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undooedu\Documents\카카오톡 받은 파일\0.엑셀\"/>
    </mc:Choice>
  </mc:AlternateContent>
  <bookViews>
    <workbookView xWindow="0" yWindow="0" windowWidth="28800" windowHeight="12285" tabRatio="811" activeTab="10"/>
  </bookViews>
  <sheets>
    <sheet name="단축키" sheetId="21" r:id="rId1"/>
    <sheet name="데이터가공" sheetId="43" r:id="rId2"/>
    <sheet name="데이터가공_완성" sheetId="44" r:id="rId3"/>
    <sheet name="표서식" sheetId="19" r:id="rId4"/>
    <sheet name="표서식_완성" sheetId="28" r:id="rId5"/>
    <sheet name="거래처" sheetId="33" r:id="rId6"/>
    <sheet name="제품" sheetId="42" r:id="rId7"/>
    <sheet name="VLookup" sheetId="35" r:id="rId8"/>
    <sheet name="Sheet1" sheetId="45" r:id="rId9"/>
    <sheet name="Sheet2" sheetId="46" r:id="rId10"/>
    <sheet name="매출현황" sheetId="34" r:id="rId11"/>
  </sheets>
  <definedNames>
    <definedName name="__IntlFixup" hidden="1">TRUE</definedName>
    <definedName name="__xlfn.BAHTTEXT" hidden="1">#NAME?</definedName>
    <definedName name="_xlnm._FilterDatabase" localSheetId="1" hidden="1">데이터가공!$A$5:$H$644</definedName>
    <definedName name="_xlnm._FilterDatabase" localSheetId="2" hidden="1">데이터가공_완성!$A$1:$K$640</definedName>
    <definedName name="_xlcn.WorksheetConnection_01_데이터관리.xlsx거래처1" hidden="1">거래처[]</definedName>
    <definedName name="_xlcn.WorksheetConnection_01_데이터관리.xlsx매출현황1" hidden="1">매출현황[]</definedName>
    <definedName name="_xlcn.WorksheetConnection_01_데이터관리.xlsx제품1" hidden="1">제품[]</definedName>
    <definedName name="_xlcn.WorksheetConnection_01_데이터관리.xlsx주문현황1" hidden="1">주문현황완성[]</definedName>
    <definedName name="a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a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a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a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aa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aa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aa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aa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anscount" hidden="1">2</definedName>
    <definedName name="b" localSheetId="0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b" localSheetId="1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b" localSheetId="2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b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Call_Bep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cc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cc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cc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cc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d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d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d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d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ee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ee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ee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ee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ff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ff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ff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ff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limcount" hidden="1">1</definedName>
    <definedName name="sencount" hidden="1">1</definedName>
    <definedName name="wrn.95tr." localSheetId="0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localSheetId="1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localSheetId="2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류혜숙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류혜숙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류혜숙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류혜숙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슬라이서_거래처명">#N/A</definedName>
    <definedName name="슬라이서_분류">#N/A</definedName>
    <definedName name="슬라이서_분류1">#N/A</definedName>
    <definedName name="슬라이서_제품명">#N/A</definedName>
    <definedName name="하나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하나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하나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하나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localSheetId="2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62913"/>
  <pivotCaches>
    <pivotCache cacheId="14" r:id="rId12"/>
    <pivotCache cacheId="85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6"/>
        <x14:slicerCache r:id="rId17"/>
      </x15:slicerCach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주문현황-e9853325-ec2a-42d1-8a2c-82179cf1f885" name="주문현황" connection="WorksheetConnection_01_데이터관리.xlsx!주문현황"/>
          <x15:modelTable id="제품" name="제품" connection="WorksheetConnection_01_데이터관리.xlsx!제품"/>
          <x15:modelTable id="매출현황-2f1d6726-1c36-48b3-b85d-125946a29f07" name="매출현황" connection="WorksheetConnection_01_데이터관리.xlsx!매출현황"/>
          <x15:modelTable id="거래처-0e6e9ea3-b209-4997-ba6e-be9e9da896db" name="거래처" connection="WorksheetConnection_01_데이터관리.xlsx!거래처"/>
        </x15:modelTables>
        <x15:modelRelationships>
          <x15:modelRelationship fromTable="매출현황" fromColumn="거래처코드" toTable="거래처" toColumn="거래처코드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매출현황" columnName="주문일" columnId="주문일">
                <x16:calculatedTimeColumn columnName="주문일(월 인덱스)" columnId="주문일(월 인덱스)" contentType="monthsindex" isSelected="1"/>
                <x16:calculatedTimeColumn columnName="주문일(월)" columnId="주문일(월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L2" i="34" l="1"/>
  <c r="L3" i="34"/>
  <c r="L4" i="34"/>
  <c r="L5" i="34"/>
  <c r="L6" i="34"/>
  <c r="L7" i="34"/>
  <c r="L8" i="34"/>
  <c r="L9" i="34"/>
  <c r="L10" i="34"/>
  <c r="L11" i="34"/>
  <c r="L12" i="34"/>
  <c r="L13" i="34"/>
  <c r="L14" i="34"/>
  <c r="L15" i="34"/>
  <c r="L16" i="34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295" i="34"/>
  <c r="L296" i="34"/>
  <c r="L297" i="34"/>
  <c r="L298" i="34"/>
  <c r="L299" i="34"/>
  <c r="L300" i="34"/>
  <c r="L301" i="34"/>
  <c r="L302" i="34"/>
  <c r="L303" i="34"/>
  <c r="L304" i="34"/>
  <c r="L305" i="34"/>
  <c r="L306" i="34"/>
  <c r="L307" i="34"/>
  <c r="L308" i="34"/>
  <c r="L309" i="34"/>
  <c r="L310" i="34"/>
  <c r="L311" i="34"/>
  <c r="L312" i="34"/>
  <c r="L313" i="34"/>
  <c r="L314" i="34"/>
  <c r="L315" i="34"/>
  <c r="L316" i="34"/>
  <c r="L317" i="34"/>
  <c r="L318" i="34"/>
  <c r="L319" i="34"/>
  <c r="L320" i="34"/>
  <c r="L321" i="34"/>
  <c r="L322" i="34"/>
  <c r="L323" i="34"/>
  <c r="L324" i="34"/>
  <c r="L325" i="34"/>
  <c r="L326" i="34"/>
  <c r="L327" i="34"/>
  <c r="L328" i="34"/>
  <c r="L329" i="34"/>
  <c r="L330" i="34"/>
  <c r="L331" i="34"/>
  <c r="L332" i="34"/>
  <c r="L333" i="34"/>
  <c r="L334" i="34"/>
  <c r="L335" i="34"/>
  <c r="L336" i="34"/>
  <c r="L337" i="34"/>
  <c r="L338" i="34"/>
  <c r="L339" i="34"/>
  <c r="L340" i="34"/>
  <c r="L341" i="34"/>
  <c r="L342" i="34"/>
  <c r="L343" i="34"/>
  <c r="L344" i="34"/>
  <c r="L345" i="34"/>
  <c r="L346" i="34"/>
  <c r="L347" i="34"/>
  <c r="L348" i="34"/>
  <c r="L349" i="34"/>
  <c r="L350" i="34"/>
  <c r="L351" i="34"/>
  <c r="L352" i="34"/>
  <c r="L353" i="34"/>
  <c r="L354" i="34"/>
  <c r="L355" i="34"/>
  <c r="L356" i="34"/>
  <c r="L357" i="34"/>
  <c r="L358" i="34"/>
  <c r="L359" i="34"/>
  <c r="L360" i="34"/>
  <c r="L361" i="34"/>
  <c r="L362" i="34"/>
  <c r="L363" i="34"/>
  <c r="L364" i="34"/>
  <c r="L365" i="34"/>
  <c r="L366" i="34"/>
  <c r="L367" i="34"/>
  <c r="L368" i="34"/>
  <c r="L369" i="34"/>
  <c r="L370" i="34"/>
  <c r="L371" i="34"/>
  <c r="L372" i="34"/>
  <c r="L373" i="34"/>
  <c r="L374" i="34"/>
  <c r="L375" i="34"/>
  <c r="L376" i="34"/>
  <c r="E6" i="35"/>
  <c r="E7" i="35"/>
  <c r="E8" i="35"/>
  <c r="E9" i="35"/>
  <c r="E10" i="35"/>
  <c r="E11" i="35"/>
  <c r="E12" i="35"/>
  <c r="E13" i="35"/>
  <c r="E14" i="35"/>
  <c r="E15" i="35"/>
  <c r="E16" i="35"/>
  <c r="E5" i="35"/>
  <c r="G21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B10" i="43"/>
  <c r="B9" i="43"/>
  <c r="B8" i="43"/>
  <c r="B7" i="43"/>
  <c r="B6" i="43"/>
  <c r="B11" i="43"/>
  <c r="B12" i="43"/>
  <c r="B13" i="43"/>
  <c r="B14" i="43"/>
  <c r="B15" i="43"/>
  <c r="B16" i="43"/>
  <c r="B17" i="43"/>
  <c r="B18" i="43"/>
  <c r="B19" i="43"/>
  <c r="B20" i="43"/>
  <c r="B21" i="43"/>
  <c r="B22" i="43"/>
  <c r="B23" i="43"/>
  <c r="B24" i="43"/>
  <c r="B25" i="43"/>
  <c r="B26" i="43"/>
  <c r="B27" i="43"/>
  <c r="B28" i="43"/>
  <c r="B29" i="43"/>
  <c r="B30" i="43"/>
  <c r="B31" i="43"/>
  <c r="B32" i="43"/>
  <c r="B33" i="43"/>
  <c r="B34" i="43"/>
  <c r="B35" i="43"/>
  <c r="B36" i="43"/>
  <c r="B37" i="43"/>
  <c r="B38" i="43"/>
  <c r="B39" i="43"/>
  <c r="B40" i="43"/>
  <c r="B41" i="43"/>
  <c r="B42" i="43"/>
  <c r="B43" i="43"/>
  <c r="B44" i="43"/>
  <c r="B45" i="43"/>
  <c r="B46" i="43"/>
  <c r="B47" i="43"/>
  <c r="B48" i="43"/>
  <c r="B49" i="43"/>
  <c r="B50" i="43"/>
  <c r="B51" i="43"/>
  <c r="B52" i="43"/>
  <c r="B53" i="43"/>
  <c r="B54" i="43"/>
  <c r="B55" i="43"/>
  <c r="B56" i="43"/>
  <c r="B57" i="43"/>
  <c r="B58" i="43"/>
  <c r="B59" i="43"/>
  <c r="B60" i="43"/>
  <c r="B61" i="43"/>
  <c r="B62" i="43"/>
  <c r="B63" i="43"/>
  <c r="B64" i="43"/>
  <c r="B65" i="43"/>
  <c r="B66" i="43"/>
  <c r="B67" i="43"/>
  <c r="B68" i="43"/>
  <c r="B69" i="43"/>
  <c r="B70" i="43"/>
  <c r="B71" i="43"/>
  <c r="B72" i="43"/>
  <c r="B73" i="43"/>
  <c r="B74" i="43"/>
  <c r="B75" i="43"/>
  <c r="B76" i="43"/>
  <c r="B77" i="43"/>
  <c r="B78" i="43"/>
  <c r="B79" i="43"/>
  <c r="B80" i="43"/>
  <c r="B81" i="43"/>
  <c r="B82" i="43"/>
  <c r="B83" i="43"/>
  <c r="B84" i="43"/>
  <c r="B85" i="43"/>
  <c r="B86" i="43"/>
  <c r="B87" i="43"/>
  <c r="B88" i="43"/>
  <c r="B89" i="43"/>
  <c r="B90" i="43"/>
  <c r="B91" i="43"/>
  <c r="B92" i="43"/>
  <c r="B93" i="43"/>
  <c r="B94" i="43"/>
  <c r="B95" i="43"/>
  <c r="B96" i="43"/>
  <c r="B97" i="43"/>
  <c r="B98" i="43"/>
  <c r="B99" i="43"/>
  <c r="B100" i="43"/>
  <c r="B101" i="43"/>
  <c r="B102" i="43"/>
  <c r="B103" i="43"/>
  <c r="B104" i="43"/>
  <c r="B105" i="43"/>
  <c r="B106" i="43"/>
  <c r="B107" i="43"/>
  <c r="B108" i="43"/>
  <c r="B109" i="43"/>
  <c r="B110" i="43"/>
  <c r="B111" i="43"/>
  <c r="B112" i="43"/>
  <c r="B113" i="43"/>
  <c r="B114" i="43"/>
  <c r="B115" i="43"/>
  <c r="B116" i="43"/>
  <c r="B117" i="43"/>
  <c r="B118" i="43"/>
  <c r="B119" i="43"/>
  <c r="B120" i="43"/>
  <c r="B121" i="43"/>
  <c r="B122" i="43"/>
  <c r="B123" i="43"/>
  <c r="B124" i="43"/>
  <c r="B125" i="43"/>
  <c r="B126" i="43"/>
  <c r="B127" i="43"/>
  <c r="B128" i="43"/>
  <c r="B129" i="43"/>
  <c r="B130" i="43"/>
  <c r="B131" i="43"/>
  <c r="B132" i="43"/>
  <c r="B133" i="43"/>
  <c r="B134" i="43"/>
  <c r="B135" i="43"/>
  <c r="B136" i="43"/>
  <c r="B137" i="43"/>
  <c r="B138" i="43"/>
  <c r="B139" i="43"/>
  <c r="B140" i="43"/>
  <c r="B141" i="43"/>
  <c r="B142" i="43"/>
  <c r="B143" i="43"/>
  <c r="B144" i="43"/>
  <c r="B145" i="43"/>
  <c r="B146" i="43"/>
  <c r="B147" i="43"/>
  <c r="B148" i="43"/>
  <c r="B149" i="43"/>
  <c r="B150" i="43"/>
  <c r="B151" i="43"/>
  <c r="B152" i="43"/>
  <c r="B153" i="43"/>
  <c r="B154" i="43"/>
  <c r="B155" i="43"/>
  <c r="B156" i="43"/>
  <c r="B157" i="43"/>
  <c r="B158" i="43"/>
  <c r="B159" i="43"/>
  <c r="B160" i="43"/>
  <c r="B161" i="43"/>
  <c r="B162" i="43"/>
  <c r="B163" i="43"/>
  <c r="B164" i="43"/>
  <c r="B165" i="43"/>
  <c r="B166" i="43"/>
  <c r="B167" i="43"/>
  <c r="B168" i="43"/>
  <c r="B169" i="43"/>
  <c r="B170" i="43"/>
  <c r="B171" i="43"/>
  <c r="B172" i="43"/>
  <c r="B173" i="43"/>
  <c r="B174" i="43"/>
  <c r="B175" i="43"/>
  <c r="B176" i="43"/>
  <c r="B177" i="43"/>
  <c r="B178" i="43"/>
  <c r="B179" i="43"/>
  <c r="B180" i="43"/>
  <c r="B181" i="43"/>
  <c r="B182" i="43"/>
  <c r="B183" i="43"/>
  <c r="B184" i="43"/>
  <c r="B185" i="43"/>
  <c r="B186" i="43"/>
  <c r="B187" i="43"/>
  <c r="B188" i="43"/>
  <c r="B189" i="43"/>
  <c r="B190" i="43"/>
  <c r="B191" i="43"/>
  <c r="B192" i="43"/>
  <c r="B193" i="43"/>
  <c r="B194" i="43"/>
  <c r="B195" i="43"/>
  <c r="B196" i="43"/>
  <c r="B197" i="43"/>
  <c r="B198" i="43"/>
  <c r="B199" i="43"/>
  <c r="B200" i="43"/>
  <c r="B201" i="43"/>
  <c r="B202" i="43"/>
  <c r="B203" i="43"/>
  <c r="B204" i="43"/>
  <c r="B205" i="43"/>
  <c r="B206" i="43"/>
  <c r="B207" i="43"/>
  <c r="B208" i="43"/>
  <c r="B209" i="43"/>
  <c r="B210" i="43"/>
  <c r="B211" i="43"/>
  <c r="B212" i="43"/>
  <c r="B213" i="43"/>
  <c r="B214" i="43"/>
  <c r="B215" i="43"/>
  <c r="B216" i="43"/>
  <c r="B217" i="43"/>
  <c r="B218" i="43"/>
  <c r="B219" i="43"/>
  <c r="B220" i="43"/>
  <c r="B221" i="43"/>
  <c r="B222" i="43"/>
  <c r="B223" i="43"/>
  <c r="B224" i="43"/>
  <c r="B225" i="43"/>
  <c r="B226" i="43"/>
  <c r="B227" i="43"/>
  <c r="B228" i="43"/>
  <c r="B229" i="43"/>
  <c r="B230" i="43"/>
  <c r="B231" i="43"/>
  <c r="B232" i="43"/>
  <c r="B233" i="43"/>
  <c r="B234" i="43"/>
  <c r="B235" i="43"/>
  <c r="B236" i="43"/>
  <c r="B237" i="43"/>
  <c r="B238" i="43"/>
  <c r="B239" i="43"/>
  <c r="B240" i="43"/>
  <c r="B241" i="43"/>
  <c r="B242" i="43"/>
  <c r="B243" i="43"/>
  <c r="B244" i="43"/>
  <c r="B245" i="43"/>
  <c r="B246" i="43"/>
  <c r="B247" i="43"/>
  <c r="B248" i="43"/>
  <c r="B249" i="43"/>
  <c r="B250" i="43"/>
  <c r="B251" i="43"/>
  <c r="B252" i="43"/>
  <c r="B253" i="43"/>
  <c r="B254" i="43"/>
  <c r="B255" i="43"/>
  <c r="B256" i="43"/>
  <c r="B257" i="43"/>
  <c r="B258" i="43"/>
  <c r="B259" i="43"/>
  <c r="B260" i="43"/>
  <c r="B261" i="43"/>
  <c r="B262" i="43"/>
  <c r="B263" i="43"/>
  <c r="B264" i="43"/>
  <c r="B265" i="43"/>
  <c r="B266" i="43"/>
  <c r="B267" i="43"/>
  <c r="B268" i="43"/>
  <c r="B269" i="43"/>
  <c r="B270" i="43"/>
  <c r="B271" i="43"/>
  <c r="B272" i="43"/>
  <c r="B273" i="43"/>
  <c r="B274" i="43"/>
  <c r="B275" i="43"/>
  <c r="B276" i="43"/>
  <c r="B277" i="43"/>
  <c r="B278" i="43"/>
  <c r="B279" i="43"/>
  <c r="B280" i="43"/>
  <c r="B281" i="43"/>
  <c r="B282" i="43"/>
  <c r="B283" i="43"/>
  <c r="B284" i="43"/>
  <c r="B285" i="43"/>
  <c r="B286" i="43"/>
  <c r="B287" i="43"/>
  <c r="B288" i="43"/>
  <c r="B289" i="43"/>
  <c r="B290" i="43"/>
  <c r="B291" i="43"/>
  <c r="B292" i="43"/>
  <c r="B293" i="43"/>
  <c r="B294" i="43"/>
  <c r="B295" i="43"/>
  <c r="B296" i="43"/>
  <c r="B297" i="43"/>
  <c r="B298" i="43"/>
  <c r="B299" i="43"/>
  <c r="B300" i="43"/>
  <c r="B301" i="43"/>
  <c r="B302" i="43"/>
  <c r="B303" i="43"/>
  <c r="B304" i="43"/>
  <c r="B305" i="43"/>
  <c r="B306" i="43"/>
  <c r="B307" i="43"/>
  <c r="B308" i="43"/>
  <c r="B309" i="43"/>
  <c r="B310" i="43"/>
  <c r="B311" i="43"/>
  <c r="B312" i="43"/>
  <c r="B313" i="43"/>
  <c r="B314" i="43"/>
  <c r="B315" i="43"/>
  <c r="B316" i="43"/>
  <c r="B317" i="43"/>
  <c r="B318" i="43"/>
  <c r="B319" i="43"/>
  <c r="B320" i="43"/>
  <c r="B321" i="43"/>
  <c r="B322" i="43"/>
  <c r="B323" i="43"/>
  <c r="B324" i="43"/>
  <c r="B325" i="43"/>
  <c r="B326" i="43"/>
  <c r="B327" i="43"/>
  <c r="B328" i="43"/>
  <c r="B329" i="43"/>
  <c r="B330" i="43"/>
  <c r="B331" i="43"/>
  <c r="B332" i="43"/>
  <c r="B333" i="43"/>
  <c r="B334" i="43"/>
  <c r="B335" i="43"/>
  <c r="B336" i="43"/>
  <c r="B337" i="43"/>
  <c r="B338" i="43"/>
  <c r="B339" i="43"/>
  <c r="B340" i="43"/>
  <c r="B341" i="43"/>
  <c r="B342" i="43"/>
  <c r="B343" i="43"/>
  <c r="B344" i="43"/>
  <c r="B345" i="43"/>
  <c r="B346" i="43"/>
  <c r="B347" i="43"/>
  <c r="B348" i="43"/>
  <c r="B349" i="43"/>
  <c r="B350" i="43"/>
  <c r="B351" i="43"/>
  <c r="B352" i="43"/>
  <c r="B353" i="43"/>
  <c r="B354" i="43"/>
  <c r="B355" i="43"/>
  <c r="B356" i="43"/>
  <c r="B357" i="43"/>
  <c r="B358" i="43"/>
  <c r="B359" i="43"/>
  <c r="B360" i="43"/>
  <c r="B361" i="43"/>
  <c r="B362" i="43"/>
  <c r="B363" i="43"/>
  <c r="B364" i="43"/>
  <c r="B365" i="43"/>
  <c r="B366" i="43"/>
  <c r="B367" i="43"/>
  <c r="B368" i="43"/>
  <c r="B369" i="43"/>
  <c r="B370" i="43"/>
  <c r="B371" i="43"/>
  <c r="B372" i="43"/>
  <c r="B373" i="43"/>
  <c r="B374" i="43"/>
  <c r="B375" i="43"/>
  <c r="B376" i="43"/>
  <c r="B377" i="43"/>
  <c r="B378" i="43"/>
  <c r="B379" i="43"/>
  <c r="B380" i="43"/>
  <c r="B381" i="43"/>
  <c r="B382" i="43"/>
  <c r="B383" i="43"/>
  <c r="B384" i="43"/>
  <c r="B385" i="43"/>
  <c r="B386" i="43"/>
  <c r="B387" i="43"/>
  <c r="B388" i="43"/>
  <c r="B389" i="43"/>
  <c r="B390" i="43"/>
  <c r="B391" i="43"/>
  <c r="B392" i="43"/>
  <c r="B393" i="43"/>
  <c r="B394" i="43"/>
  <c r="B395" i="43"/>
  <c r="B396" i="43"/>
  <c r="B397" i="43"/>
  <c r="B398" i="43"/>
  <c r="B399" i="43"/>
  <c r="B400" i="43"/>
  <c r="B401" i="43"/>
  <c r="B402" i="43"/>
  <c r="B403" i="43"/>
  <c r="B404" i="43"/>
  <c r="B405" i="43"/>
  <c r="B406" i="43"/>
  <c r="B407" i="43"/>
  <c r="B408" i="43"/>
  <c r="B409" i="43"/>
  <c r="B410" i="43"/>
  <c r="B411" i="43"/>
  <c r="B412" i="43"/>
  <c r="B413" i="43"/>
  <c r="B414" i="43"/>
  <c r="B415" i="43"/>
  <c r="B416" i="43"/>
  <c r="B417" i="43"/>
  <c r="B418" i="43"/>
  <c r="B419" i="43"/>
  <c r="B420" i="43"/>
  <c r="B421" i="43"/>
  <c r="B422" i="43"/>
  <c r="B423" i="43"/>
  <c r="B424" i="43"/>
  <c r="B425" i="43"/>
  <c r="B426" i="43"/>
  <c r="B427" i="43"/>
  <c r="B428" i="43"/>
  <c r="B429" i="43"/>
  <c r="B430" i="43"/>
  <c r="B431" i="43"/>
  <c r="B432" i="43"/>
  <c r="B433" i="43"/>
  <c r="B434" i="43"/>
  <c r="B435" i="43"/>
  <c r="B436" i="43"/>
  <c r="B437" i="43"/>
  <c r="B438" i="43"/>
  <c r="B439" i="43"/>
  <c r="B440" i="43"/>
  <c r="B441" i="43"/>
  <c r="B442" i="43"/>
  <c r="B443" i="43"/>
  <c r="B444" i="43"/>
  <c r="B445" i="43"/>
  <c r="B446" i="43"/>
  <c r="B447" i="43"/>
  <c r="B448" i="43"/>
  <c r="B449" i="43"/>
  <c r="B450" i="43"/>
  <c r="B451" i="43"/>
  <c r="B452" i="43"/>
  <c r="B453" i="43"/>
  <c r="B454" i="43"/>
  <c r="B455" i="43"/>
  <c r="B456" i="43"/>
  <c r="B457" i="43"/>
  <c r="B458" i="43"/>
  <c r="B459" i="43"/>
  <c r="B460" i="43"/>
  <c r="B461" i="43"/>
  <c r="B462" i="43"/>
  <c r="B463" i="43"/>
  <c r="B464" i="43"/>
  <c r="B465" i="43"/>
  <c r="B466" i="43"/>
  <c r="B467" i="43"/>
  <c r="B468" i="43"/>
  <c r="B469" i="43"/>
  <c r="B470" i="43"/>
  <c r="B471" i="43"/>
  <c r="B472" i="43"/>
  <c r="B473" i="43"/>
  <c r="B474" i="43"/>
  <c r="B475" i="43"/>
  <c r="B476" i="43"/>
  <c r="B477" i="43"/>
  <c r="B478" i="43"/>
  <c r="B479" i="43"/>
  <c r="B480" i="43"/>
  <c r="B481" i="43"/>
  <c r="B482" i="43"/>
  <c r="B483" i="43"/>
  <c r="B484" i="43"/>
  <c r="B485" i="43"/>
  <c r="B486" i="43"/>
  <c r="B487" i="43"/>
  <c r="B488" i="43"/>
  <c r="B489" i="43"/>
  <c r="B490" i="43"/>
  <c r="B491" i="43"/>
  <c r="B492" i="43"/>
  <c r="B493" i="43"/>
  <c r="B494" i="43"/>
  <c r="B495" i="43"/>
  <c r="B496" i="43"/>
  <c r="B497" i="43"/>
  <c r="B498" i="43"/>
  <c r="B499" i="43"/>
  <c r="B500" i="43"/>
  <c r="B501" i="43"/>
  <c r="B502" i="43"/>
  <c r="B503" i="43"/>
  <c r="B504" i="43"/>
  <c r="B505" i="43"/>
  <c r="B506" i="43"/>
  <c r="B507" i="43"/>
  <c r="B508" i="43"/>
  <c r="B509" i="43"/>
  <c r="B510" i="43"/>
  <c r="B511" i="43"/>
  <c r="B512" i="43"/>
  <c r="B513" i="43"/>
  <c r="B514" i="43"/>
  <c r="B515" i="43"/>
  <c r="B516" i="43"/>
  <c r="B517" i="43"/>
  <c r="B518" i="43"/>
  <c r="B519" i="43"/>
  <c r="B520" i="43"/>
  <c r="B521" i="43"/>
  <c r="B522" i="43"/>
  <c r="B523" i="43"/>
  <c r="B524" i="43"/>
  <c r="B525" i="43"/>
  <c r="B526" i="43"/>
  <c r="B527" i="43"/>
  <c r="B528" i="43"/>
  <c r="B529" i="43"/>
  <c r="B530" i="43"/>
  <c r="B531" i="43"/>
  <c r="B532" i="43"/>
  <c r="B533" i="43"/>
  <c r="B534" i="43"/>
  <c r="B535" i="43"/>
  <c r="B536" i="43"/>
  <c r="B537" i="43"/>
  <c r="B538" i="43"/>
  <c r="B539" i="43"/>
  <c r="B540" i="43"/>
  <c r="B541" i="43"/>
  <c r="B542" i="43"/>
  <c r="B543" i="43"/>
  <c r="B544" i="43"/>
  <c r="B545" i="43"/>
  <c r="B546" i="43"/>
  <c r="B547" i="43"/>
  <c r="B548" i="43"/>
  <c r="B549" i="43"/>
  <c r="B550" i="43"/>
  <c r="B551" i="43"/>
  <c r="B552" i="43"/>
  <c r="B553" i="43"/>
  <c r="B554" i="43"/>
  <c r="B555" i="43"/>
  <c r="B556" i="43"/>
  <c r="B557" i="43"/>
  <c r="B558" i="43"/>
  <c r="B559" i="43"/>
  <c r="B560" i="43"/>
  <c r="B561" i="43"/>
  <c r="B562" i="43"/>
  <c r="B563" i="43"/>
  <c r="B564" i="43"/>
  <c r="B565" i="43"/>
  <c r="B566" i="43"/>
  <c r="B567" i="43"/>
  <c r="B568" i="43"/>
  <c r="B569" i="43"/>
  <c r="B570" i="43"/>
  <c r="B571" i="43"/>
  <c r="B572" i="43"/>
  <c r="B573" i="43"/>
  <c r="B574" i="43"/>
  <c r="B575" i="43"/>
  <c r="B576" i="43"/>
  <c r="B577" i="43"/>
  <c r="B578" i="43"/>
  <c r="B579" i="43"/>
  <c r="B580" i="43"/>
  <c r="B581" i="43"/>
  <c r="B582" i="43"/>
  <c r="B583" i="43"/>
  <c r="B584" i="43"/>
  <c r="B585" i="43"/>
  <c r="B586" i="43"/>
  <c r="B587" i="43"/>
  <c r="B588" i="43"/>
  <c r="B589" i="43"/>
  <c r="B590" i="43"/>
  <c r="B591" i="43"/>
  <c r="B592" i="43"/>
  <c r="B593" i="43"/>
  <c r="B594" i="43"/>
  <c r="B595" i="43"/>
  <c r="B596" i="43"/>
  <c r="B597" i="43"/>
  <c r="B598" i="43"/>
  <c r="B599" i="43"/>
  <c r="B600" i="43"/>
  <c r="B601" i="43"/>
  <c r="B602" i="43"/>
  <c r="B603" i="43"/>
  <c r="B604" i="43"/>
  <c r="B605" i="43"/>
  <c r="B606" i="43"/>
  <c r="B607" i="43"/>
  <c r="B608" i="43"/>
  <c r="B609" i="43"/>
  <c r="B610" i="43"/>
  <c r="B611" i="43"/>
  <c r="B612" i="43"/>
  <c r="B613" i="43"/>
  <c r="B614" i="43"/>
  <c r="B615" i="43"/>
  <c r="B616" i="43"/>
  <c r="B617" i="43"/>
  <c r="B618" i="43"/>
  <c r="B619" i="43"/>
  <c r="B620" i="43"/>
  <c r="B621" i="43"/>
  <c r="B622" i="43"/>
  <c r="B623" i="43"/>
  <c r="B624" i="43"/>
  <c r="B625" i="43"/>
  <c r="B626" i="43"/>
  <c r="B627" i="43"/>
  <c r="B628" i="43"/>
  <c r="B629" i="43"/>
  <c r="B630" i="43"/>
  <c r="B631" i="43"/>
  <c r="B632" i="43"/>
  <c r="B633" i="43"/>
  <c r="B634" i="43"/>
  <c r="B635" i="43"/>
  <c r="B636" i="43"/>
  <c r="B637" i="43"/>
  <c r="B638" i="43"/>
  <c r="B639" i="43"/>
  <c r="B640" i="43"/>
  <c r="B641" i="43"/>
  <c r="B642" i="43"/>
  <c r="B643" i="43"/>
  <c r="B644" i="43"/>
  <c r="H21" i="19" l="1"/>
  <c r="G10" i="34"/>
  <c r="D2" i="34" l="1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D123" i="34"/>
  <c r="D124" i="34"/>
  <c r="D125" i="34"/>
  <c r="D126" i="34"/>
  <c r="D127" i="34"/>
  <c r="D128" i="34"/>
  <c r="D129" i="34"/>
  <c r="D130" i="34"/>
  <c r="D131" i="34"/>
  <c r="D132" i="34"/>
  <c r="D133" i="34"/>
  <c r="D134" i="34"/>
  <c r="D135" i="34"/>
  <c r="D136" i="34"/>
  <c r="D137" i="34"/>
  <c r="D138" i="34"/>
  <c r="D139" i="34"/>
  <c r="D140" i="34"/>
  <c r="D141" i="34"/>
  <c r="D142" i="34"/>
  <c r="D143" i="34"/>
  <c r="D144" i="34"/>
  <c r="D145" i="34"/>
  <c r="D146" i="34"/>
  <c r="D147" i="34"/>
  <c r="D148" i="34"/>
  <c r="D149" i="34"/>
  <c r="D150" i="34"/>
  <c r="D151" i="34"/>
  <c r="D152" i="34"/>
  <c r="D153" i="34"/>
  <c r="D154" i="34"/>
  <c r="D155" i="34"/>
  <c r="D156" i="34"/>
  <c r="D157" i="34"/>
  <c r="D158" i="34"/>
  <c r="D159" i="34"/>
  <c r="D160" i="34"/>
  <c r="D161" i="34"/>
  <c r="D162" i="34"/>
  <c r="D163" i="34"/>
  <c r="D164" i="34"/>
  <c r="D165" i="34"/>
  <c r="D166" i="34"/>
  <c r="D167" i="34"/>
  <c r="D168" i="34"/>
  <c r="D169" i="34"/>
  <c r="D170" i="34"/>
  <c r="D171" i="34"/>
  <c r="D172" i="34"/>
  <c r="D173" i="34"/>
  <c r="D174" i="34"/>
  <c r="D175" i="34"/>
  <c r="D176" i="34"/>
  <c r="D177" i="34"/>
  <c r="D178" i="34"/>
  <c r="D179" i="34"/>
  <c r="D180" i="34"/>
  <c r="D181" i="34"/>
  <c r="D182" i="34"/>
  <c r="D183" i="34"/>
  <c r="D184" i="34"/>
  <c r="D185" i="34"/>
  <c r="D186" i="34"/>
  <c r="D187" i="34"/>
  <c r="D188" i="34"/>
  <c r="D189" i="34"/>
  <c r="D190" i="34"/>
  <c r="D191" i="34"/>
  <c r="D192" i="34"/>
  <c r="D193" i="34"/>
  <c r="D194" i="34"/>
  <c r="D195" i="34"/>
  <c r="D196" i="34"/>
  <c r="D197" i="34"/>
  <c r="D198" i="34"/>
  <c r="D199" i="34"/>
  <c r="D200" i="34"/>
  <c r="D201" i="34"/>
  <c r="D202" i="34"/>
  <c r="D203" i="34"/>
  <c r="D204" i="34"/>
  <c r="D205" i="34"/>
  <c r="D206" i="34"/>
  <c r="D207" i="34"/>
  <c r="D208" i="34"/>
  <c r="D209" i="34"/>
  <c r="D210" i="34"/>
  <c r="D211" i="34"/>
  <c r="D212" i="34"/>
  <c r="D213" i="34"/>
  <c r="D214" i="34"/>
  <c r="D215" i="34"/>
  <c r="D216" i="34"/>
  <c r="D217" i="34"/>
  <c r="D218" i="34"/>
  <c r="D219" i="34"/>
  <c r="D220" i="34"/>
  <c r="D221" i="34"/>
  <c r="D222" i="34"/>
  <c r="D223" i="34"/>
  <c r="D224" i="34"/>
  <c r="D225" i="34"/>
  <c r="D226" i="34"/>
  <c r="D227" i="34"/>
  <c r="D228" i="34"/>
  <c r="D229" i="34"/>
  <c r="D230" i="34"/>
  <c r="D231" i="34"/>
  <c r="D232" i="34"/>
  <c r="D233" i="34"/>
  <c r="D234" i="34"/>
  <c r="D235" i="34"/>
  <c r="D236" i="34"/>
  <c r="D237" i="34"/>
  <c r="D238" i="34"/>
  <c r="D239" i="34"/>
  <c r="D240" i="34"/>
  <c r="D241" i="34"/>
  <c r="D242" i="34"/>
  <c r="D243" i="34"/>
  <c r="D244" i="34"/>
  <c r="D245" i="34"/>
  <c r="D246" i="34"/>
  <c r="D247" i="34"/>
  <c r="D248" i="34"/>
  <c r="D249" i="34"/>
  <c r="D250" i="34"/>
  <c r="D251" i="34"/>
  <c r="D252" i="34"/>
  <c r="D253" i="34"/>
  <c r="D254" i="34"/>
  <c r="D255" i="34"/>
  <c r="D256" i="34"/>
  <c r="D257" i="34"/>
  <c r="D258" i="34"/>
  <c r="D259" i="34"/>
  <c r="D260" i="34"/>
  <c r="D261" i="34"/>
  <c r="D262" i="34"/>
  <c r="D263" i="34"/>
  <c r="D264" i="34"/>
  <c r="D265" i="34"/>
  <c r="D266" i="34"/>
  <c r="D267" i="34"/>
  <c r="D268" i="34"/>
  <c r="D269" i="34"/>
  <c r="D270" i="34"/>
  <c r="D271" i="34"/>
  <c r="D272" i="34"/>
  <c r="D273" i="34"/>
  <c r="D274" i="34"/>
  <c r="D275" i="34"/>
  <c r="D276" i="34"/>
  <c r="D277" i="34"/>
  <c r="D278" i="34"/>
  <c r="D279" i="34"/>
  <c r="D280" i="34"/>
  <c r="D281" i="34"/>
  <c r="D282" i="34"/>
  <c r="D283" i="34"/>
  <c r="D284" i="34"/>
  <c r="D285" i="34"/>
  <c r="D286" i="34"/>
  <c r="D287" i="34"/>
  <c r="D288" i="34"/>
  <c r="D289" i="34"/>
  <c r="D290" i="34"/>
  <c r="D291" i="34"/>
  <c r="D292" i="34"/>
  <c r="D293" i="34"/>
  <c r="D294" i="34"/>
  <c r="D295" i="34"/>
  <c r="D296" i="34"/>
  <c r="D297" i="34"/>
  <c r="D298" i="34"/>
  <c r="D299" i="34"/>
  <c r="D300" i="34"/>
  <c r="D301" i="34"/>
  <c r="D302" i="34"/>
  <c r="D303" i="34"/>
  <c r="D304" i="34"/>
  <c r="D305" i="34"/>
  <c r="D306" i="34"/>
  <c r="D307" i="34"/>
  <c r="D308" i="34"/>
  <c r="D309" i="34"/>
  <c r="D310" i="34"/>
  <c r="D311" i="34"/>
  <c r="D312" i="34"/>
  <c r="D313" i="34"/>
  <c r="D314" i="34"/>
  <c r="D315" i="34"/>
  <c r="D316" i="34"/>
  <c r="D317" i="34"/>
  <c r="D318" i="34"/>
  <c r="D319" i="34"/>
  <c r="D320" i="34"/>
  <c r="D321" i="34"/>
  <c r="D322" i="34"/>
  <c r="D323" i="34"/>
  <c r="D324" i="34"/>
  <c r="D325" i="34"/>
  <c r="D326" i="34"/>
  <c r="D327" i="34"/>
  <c r="D328" i="34"/>
  <c r="D329" i="34"/>
  <c r="D330" i="34"/>
  <c r="D331" i="34"/>
  <c r="D332" i="34"/>
  <c r="D333" i="34"/>
  <c r="D334" i="34"/>
  <c r="D335" i="34"/>
  <c r="D336" i="34"/>
  <c r="D337" i="34"/>
  <c r="D338" i="34"/>
  <c r="D339" i="34"/>
  <c r="D340" i="34"/>
  <c r="D341" i="34"/>
  <c r="D342" i="34"/>
  <c r="D343" i="34"/>
  <c r="D344" i="34"/>
  <c r="D345" i="34"/>
  <c r="D346" i="34"/>
  <c r="D347" i="34"/>
  <c r="D348" i="34"/>
  <c r="D349" i="34"/>
  <c r="D350" i="34"/>
  <c r="D351" i="34"/>
  <c r="D352" i="34"/>
  <c r="D353" i="34"/>
  <c r="D354" i="34"/>
  <c r="D355" i="34"/>
  <c r="D356" i="34"/>
  <c r="D357" i="34"/>
  <c r="D358" i="34"/>
  <c r="D359" i="34"/>
  <c r="D360" i="34"/>
  <c r="D361" i="34"/>
  <c r="D362" i="34"/>
  <c r="D363" i="34"/>
  <c r="D364" i="34"/>
  <c r="D365" i="34"/>
  <c r="D366" i="34"/>
  <c r="D367" i="34"/>
  <c r="D368" i="34"/>
  <c r="D369" i="34"/>
  <c r="D370" i="34"/>
  <c r="D371" i="34"/>
  <c r="D372" i="34"/>
  <c r="D373" i="34"/>
  <c r="D374" i="34"/>
  <c r="D375" i="34"/>
  <c r="D376" i="34"/>
  <c r="H6" i="43"/>
  <c r="E3" i="44" l="1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E253" i="44"/>
  <c r="E254" i="44"/>
  <c r="E255" i="44"/>
  <c r="E256" i="44"/>
  <c r="E257" i="44"/>
  <c r="E258" i="44"/>
  <c r="E259" i="44"/>
  <c r="E260" i="44"/>
  <c r="E261" i="44"/>
  <c r="E262" i="44"/>
  <c r="E263" i="44"/>
  <c r="E264" i="44"/>
  <c r="E265" i="44"/>
  <c r="E266" i="44"/>
  <c r="E267" i="44"/>
  <c r="E268" i="44"/>
  <c r="E269" i="44"/>
  <c r="E270" i="44"/>
  <c r="E271" i="44"/>
  <c r="E272" i="44"/>
  <c r="E273" i="44"/>
  <c r="E274" i="44"/>
  <c r="E275" i="44"/>
  <c r="E276" i="44"/>
  <c r="E277" i="44"/>
  <c r="E278" i="44"/>
  <c r="E279" i="44"/>
  <c r="E280" i="44"/>
  <c r="E281" i="44"/>
  <c r="E282" i="44"/>
  <c r="E283" i="44"/>
  <c r="E284" i="44"/>
  <c r="E285" i="44"/>
  <c r="E286" i="44"/>
  <c r="E287" i="44"/>
  <c r="E288" i="44"/>
  <c r="E289" i="44"/>
  <c r="E290" i="44"/>
  <c r="E291" i="44"/>
  <c r="E292" i="44"/>
  <c r="E293" i="44"/>
  <c r="E294" i="44"/>
  <c r="E295" i="44"/>
  <c r="E296" i="44"/>
  <c r="E297" i="44"/>
  <c r="E298" i="44"/>
  <c r="E299" i="44"/>
  <c r="E300" i="44"/>
  <c r="E301" i="44"/>
  <c r="E302" i="44"/>
  <c r="E303" i="44"/>
  <c r="E304" i="44"/>
  <c r="E305" i="44"/>
  <c r="E306" i="44"/>
  <c r="E307" i="44"/>
  <c r="E308" i="44"/>
  <c r="E309" i="44"/>
  <c r="E310" i="44"/>
  <c r="E311" i="44"/>
  <c r="E312" i="44"/>
  <c r="E313" i="44"/>
  <c r="E314" i="44"/>
  <c r="E315" i="44"/>
  <c r="E316" i="44"/>
  <c r="E317" i="44"/>
  <c r="E318" i="44"/>
  <c r="E319" i="44"/>
  <c r="E320" i="44"/>
  <c r="E321" i="44"/>
  <c r="E322" i="44"/>
  <c r="E323" i="44"/>
  <c r="E324" i="44"/>
  <c r="E325" i="44"/>
  <c r="E326" i="44"/>
  <c r="E327" i="44"/>
  <c r="E328" i="44"/>
  <c r="E329" i="44"/>
  <c r="E330" i="44"/>
  <c r="E331" i="44"/>
  <c r="E332" i="44"/>
  <c r="E333" i="44"/>
  <c r="E334" i="44"/>
  <c r="E335" i="44"/>
  <c r="E336" i="44"/>
  <c r="E337" i="44"/>
  <c r="E338" i="44"/>
  <c r="E339" i="44"/>
  <c r="E340" i="44"/>
  <c r="E341" i="44"/>
  <c r="E342" i="44"/>
  <c r="E343" i="44"/>
  <c r="E344" i="44"/>
  <c r="E345" i="44"/>
  <c r="E346" i="44"/>
  <c r="E347" i="44"/>
  <c r="E348" i="44"/>
  <c r="E349" i="44"/>
  <c r="E350" i="44"/>
  <c r="E351" i="44"/>
  <c r="E352" i="44"/>
  <c r="E353" i="44"/>
  <c r="E354" i="44"/>
  <c r="E355" i="44"/>
  <c r="E356" i="44"/>
  <c r="E357" i="44"/>
  <c r="E358" i="44"/>
  <c r="E359" i="44"/>
  <c r="E360" i="44"/>
  <c r="E361" i="44"/>
  <c r="E362" i="44"/>
  <c r="E363" i="44"/>
  <c r="E364" i="44"/>
  <c r="E365" i="44"/>
  <c r="E366" i="44"/>
  <c r="E367" i="44"/>
  <c r="E368" i="44"/>
  <c r="E369" i="44"/>
  <c r="E370" i="44"/>
  <c r="E371" i="44"/>
  <c r="E372" i="44"/>
  <c r="E373" i="44"/>
  <c r="E374" i="44"/>
  <c r="E375" i="44"/>
  <c r="E376" i="44"/>
  <c r="E377" i="44"/>
  <c r="E378" i="44"/>
  <c r="E379" i="44"/>
  <c r="E380" i="44"/>
  <c r="E381" i="44"/>
  <c r="E382" i="44"/>
  <c r="E383" i="44"/>
  <c r="E384" i="44"/>
  <c r="E385" i="44"/>
  <c r="E386" i="44"/>
  <c r="E387" i="44"/>
  <c r="E388" i="44"/>
  <c r="E389" i="44"/>
  <c r="E390" i="44"/>
  <c r="E391" i="44"/>
  <c r="E392" i="44"/>
  <c r="E393" i="44"/>
  <c r="E394" i="44"/>
  <c r="E395" i="44"/>
  <c r="E396" i="44"/>
  <c r="E397" i="44"/>
  <c r="E398" i="44"/>
  <c r="E399" i="44"/>
  <c r="E400" i="44"/>
  <c r="E401" i="44"/>
  <c r="E402" i="44"/>
  <c r="E403" i="44"/>
  <c r="E404" i="44"/>
  <c r="E405" i="44"/>
  <c r="E406" i="44"/>
  <c r="E407" i="44"/>
  <c r="E408" i="44"/>
  <c r="E409" i="44"/>
  <c r="E410" i="44"/>
  <c r="E411" i="44"/>
  <c r="E412" i="44"/>
  <c r="E413" i="44"/>
  <c r="E414" i="44"/>
  <c r="E415" i="44"/>
  <c r="E416" i="44"/>
  <c r="E417" i="44"/>
  <c r="E418" i="44"/>
  <c r="E419" i="44"/>
  <c r="E420" i="44"/>
  <c r="E421" i="44"/>
  <c r="E422" i="44"/>
  <c r="E423" i="44"/>
  <c r="E424" i="44"/>
  <c r="E425" i="44"/>
  <c r="E426" i="44"/>
  <c r="E427" i="44"/>
  <c r="E428" i="44"/>
  <c r="E429" i="44"/>
  <c r="E430" i="44"/>
  <c r="E431" i="44"/>
  <c r="E432" i="44"/>
  <c r="E433" i="44"/>
  <c r="E434" i="44"/>
  <c r="E435" i="44"/>
  <c r="E436" i="44"/>
  <c r="E437" i="44"/>
  <c r="E438" i="44"/>
  <c r="E439" i="44"/>
  <c r="E440" i="44"/>
  <c r="E441" i="44"/>
  <c r="E442" i="44"/>
  <c r="E443" i="44"/>
  <c r="E444" i="44"/>
  <c r="E445" i="44"/>
  <c r="E446" i="44"/>
  <c r="E447" i="44"/>
  <c r="E448" i="44"/>
  <c r="E449" i="44"/>
  <c r="E450" i="44"/>
  <c r="E451" i="44"/>
  <c r="E452" i="44"/>
  <c r="E453" i="44"/>
  <c r="E454" i="44"/>
  <c r="E455" i="44"/>
  <c r="E456" i="44"/>
  <c r="E457" i="44"/>
  <c r="E458" i="44"/>
  <c r="E459" i="44"/>
  <c r="E460" i="44"/>
  <c r="E461" i="44"/>
  <c r="E462" i="44"/>
  <c r="E463" i="44"/>
  <c r="E464" i="44"/>
  <c r="E465" i="44"/>
  <c r="E466" i="44"/>
  <c r="E467" i="44"/>
  <c r="E468" i="44"/>
  <c r="E469" i="44"/>
  <c r="E470" i="44"/>
  <c r="E471" i="44"/>
  <c r="E472" i="44"/>
  <c r="E473" i="44"/>
  <c r="E474" i="44"/>
  <c r="E475" i="44"/>
  <c r="E476" i="44"/>
  <c r="E477" i="44"/>
  <c r="E478" i="44"/>
  <c r="E479" i="44"/>
  <c r="E480" i="44"/>
  <c r="E481" i="44"/>
  <c r="E482" i="44"/>
  <c r="E483" i="44"/>
  <c r="E484" i="44"/>
  <c r="E485" i="44"/>
  <c r="E486" i="44"/>
  <c r="E487" i="44"/>
  <c r="E488" i="44"/>
  <c r="E489" i="44"/>
  <c r="E490" i="44"/>
  <c r="E491" i="44"/>
  <c r="E492" i="44"/>
  <c r="E493" i="44"/>
  <c r="E494" i="44"/>
  <c r="E495" i="44"/>
  <c r="E496" i="44"/>
  <c r="E497" i="44"/>
  <c r="E498" i="44"/>
  <c r="E499" i="44"/>
  <c r="E500" i="44"/>
  <c r="E501" i="44"/>
  <c r="E502" i="44"/>
  <c r="E503" i="44"/>
  <c r="E504" i="44"/>
  <c r="E505" i="44"/>
  <c r="E506" i="44"/>
  <c r="E507" i="44"/>
  <c r="E508" i="44"/>
  <c r="E509" i="44"/>
  <c r="E510" i="44"/>
  <c r="E511" i="44"/>
  <c r="E512" i="44"/>
  <c r="E513" i="44"/>
  <c r="E514" i="44"/>
  <c r="E515" i="44"/>
  <c r="E516" i="44"/>
  <c r="E517" i="44"/>
  <c r="E518" i="44"/>
  <c r="E519" i="44"/>
  <c r="E520" i="44"/>
  <c r="E521" i="44"/>
  <c r="E522" i="44"/>
  <c r="E523" i="44"/>
  <c r="E524" i="44"/>
  <c r="E525" i="44"/>
  <c r="E526" i="44"/>
  <c r="E527" i="44"/>
  <c r="E528" i="44"/>
  <c r="E529" i="44"/>
  <c r="E530" i="44"/>
  <c r="E531" i="44"/>
  <c r="E532" i="44"/>
  <c r="E533" i="44"/>
  <c r="E534" i="44"/>
  <c r="E535" i="44"/>
  <c r="E536" i="44"/>
  <c r="E537" i="44"/>
  <c r="E538" i="44"/>
  <c r="E539" i="44"/>
  <c r="E540" i="44"/>
  <c r="E541" i="44"/>
  <c r="E542" i="44"/>
  <c r="E543" i="44"/>
  <c r="E544" i="44"/>
  <c r="E545" i="44"/>
  <c r="E546" i="44"/>
  <c r="E547" i="44"/>
  <c r="E548" i="44"/>
  <c r="E549" i="44"/>
  <c r="E550" i="44"/>
  <c r="E551" i="44"/>
  <c r="E552" i="44"/>
  <c r="E553" i="44"/>
  <c r="E554" i="44"/>
  <c r="E555" i="44"/>
  <c r="E556" i="44"/>
  <c r="E557" i="44"/>
  <c r="E558" i="44"/>
  <c r="E559" i="44"/>
  <c r="E560" i="44"/>
  <c r="E561" i="44"/>
  <c r="E562" i="44"/>
  <c r="E563" i="44"/>
  <c r="E564" i="44"/>
  <c r="E565" i="44"/>
  <c r="E566" i="44"/>
  <c r="E567" i="44"/>
  <c r="E568" i="44"/>
  <c r="E569" i="44"/>
  <c r="E570" i="44"/>
  <c r="E571" i="44"/>
  <c r="E572" i="44"/>
  <c r="E573" i="44"/>
  <c r="E574" i="44"/>
  <c r="E575" i="44"/>
  <c r="E576" i="44"/>
  <c r="E577" i="44"/>
  <c r="E578" i="44"/>
  <c r="E579" i="44"/>
  <c r="E580" i="44"/>
  <c r="E581" i="44"/>
  <c r="E582" i="44"/>
  <c r="E583" i="44"/>
  <c r="E584" i="44"/>
  <c r="E585" i="44"/>
  <c r="E586" i="44"/>
  <c r="E587" i="44"/>
  <c r="E588" i="44"/>
  <c r="E589" i="44"/>
  <c r="E590" i="44"/>
  <c r="E591" i="44"/>
  <c r="E592" i="44"/>
  <c r="E593" i="44"/>
  <c r="E594" i="44"/>
  <c r="E595" i="44"/>
  <c r="E596" i="44"/>
  <c r="E597" i="44"/>
  <c r="E598" i="44"/>
  <c r="E599" i="44"/>
  <c r="E600" i="44"/>
  <c r="E601" i="44"/>
  <c r="E602" i="44"/>
  <c r="E603" i="44"/>
  <c r="E604" i="44"/>
  <c r="E605" i="44"/>
  <c r="E606" i="44"/>
  <c r="E607" i="44"/>
  <c r="E608" i="44"/>
  <c r="E609" i="44"/>
  <c r="E610" i="44"/>
  <c r="E611" i="44"/>
  <c r="E612" i="44"/>
  <c r="E613" i="44"/>
  <c r="E614" i="44"/>
  <c r="E615" i="44"/>
  <c r="E616" i="44"/>
  <c r="E617" i="44"/>
  <c r="E618" i="44"/>
  <c r="E619" i="44"/>
  <c r="E620" i="44"/>
  <c r="E621" i="44"/>
  <c r="E622" i="44"/>
  <c r="E623" i="44"/>
  <c r="E624" i="44"/>
  <c r="E625" i="44"/>
  <c r="E626" i="44"/>
  <c r="E627" i="44"/>
  <c r="E628" i="44"/>
  <c r="E629" i="44"/>
  <c r="E630" i="44"/>
  <c r="E631" i="44"/>
  <c r="E632" i="44"/>
  <c r="E633" i="44"/>
  <c r="E634" i="44"/>
  <c r="E635" i="44"/>
  <c r="E636" i="44"/>
  <c r="E637" i="44"/>
  <c r="E638" i="44"/>
  <c r="E639" i="44"/>
  <c r="E640" i="44"/>
  <c r="E2" i="44"/>
  <c r="K640" i="44"/>
  <c r="D640" i="44"/>
  <c r="C640" i="44"/>
  <c r="K639" i="44"/>
  <c r="D639" i="44"/>
  <c r="C639" i="44"/>
  <c r="K638" i="44"/>
  <c r="D638" i="44"/>
  <c r="C638" i="44"/>
  <c r="K637" i="44"/>
  <c r="D637" i="44"/>
  <c r="C637" i="44"/>
  <c r="K636" i="44"/>
  <c r="D636" i="44"/>
  <c r="C636" i="44"/>
  <c r="K635" i="44"/>
  <c r="D635" i="44"/>
  <c r="C635" i="44"/>
  <c r="K634" i="44"/>
  <c r="D634" i="44"/>
  <c r="C634" i="44"/>
  <c r="K633" i="44"/>
  <c r="D633" i="44"/>
  <c r="C633" i="44"/>
  <c r="K632" i="44"/>
  <c r="D632" i="44"/>
  <c r="C632" i="44"/>
  <c r="K631" i="44"/>
  <c r="D631" i="44"/>
  <c r="C631" i="44"/>
  <c r="K630" i="44"/>
  <c r="D630" i="44"/>
  <c r="C630" i="44"/>
  <c r="K629" i="44"/>
  <c r="D629" i="44"/>
  <c r="C629" i="44"/>
  <c r="K628" i="44"/>
  <c r="D628" i="44"/>
  <c r="C628" i="44"/>
  <c r="K627" i="44"/>
  <c r="D627" i="44"/>
  <c r="C627" i="44"/>
  <c r="K626" i="44"/>
  <c r="D626" i="44"/>
  <c r="C626" i="44"/>
  <c r="K625" i="44"/>
  <c r="D625" i="44"/>
  <c r="C625" i="44"/>
  <c r="K624" i="44"/>
  <c r="D624" i="44"/>
  <c r="C624" i="44"/>
  <c r="K623" i="44"/>
  <c r="D623" i="44"/>
  <c r="C623" i="44"/>
  <c r="K622" i="44"/>
  <c r="D622" i="44"/>
  <c r="C622" i="44"/>
  <c r="K621" i="44"/>
  <c r="D621" i="44"/>
  <c r="C621" i="44"/>
  <c r="K620" i="44"/>
  <c r="D620" i="44"/>
  <c r="C620" i="44"/>
  <c r="K619" i="44"/>
  <c r="D619" i="44"/>
  <c r="C619" i="44"/>
  <c r="K618" i="44"/>
  <c r="D618" i="44"/>
  <c r="C618" i="44"/>
  <c r="K617" i="44"/>
  <c r="D617" i="44"/>
  <c r="C617" i="44"/>
  <c r="K616" i="44"/>
  <c r="D616" i="44"/>
  <c r="C616" i="44"/>
  <c r="K615" i="44"/>
  <c r="D615" i="44"/>
  <c r="C615" i="44"/>
  <c r="K614" i="44"/>
  <c r="D614" i="44"/>
  <c r="C614" i="44"/>
  <c r="K613" i="44"/>
  <c r="D613" i="44"/>
  <c r="C613" i="44"/>
  <c r="K612" i="44"/>
  <c r="D612" i="44"/>
  <c r="C612" i="44"/>
  <c r="K611" i="44"/>
  <c r="D611" i="44"/>
  <c r="C611" i="44"/>
  <c r="K610" i="44"/>
  <c r="D610" i="44"/>
  <c r="C610" i="44"/>
  <c r="K609" i="44"/>
  <c r="D609" i="44"/>
  <c r="C609" i="44"/>
  <c r="K608" i="44"/>
  <c r="D608" i="44"/>
  <c r="C608" i="44"/>
  <c r="K607" i="44"/>
  <c r="D607" i="44"/>
  <c r="C607" i="44"/>
  <c r="K606" i="44"/>
  <c r="D606" i="44"/>
  <c r="C606" i="44"/>
  <c r="K605" i="44"/>
  <c r="D605" i="44"/>
  <c r="C605" i="44"/>
  <c r="K604" i="44"/>
  <c r="D604" i="44"/>
  <c r="C604" i="44"/>
  <c r="K603" i="44"/>
  <c r="D603" i="44"/>
  <c r="C603" i="44"/>
  <c r="K602" i="44"/>
  <c r="D602" i="44"/>
  <c r="C602" i="44"/>
  <c r="K601" i="44"/>
  <c r="D601" i="44"/>
  <c r="C601" i="44"/>
  <c r="K600" i="44"/>
  <c r="D600" i="44"/>
  <c r="C600" i="44"/>
  <c r="K599" i="44"/>
  <c r="D599" i="44"/>
  <c r="C599" i="44"/>
  <c r="K598" i="44"/>
  <c r="D598" i="44"/>
  <c r="C598" i="44"/>
  <c r="K597" i="44"/>
  <c r="D597" i="44"/>
  <c r="C597" i="44"/>
  <c r="K596" i="44"/>
  <c r="D596" i="44"/>
  <c r="C596" i="44"/>
  <c r="K595" i="44"/>
  <c r="D595" i="44"/>
  <c r="C595" i="44"/>
  <c r="K594" i="44"/>
  <c r="D594" i="44"/>
  <c r="C594" i="44"/>
  <c r="K593" i="44"/>
  <c r="D593" i="44"/>
  <c r="C593" i="44"/>
  <c r="K592" i="44"/>
  <c r="D592" i="44"/>
  <c r="C592" i="44"/>
  <c r="K591" i="44"/>
  <c r="D591" i="44"/>
  <c r="C591" i="44"/>
  <c r="K590" i="44"/>
  <c r="D590" i="44"/>
  <c r="C590" i="44"/>
  <c r="K589" i="44"/>
  <c r="D589" i="44"/>
  <c r="C589" i="44"/>
  <c r="K588" i="44"/>
  <c r="D588" i="44"/>
  <c r="C588" i="44"/>
  <c r="K587" i="44"/>
  <c r="D587" i="44"/>
  <c r="C587" i="44"/>
  <c r="K586" i="44"/>
  <c r="D586" i="44"/>
  <c r="C586" i="44"/>
  <c r="K585" i="44"/>
  <c r="D585" i="44"/>
  <c r="C585" i="44"/>
  <c r="K584" i="44"/>
  <c r="D584" i="44"/>
  <c r="C584" i="44"/>
  <c r="K583" i="44"/>
  <c r="D583" i="44"/>
  <c r="C583" i="44"/>
  <c r="K582" i="44"/>
  <c r="D582" i="44"/>
  <c r="C582" i="44"/>
  <c r="K581" i="44"/>
  <c r="D581" i="44"/>
  <c r="C581" i="44"/>
  <c r="K580" i="44"/>
  <c r="D580" i="44"/>
  <c r="C580" i="44"/>
  <c r="K579" i="44"/>
  <c r="D579" i="44"/>
  <c r="C579" i="44"/>
  <c r="K578" i="44"/>
  <c r="D578" i="44"/>
  <c r="C578" i="44"/>
  <c r="K577" i="44"/>
  <c r="D577" i="44"/>
  <c r="C577" i="44"/>
  <c r="K576" i="44"/>
  <c r="D576" i="44"/>
  <c r="C576" i="44"/>
  <c r="K575" i="44"/>
  <c r="D575" i="44"/>
  <c r="C575" i="44"/>
  <c r="K574" i="44"/>
  <c r="D574" i="44"/>
  <c r="C574" i="44"/>
  <c r="K573" i="44"/>
  <c r="D573" i="44"/>
  <c r="C573" i="44"/>
  <c r="K572" i="44"/>
  <c r="D572" i="44"/>
  <c r="C572" i="44"/>
  <c r="K571" i="44"/>
  <c r="D571" i="44"/>
  <c r="C571" i="44"/>
  <c r="K570" i="44"/>
  <c r="D570" i="44"/>
  <c r="C570" i="44"/>
  <c r="K569" i="44"/>
  <c r="D569" i="44"/>
  <c r="C569" i="44"/>
  <c r="K568" i="44"/>
  <c r="D568" i="44"/>
  <c r="C568" i="44"/>
  <c r="K567" i="44"/>
  <c r="D567" i="44"/>
  <c r="C567" i="44"/>
  <c r="K566" i="44"/>
  <c r="D566" i="44"/>
  <c r="C566" i="44"/>
  <c r="K565" i="44"/>
  <c r="D565" i="44"/>
  <c r="C565" i="44"/>
  <c r="K564" i="44"/>
  <c r="D564" i="44"/>
  <c r="C564" i="44"/>
  <c r="K563" i="44"/>
  <c r="D563" i="44"/>
  <c r="C563" i="44"/>
  <c r="K562" i="44"/>
  <c r="D562" i="44"/>
  <c r="C562" i="44"/>
  <c r="K561" i="44"/>
  <c r="D561" i="44"/>
  <c r="C561" i="44"/>
  <c r="K560" i="44"/>
  <c r="D560" i="44"/>
  <c r="C560" i="44"/>
  <c r="K559" i="44"/>
  <c r="D559" i="44"/>
  <c r="C559" i="44"/>
  <c r="K558" i="44"/>
  <c r="D558" i="44"/>
  <c r="C558" i="44"/>
  <c r="K557" i="44"/>
  <c r="D557" i="44"/>
  <c r="C557" i="44"/>
  <c r="K556" i="44"/>
  <c r="D556" i="44"/>
  <c r="C556" i="44"/>
  <c r="K555" i="44"/>
  <c r="D555" i="44"/>
  <c r="C555" i="44"/>
  <c r="K554" i="44"/>
  <c r="D554" i="44"/>
  <c r="C554" i="44"/>
  <c r="K553" i="44"/>
  <c r="D553" i="44"/>
  <c r="C553" i="44"/>
  <c r="K552" i="44"/>
  <c r="D552" i="44"/>
  <c r="C552" i="44"/>
  <c r="K551" i="44"/>
  <c r="D551" i="44"/>
  <c r="C551" i="44"/>
  <c r="K550" i="44"/>
  <c r="D550" i="44"/>
  <c r="C550" i="44"/>
  <c r="K549" i="44"/>
  <c r="D549" i="44"/>
  <c r="C549" i="44"/>
  <c r="K548" i="44"/>
  <c r="D548" i="44"/>
  <c r="C548" i="44"/>
  <c r="K547" i="44"/>
  <c r="D547" i="44"/>
  <c r="C547" i="44"/>
  <c r="K546" i="44"/>
  <c r="D546" i="44"/>
  <c r="C546" i="44"/>
  <c r="K545" i="44"/>
  <c r="D545" i="44"/>
  <c r="C545" i="44"/>
  <c r="K544" i="44"/>
  <c r="D544" i="44"/>
  <c r="C544" i="44"/>
  <c r="K543" i="44"/>
  <c r="D543" i="44"/>
  <c r="C543" i="44"/>
  <c r="K542" i="44"/>
  <c r="D542" i="44"/>
  <c r="C542" i="44"/>
  <c r="K541" i="44"/>
  <c r="D541" i="44"/>
  <c r="C541" i="44"/>
  <c r="K540" i="44"/>
  <c r="D540" i="44"/>
  <c r="C540" i="44"/>
  <c r="K539" i="44"/>
  <c r="D539" i="44"/>
  <c r="C539" i="44"/>
  <c r="K538" i="44"/>
  <c r="D538" i="44"/>
  <c r="C538" i="44"/>
  <c r="K537" i="44"/>
  <c r="D537" i="44"/>
  <c r="C537" i="44"/>
  <c r="K536" i="44"/>
  <c r="D536" i="44"/>
  <c r="C536" i="44"/>
  <c r="K535" i="44"/>
  <c r="D535" i="44"/>
  <c r="C535" i="44"/>
  <c r="K534" i="44"/>
  <c r="D534" i="44"/>
  <c r="C534" i="44"/>
  <c r="K533" i="44"/>
  <c r="D533" i="44"/>
  <c r="C533" i="44"/>
  <c r="K532" i="44"/>
  <c r="D532" i="44"/>
  <c r="C532" i="44"/>
  <c r="K531" i="44"/>
  <c r="D531" i="44"/>
  <c r="C531" i="44"/>
  <c r="K530" i="44"/>
  <c r="D530" i="44"/>
  <c r="C530" i="44"/>
  <c r="K529" i="44"/>
  <c r="D529" i="44"/>
  <c r="C529" i="44"/>
  <c r="K528" i="44"/>
  <c r="D528" i="44"/>
  <c r="C528" i="44"/>
  <c r="K527" i="44"/>
  <c r="D527" i="44"/>
  <c r="C527" i="44"/>
  <c r="K526" i="44"/>
  <c r="D526" i="44"/>
  <c r="C526" i="44"/>
  <c r="K525" i="44"/>
  <c r="D525" i="44"/>
  <c r="C525" i="44"/>
  <c r="K524" i="44"/>
  <c r="D524" i="44"/>
  <c r="C524" i="44"/>
  <c r="K523" i="44"/>
  <c r="D523" i="44"/>
  <c r="C523" i="44"/>
  <c r="K522" i="44"/>
  <c r="D522" i="44"/>
  <c r="C522" i="44"/>
  <c r="K521" i="44"/>
  <c r="D521" i="44"/>
  <c r="C521" i="44"/>
  <c r="K520" i="44"/>
  <c r="D520" i="44"/>
  <c r="C520" i="44"/>
  <c r="K519" i="44"/>
  <c r="D519" i="44"/>
  <c r="C519" i="44"/>
  <c r="K518" i="44"/>
  <c r="D518" i="44"/>
  <c r="C518" i="44"/>
  <c r="K517" i="44"/>
  <c r="D517" i="44"/>
  <c r="C517" i="44"/>
  <c r="K516" i="44"/>
  <c r="D516" i="44"/>
  <c r="C516" i="44"/>
  <c r="K515" i="44"/>
  <c r="D515" i="44"/>
  <c r="C515" i="44"/>
  <c r="K514" i="44"/>
  <c r="D514" i="44"/>
  <c r="C514" i="44"/>
  <c r="K513" i="44"/>
  <c r="D513" i="44"/>
  <c r="C513" i="44"/>
  <c r="K512" i="44"/>
  <c r="D512" i="44"/>
  <c r="C512" i="44"/>
  <c r="K511" i="44"/>
  <c r="D511" i="44"/>
  <c r="C511" i="44"/>
  <c r="K510" i="44"/>
  <c r="D510" i="44"/>
  <c r="C510" i="44"/>
  <c r="K509" i="44"/>
  <c r="D509" i="44"/>
  <c r="C509" i="44"/>
  <c r="K508" i="44"/>
  <c r="D508" i="44"/>
  <c r="C508" i="44"/>
  <c r="K507" i="44"/>
  <c r="D507" i="44"/>
  <c r="C507" i="44"/>
  <c r="K506" i="44"/>
  <c r="D506" i="44"/>
  <c r="C506" i="44"/>
  <c r="K505" i="44"/>
  <c r="D505" i="44"/>
  <c r="C505" i="44"/>
  <c r="K504" i="44"/>
  <c r="D504" i="44"/>
  <c r="C504" i="44"/>
  <c r="K503" i="44"/>
  <c r="D503" i="44"/>
  <c r="C503" i="44"/>
  <c r="K502" i="44"/>
  <c r="D502" i="44"/>
  <c r="C502" i="44"/>
  <c r="K501" i="44"/>
  <c r="D501" i="44"/>
  <c r="C501" i="44"/>
  <c r="K500" i="44"/>
  <c r="D500" i="44"/>
  <c r="C500" i="44"/>
  <c r="K499" i="44"/>
  <c r="D499" i="44"/>
  <c r="C499" i="44"/>
  <c r="K498" i="44"/>
  <c r="D498" i="44"/>
  <c r="C498" i="44"/>
  <c r="K497" i="44"/>
  <c r="D497" i="44"/>
  <c r="C497" i="44"/>
  <c r="K496" i="44"/>
  <c r="D496" i="44"/>
  <c r="C496" i="44"/>
  <c r="K495" i="44"/>
  <c r="D495" i="44"/>
  <c r="C495" i="44"/>
  <c r="K494" i="44"/>
  <c r="D494" i="44"/>
  <c r="C494" i="44"/>
  <c r="K493" i="44"/>
  <c r="D493" i="44"/>
  <c r="C493" i="44"/>
  <c r="K492" i="44"/>
  <c r="D492" i="44"/>
  <c r="C492" i="44"/>
  <c r="K491" i="44"/>
  <c r="D491" i="44"/>
  <c r="C491" i="44"/>
  <c r="K490" i="44"/>
  <c r="D490" i="44"/>
  <c r="C490" i="44"/>
  <c r="K489" i="44"/>
  <c r="D489" i="44"/>
  <c r="C489" i="44"/>
  <c r="K488" i="44"/>
  <c r="D488" i="44"/>
  <c r="C488" i="44"/>
  <c r="K487" i="44"/>
  <c r="D487" i="44"/>
  <c r="C487" i="44"/>
  <c r="K486" i="44"/>
  <c r="D486" i="44"/>
  <c r="C486" i="44"/>
  <c r="K485" i="44"/>
  <c r="D485" i="44"/>
  <c r="C485" i="44"/>
  <c r="K484" i="44"/>
  <c r="D484" i="44"/>
  <c r="C484" i="44"/>
  <c r="K483" i="44"/>
  <c r="D483" i="44"/>
  <c r="C483" i="44"/>
  <c r="K482" i="44"/>
  <c r="D482" i="44"/>
  <c r="C482" i="44"/>
  <c r="K481" i="44"/>
  <c r="D481" i="44"/>
  <c r="C481" i="44"/>
  <c r="K480" i="44"/>
  <c r="D480" i="44"/>
  <c r="C480" i="44"/>
  <c r="K479" i="44"/>
  <c r="D479" i="44"/>
  <c r="C479" i="44"/>
  <c r="K478" i="44"/>
  <c r="D478" i="44"/>
  <c r="C478" i="44"/>
  <c r="K477" i="44"/>
  <c r="D477" i="44"/>
  <c r="C477" i="44"/>
  <c r="K476" i="44"/>
  <c r="D476" i="44"/>
  <c r="C476" i="44"/>
  <c r="K475" i="44"/>
  <c r="D475" i="44"/>
  <c r="C475" i="44"/>
  <c r="K474" i="44"/>
  <c r="D474" i="44"/>
  <c r="C474" i="44"/>
  <c r="K473" i="44"/>
  <c r="D473" i="44"/>
  <c r="C473" i="44"/>
  <c r="K472" i="44"/>
  <c r="D472" i="44"/>
  <c r="C472" i="44"/>
  <c r="K471" i="44"/>
  <c r="D471" i="44"/>
  <c r="C471" i="44"/>
  <c r="K470" i="44"/>
  <c r="D470" i="44"/>
  <c r="C470" i="44"/>
  <c r="K469" i="44"/>
  <c r="D469" i="44"/>
  <c r="C469" i="44"/>
  <c r="K468" i="44"/>
  <c r="D468" i="44"/>
  <c r="C468" i="44"/>
  <c r="K467" i="44"/>
  <c r="D467" i="44"/>
  <c r="C467" i="44"/>
  <c r="K466" i="44"/>
  <c r="D466" i="44"/>
  <c r="C466" i="44"/>
  <c r="K465" i="44"/>
  <c r="D465" i="44"/>
  <c r="C465" i="44"/>
  <c r="K464" i="44"/>
  <c r="D464" i="44"/>
  <c r="C464" i="44"/>
  <c r="K463" i="44"/>
  <c r="D463" i="44"/>
  <c r="C463" i="44"/>
  <c r="K462" i="44"/>
  <c r="D462" i="44"/>
  <c r="C462" i="44"/>
  <c r="K461" i="44"/>
  <c r="D461" i="44"/>
  <c r="C461" i="44"/>
  <c r="K460" i="44"/>
  <c r="D460" i="44"/>
  <c r="C460" i="44"/>
  <c r="K459" i="44"/>
  <c r="D459" i="44"/>
  <c r="C459" i="44"/>
  <c r="K458" i="44"/>
  <c r="D458" i="44"/>
  <c r="C458" i="44"/>
  <c r="K457" i="44"/>
  <c r="D457" i="44"/>
  <c r="C457" i="44"/>
  <c r="K456" i="44"/>
  <c r="D456" i="44"/>
  <c r="C456" i="44"/>
  <c r="K455" i="44"/>
  <c r="D455" i="44"/>
  <c r="C455" i="44"/>
  <c r="K454" i="44"/>
  <c r="D454" i="44"/>
  <c r="C454" i="44"/>
  <c r="K453" i="44"/>
  <c r="D453" i="44"/>
  <c r="C453" i="44"/>
  <c r="K452" i="44"/>
  <c r="D452" i="44"/>
  <c r="C452" i="44"/>
  <c r="K451" i="44"/>
  <c r="D451" i="44"/>
  <c r="C451" i="44"/>
  <c r="K450" i="44"/>
  <c r="D450" i="44"/>
  <c r="C450" i="44"/>
  <c r="K449" i="44"/>
  <c r="D449" i="44"/>
  <c r="C449" i="44"/>
  <c r="K448" i="44"/>
  <c r="D448" i="44"/>
  <c r="C448" i="44"/>
  <c r="K447" i="44"/>
  <c r="D447" i="44"/>
  <c r="C447" i="44"/>
  <c r="K446" i="44"/>
  <c r="D446" i="44"/>
  <c r="C446" i="44"/>
  <c r="K445" i="44"/>
  <c r="D445" i="44"/>
  <c r="C445" i="44"/>
  <c r="K444" i="44"/>
  <c r="D444" i="44"/>
  <c r="C444" i="44"/>
  <c r="K443" i="44"/>
  <c r="D443" i="44"/>
  <c r="C443" i="44"/>
  <c r="K442" i="44"/>
  <c r="D442" i="44"/>
  <c r="C442" i="44"/>
  <c r="K441" i="44"/>
  <c r="D441" i="44"/>
  <c r="C441" i="44"/>
  <c r="K440" i="44"/>
  <c r="D440" i="44"/>
  <c r="C440" i="44"/>
  <c r="K439" i="44"/>
  <c r="D439" i="44"/>
  <c r="C439" i="44"/>
  <c r="K438" i="44"/>
  <c r="D438" i="44"/>
  <c r="C438" i="44"/>
  <c r="K437" i="44"/>
  <c r="D437" i="44"/>
  <c r="C437" i="44"/>
  <c r="K436" i="44"/>
  <c r="D436" i="44"/>
  <c r="C436" i="44"/>
  <c r="K435" i="44"/>
  <c r="D435" i="44"/>
  <c r="C435" i="44"/>
  <c r="K434" i="44"/>
  <c r="D434" i="44"/>
  <c r="C434" i="44"/>
  <c r="K433" i="44"/>
  <c r="D433" i="44"/>
  <c r="C433" i="44"/>
  <c r="K432" i="44"/>
  <c r="D432" i="44"/>
  <c r="C432" i="44"/>
  <c r="K431" i="44"/>
  <c r="D431" i="44"/>
  <c r="C431" i="44"/>
  <c r="K430" i="44"/>
  <c r="D430" i="44"/>
  <c r="C430" i="44"/>
  <c r="K429" i="44"/>
  <c r="D429" i="44"/>
  <c r="C429" i="44"/>
  <c r="K428" i="44"/>
  <c r="D428" i="44"/>
  <c r="C428" i="44"/>
  <c r="K427" i="44"/>
  <c r="D427" i="44"/>
  <c r="C427" i="44"/>
  <c r="K426" i="44"/>
  <c r="D426" i="44"/>
  <c r="C426" i="44"/>
  <c r="K425" i="44"/>
  <c r="D425" i="44"/>
  <c r="C425" i="44"/>
  <c r="K424" i="44"/>
  <c r="D424" i="44"/>
  <c r="C424" i="44"/>
  <c r="K423" i="44"/>
  <c r="D423" i="44"/>
  <c r="C423" i="44"/>
  <c r="K422" i="44"/>
  <c r="D422" i="44"/>
  <c r="C422" i="44"/>
  <c r="K421" i="44"/>
  <c r="D421" i="44"/>
  <c r="C421" i="44"/>
  <c r="K420" i="44"/>
  <c r="D420" i="44"/>
  <c r="C420" i="44"/>
  <c r="K419" i="44"/>
  <c r="D419" i="44"/>
  <c r="C419" i="44"/>
  <c r="K418" i="44"/>
  <c r="D418" i="44"/>
  <c r="C418" i="44"/>
  <c r="K417" i="44"/>
  <c r="D417" i="44"/>
  <c r="C417" i="44"/>
  <c r="K416" i="44"/>
  <c r="D416" i="44"/>
  <c r="C416" i="44"/>
  <c r="K415" i="44"/>
  <c r="D415" i="44"/>
  <c r="C415" i="44"/>
  <c r="K414" i="44"/>
  <c r="D414" i="44"/>
  <c r="C414" i="44"/>
  <c r="K413" i="44"/>
  <c r="D413" i="44"/>
  <c r="C413" i="44"/>
  <c r="K412" i="44"/>
  <c r="D412" i="44"/>
  <c r="C412" i="44"/>
  <c r="K411" i="44"/>
  <c r="D411" i="44"/>
  <c r="C411" i="44"/>
  <c r="K410" i="44"/>
  <c r="D410" i="44"/>
  <c r="C410" i="44"/>
  <c r="K409" i="44"/>
  <c r="D409" i="44"/>
  <c r="C409" i="44"/>
  <c r="K408" i="44"/>
  <c r="D408" i="44"/>
  <c r="C408" i="44"/>
  <c r="K407" i="44"/>
  <c r="D407" i="44"/>
  <c r="C407" i="44"/>
  <c r="K406" i="44"/>
  <c r="D406" i="44"/>
  <c r="C406" i="44"/>
  <c r="K405" i="44"/>
  <c r="D405" i="44"/>
  <c r="C405" i="44"/>
  <c r="K404" i="44"/>
  <c r="D404" i="44"/>
  <c r="C404" i="44"/>
  <c r="K403" i="44"/>
  <c r="D403" i="44"/>
  <c r="C403" i="44"/>
  <c r="K402" i="44"/>
  <c r="D402" i="44"/>
  <c r="C402" i="44"/>
  <c r="K401" i="44"/>
  <c r="D401" i="44"/>
  <c r="C401" i="44"/>
  <c r="K400" i="44"/>
  <c r="D400" i="44"/>
  <c r="C400" i="44"/>
  <c r="K399" i="44"/>
  <c r="D399" i="44"/>
  <c r="C399" i="44"/>
  <c r="K398" i="44"/>
  <c r="D398" i="44"/>
  <c r="C398" i="44"/>
  <c r="K397" i="44"/>
  <c r="D397" i="44"/>
  <c r="C397" i="44"/>
  <c r="K396" i="44"/>
  <c r="D396" i="44"/>
  <c r="C396" i="44"/>
  <c r="K395" i="44"/>
  <c r="D395" i="44"/>
  <c r="C395" i="44"/>
  <c r="K394" i="44"/>
  <c r="D394" i="44"/>
  <c r="C394" i="44"/>
  <c r="K393" i="44"/>
  <c r="D393" i="44"/>
  <c r="C393" i="44"/>
  <c r="K392" i="44"/>
  <c r="D392" i="44"/>
  <c r="C392" i="44"/>
  <c r="K391" i="44"/>
  <c r="D391" i="44"/>
  <c r="C391" i="44"/>
  <c r="K390" i="44"/>
  <c r="D390" i="44"/>
  <c r="C390" i="44"/>
  <c r="K389" i="44"/>
  <c r="D389" i="44"/>
  <c r="C389" i="44"/>
  <c r="K388" i="44"/>
  <c r="D388" i="44"/>
  <c r="C388" i="44"/>
  <c r="K387" i="44"/>
  <c r="D387" i="44"/>
  <c r="C387" i="44"/>
  <c r="K386" i="44"/>
  <c r="D386" i="44"/>
  <c r="C386" i="44"/>
  <c r="K385" i="44"/>
  <c r="D385" i="44"/>
  <c r="C385" i="44"/>
  <c r="K384" i="44"/>
  <c r="D384" i="44"/>
  <c r="C384" i="44"/>
  <c r="K383" i="44"/>
  <c r="D383" i="44"/>
  <c r="C383" i="44"/>
  <c r="K382" i="44"/>
  <c r="D382" i="44"/>
  <c r="C382" i="44"/>
  <c r="K381" i="44"/>
  <c r="D381" i="44"/>
  <c r="C381" i="44"/>
  <c r="K380" i="44"/>
  <c r="D380" i="44"/>
  <c r="C380" i="44"/>
  <c r="K379" i="44"/>
  <c r="D379" i="44"/>
  <c r="C379" i="44"/>
  <c r="K378" i="44"/>
  <c r="D378" i="44"/>
  <c r="C378" i="44"/>
  <c r="K377" i="44"/>
  <c r="D377" i="44"/>
  <c r="C377" i="44"/>
  <c r="K376" i="44"/>
  <c r="D376" i="44"/>
  <c r="C376" i="44"/>
  <c r="K375" i="44"/>
  <c r="D375" i="44"/>
  <c r="C375" i="44"/>
  <c r="K374" i="44"/>
  <c r="D374" i="44"/>
  <c r="C374" i="44"/>
  <c r="K373" i="44"/>
  <c r="D373" i="44"/>
  <c r="C373" i="44"/>
  <c r="K372" i="44"/>
  <c r="D372" i="44"/>
  <c r="C372" i="44"/>
  <c r="K371" i="44"/>
  <c r="D371" i="44"/>
  <c r="C371" i="44"/>
  <c r="K370" i="44"/>
  <c r="D370" i="44"/>
  <c r="C370" i="44"/>
  <c r="K369" i="44"/>
  <c r="D369" i="44"/>
  <c r="C369" i="44"/>
  <c r="K368" i="44"/>
  <c r="D368" i="44"/>
  <c r="C368" i="44"/>
  <c r="K367" i="44"/>
  <c r="D367" i="44"/>
  <c r="C367" i="44"/>
  <c r="K366" i="44"/>
  <c r="D366" i="44"/>
  <c r="C366" i="44"/>
  <c r="K365" i="44"/>
  <c r="D365" i="44"/>
  <c r="C365" i="44"/>
  <c r="K364" i="44"/>
  <c r="D364" i="44"/>
  <c r="C364" i="44"/>
  <c r="K363" i="44"/>
  <c r="D363" i="44"/>
  <c r="C363" i="44"/>
  <c r="K362" i="44"/>
  <c r="D362" i="44"/>
  <c r="C362" i="44"/>
  <c r="K361" i="44"/>
  <c r="D361" i="44"/>
  <c r="C361" i="44"/>
  <c r="K360" i="44"/>
  <c r="D360" i="44"/>
  <c r="C360" i="44"/>
  <c r="K359" i="44"/>
  <c r="D359" i="44"/>
  <c r="C359" i="44"/>
  <c r="K358" i="44"/>
  <c r="D358" i="44"/>
  <c r="C358" i="44"/>
  <c r="K357" i="44"/>
  <c r="D357" i="44"/>
  <c r="C357" i="44"/>
  <c r="K356" i="44"/>
  <c r="D356" i="44"/>
  <c r="C356" i="44"/>
  <c r="K355" i="44"/>
  <c r="D355" i="44"/>
  <c r="C355" i="44"/>
  <c r="K354" i="44"/>
  <c r="D354" i="44"/>
  <c r="C354" i="44"/>
  <c r="K353" i="44"/>
  <c r="D353" i="44"/>
  <c r="C353" i="44"/>
  <c r="K352" i="44"/>
  <c r="D352" i="44"/>
  <c r="C352" i="44"/>
  <c r="K351" i="44"/>
  <c r="D351" i="44"/>
  <c r="C351" i="44"/>
  <c r="K350" i="44"/>
  <c r="D350" i="44"/>
  <c r="C350" i="44"/>
  <c r="K349" i="44"/>
  <c r="D349" i="44"/>
  <c r="C349" i="44"/>
  <c r="K348" i="44"/>
  <c r="D348" i="44"/>
  <c r="C348" i="44"/>
  <c r="K347" i="44"/>
  <c r="D347" i="44"/>
  <c r="C347" i="44"/>
  <c r="K346" i="44"/>
  <c r="D346" i="44"/>
  <c r="C346" i="44"/>
  <c r="K345" i="44"/>
  <c r="D345" i="44"/>
  <c r="C345" i="44"/>
  <c r="K344" i="44"/>
  <c r="D344" i="44"/>
  <c r="C344" i="44"/>
  <c r="K343" i="44"/>
  <c r="D343" i="44"/>
  <c r="C343" i="44"/>
  <c r="K342" i="44"/>
  <c r="D342" i="44"/>
  <c r="C342" i="44"/>
  <c r="K341" i="44"/>
  <c r="D341" i="44"/>
  <c r="C341" i="44"/>
  <c r="K340" i="44"/>
  <c r="D340" i="44"/>
  <c r="C340" i="44"/>
  <c r="K339" i="44"/>
  <c r="D339" i="44"/>
  <c r="C339" i="44"/>
  <c r="K338" i="44"/>
  <c r="D338" i="44"/>
  <c r="C338" i="44"/>
  <c r="K337" i="44"/>
  <c r="D337" i="44"/>
  <c r="C337" i="44"/>
  <c r="K336" i="44"/>
  <c r="D336" i="44"/>
  <c r="C336" i="44"/>
  <c r="K335" i="44"/>
  <c r="D335" i="44"/>
  <c r="C335" i="44"/>
  <c r="K334" i="44"/>
  <c r="D334" i="44"/>
  <c r="C334" i="44"/>
  <c r="K333" i="44"/>
  <c r="D333" i="44"/>
  <c r="C333" i="44"/>
  <c r="K332" i="44"/>
  <c r="D332" i="44"/>
  <c r="C332" i="44"/>
  <c r="K331" i="44"/>
  <c r="D331" i="44"/>
  <c r="C331" i="44"/>
  <c r="K330" i="44"/>
  <c r="D330" i="44"/>
  <c r="C330" i="44"/>
  <c r="K329" i="44"/>
  <c r="D329" i="44"/>
  <c r="C329" i="44"/>
  <c r="K328" i="44"/>
  <c r="D328" i="44"/>
  <c r="C328" i="44"/>
  <c r="K327" i="44"/>
  <c r="D327" i="44"/>
  <c r="C327" i="44"/>
  <c r="K326" i="44"/>
  <c r="D326" i="44"/>
  <c r="C326" i="44"/>
  <c r="K325" i="44"/>
  <c r="D325" i="44"/>
  <c r="C325" i="44"/>
  <c r="K324" i="44"/>
  <c r="D324" i="44"/>
  <c r="C324" i="44"/>
  <c r="K323" i="44"/>
  <c r="D323" i="44"/>
  <c r="C323" i="44"/>
  <c r="K322" i="44"/>
  <c r="D322" i="44"/>
  <c r="C322" i="44"/>
  <c r="K321" i="44"/>
  <c r="D321" i="44"/>
  <c r="C321" i="44"/>
  <c r="K320" i="44"/>
  <c r="D320" i="44"/>
  <c r="C320" i="44"/>
  <c r="K319" i="44"/>
  <c r="D319" i="44"/>
  <c r="C319" i="44"/>
  <c r="K318" i="44"/>
  <c r="D318" i="44"/>
  <c r="C318" i="44"/>
  <c r="K317" i="44"/>
  <c r="D317" i="44"/>
  <c r="C317" i="44"/>
  <c r="K316" i="44"/>
  <c r="D316" i="44"/>
  <c r="C316" i="44"/>
  <c r="K315" i="44"/>
  <c r="D315" i="44"/>
  <c r="C315" i="44"/>
  <c r="K314" i="44"/>
  <c r="D314" i="44"/>
  <c r="C314" i="44"/>
  <c r="K313" i="44"/>
  <c r="D313" i="44"/>
  <c r="C313" i="44"/>
  <c r="K312" i="44"/>
  <c r="D312" i="44"/>
  <c r="C312" i="44"/>
  <c r="K311" i="44"/>
  <c r="D311" i="44"/>
  <c r="C311" i="44"/>
  <c r="K310" i="44"/>
  <c r="D310" i="44"/>
  <c r="C310" i="44"/>
  <c r="K309" i="44"/>
  <c r="D309" i="44"/>
  <c r="C309" i="44"/>
  <c r="K308" i="44"/>
  <c r="D308" i="44"/>
  <c r="C308" i="44"/>
  <c r="K307" i="44"/>
  <c r="D307" i="44"/>
  <c r="C307" i="44"/>
  <c r="K306" i="44"/>
  <c r="D306" i="44"/>
  <c r="C306" i="44"/>
  <c r="K305" i="44"/>
  <c r="D305" i="44"/>
  <c r="C305" i="44"/>
  <c r="K304" i="44"/>
  <c r="D304" i="44"/>
  <c r="C304" i="44"/>
  <c r="K303" i="44"/>
  <c r="D303" i="44"/>
  <c r="C303" i="44"/>
  <c r="K302" i="44"/>
  <c r="D302" i="44"/>
  <c r="C302" i="44"/>
  <c r="K301" i="44"/>
  <c r="D301" i="44"/>
  <c r="C301" i="44"/>
  <c r="K300" i="44"/>
  <c r="D300" i="44"/>
  <c r="C300" i="44"/>
  <c r="K299" i="44"/>
  <c r="D299" i="44"/>
  <c r="C299" i="44"/>
  <c r="K298" i="44"/>
  <c r="D298" i="44"/>
  <c r="C298" i="44"/>
  <c r="K297" i="44"/>
  <c r="D297" i="44"/>
  <c r="C297" i="44"/>
  <c r="K296" i="44"/>
  <c r="D296" i="44"/>
  <c r="C296" i="44"/>
  <c r="K295" i="44"/>
  <c r="D295" i="44"/>
  <c r="C295" i="44"/>
  <c r="K294" i="44"/>
  <c r="D294" i="44"/>
  <c r="C294" i="44"/>
  <c r="K293" i="44"/>
  <c r="D293" i="44"/>
  <c r="C293" i="44"/>
  <c r="K292" i="44"/>
  <c r="D292" i="44"/>
  <c r="C292" i="44"/>
  <c r="K291" i="44"/>
  <c r="D291" i="44"/>
  <c r="C291" i="44"/>
  <c r="K290" i="44"/>
  <c r="D290" i="44"/>
  <c r="C290" i="44"/>
  <c r="K289" i="44"/>
  <c r="D289" i="44"/>
  <c r="C289" i="44"/>
  <c r="K288" i="44"/>
  <c r="D288" i="44"/>
  <c r="C288" i="44"/>
  <c r="K287" i="44"/>
  <c r="D287" i="44"/>
  <c r="C287" i="44"/>
  <c r="K286" i="44"/>
  <c r="D286" i="44"/>
  <c r="C286" i="44"/>
  <c r="K285" i="44"/>
  <c r="D285" i="44"/>
  <c r="C285" i="44"/>
  <c r="K284" i="44"/>
  <c r="D284" i="44"/>
  <c r="C284" i="44"/>
  <c r="K283" i="44"/>
  <c r="D283" i="44"/>
  <c r="C283" i="44"/>
  <c r="K282" i="44"/>
  <c r="D282" i="44"/>
  <c r="C282" i="44"/>
  <c r="K281" i="44"/>
  <c r="D281" i="44"/>
  <c r="C281" i="44"/>
  <c r="K280" i="44"/>
  <c r="D280" i="44"/>
  <c r="C280" i="44"/>
  <c r="K279" i="44"/>
  <c r="D279" i="44"/>
  <c r="C279" i="44"/>
  <c r="K278" i="44"/>
  <c r="D278" i="44"/>
  <c r="C278" i="44"/>
  <c r="K277" i="44"/>
  <c r="D277" i="44"/>
  <c r="C277" i="44"/>
  <c r="K276" i="44"/>
  <c r="D276" i="44"/>
  <c r="C276" i="44"/>
  <c r="K275" i="44"/>
  <c r="D275" i="44"/>
  <c r="C275" i="44"/>
  <c r="K274" i="44"/>
  <c r="D274" i="44"/>
  <c r="C274" i="44"/>
  <c r="K273" i="44"/>
  <c r="D273" i="44"/>
  <c r="C273" i="44"/>
  <c r="K272" i="44"/>
  <c r="D272" i="44"/>
  <c r="C272" i="44"/>
  <c r="K271" i="44"/>
  <c r="D271" i="44"/>
  <c r="C271" i="44"/>
  <c r="K270" i="44"/>
  <c r="D270" i="44"/>
  <c r="C270" i="44"/>
  <c r="K269" i="44"/>
  <c r="D269" i="44"/>
  <c r="C269" i="44"/>
  <c r="K268" i="44"/>
  <c r="D268" i="44"/>
  <c r="C268" i="44"/>
  <c r="K267" i="44"/>
  <c r="D267" i="44"/>
  <c r="C267" i="44"/>
  <c r="K266" i="44"/>
  <c r="D266" i="44"/>
  <c r="C266" i="44"/>
  <c r="K265" i="44"/>
  <c r="D265" i="44"/>
  <c r="C265" i="44"/>
  <c r="K264" i="44"/>
  <c r="D264" i="44"/>
  <c r="C264" i="44"/>
  <c r="K263" i="44"/>
  <c r="D263" i="44"/>
  <c r="C263" i="44"/>
  <c r="K262" i="44"/>
  <c r="D262" i="44"/>
  <c r="C262" i="44"/>
  <c r="K261" i="44"/>
  <c r="D261" i="44"/>
  <c r="C261" i="44"/>
  <c r="K260" i="44"/>
  <c r="D260" i="44"/>
  <c r="C260" i="44"/>
  <c r="K259" i="44"/>
  <c r="D259" i="44"/>
  <c r="C259" i="44"/>
  <c r="K258" i="44"/>
  <c r="D258" i="44"/>
  <c r="C258" i="44"/>
  <c r="K257" i="44"/>
  <c r="D257" i="44"/>
  <c r="C257" i="44"/>
  <c r="K256" i="44"/>
  <c r="D256" i="44"/>
  <c r="C256" i="44"/>
  <c r="K255" i="44"/>
  <c r="D255" i="44"/>
  <c r="C255" i="44"/>
  <c r="K254" i="44"/>
  <c r="D254" i="44"/>
  <c r="C254" i="44"/>
  <c r="K253" i="44"/>
  <c r="D253" i="44"/>
  <c r="C253" i="44"/>
  <c r="K252" i="44"/>
  <c r="D252" i="44"/>
  <c r="C252" i="44"/>
  <c r="K251" i="44"/>
  <c r="D251" i="44"/>
  <c r="C251" i="44"/>
  <c r="K250" i="44"/>
  <c r="D250" i="44"/>
  <c r="C250" i="44"/>
  <c r="K249" i="44"/>
  <c r="D249" i="44"/>
  <c r="C249" i="44"/>
  <c r="K248" i="44"/>
  <c r="D248" i="44"/>
  <c r="C248" i="44"/>
  <c r="K247" i="44"/>
  <c r="D247" i="44"/>
  <c r="C247" i="44"/>
  <c r="K246" i="44"/>
  <c r="D246" i="44"/>
  <c r="C246" i="44"/>
  <c r="K245" i="44"/>
  <c r="D245" i="44"/>
  <c r="C245" i="44"/>
  <c r="K244" i="44"/>
  <c r="D244" i="44"/>
  <c r="C244" i="44"/>
  <c r="K243" i="44"/>
  <c r="D243" i="44"/>
  <c r="C243" i="44"/>
  <c r="K242" i="44"/>
  <c r="D242" i="44"/>
  <c r="C242" i="44"/>
  <c r="K241" i="44"/>
  <c r="D241" i="44"/>
  <c r="C241" i="44"/>
  <c r="K240" i="44"/>
  <c r="D240" i="44"/>
  <c r="C240" i="44"/>
  <c r="K239" i="44"/>
  <c r="D239" i="44"/>
  <c r="C239" i="44"/>
  <c r="K238" i="44"/>
  <c r="D238" i="44"/>
  <c r="C238" i="44"/>
  <c r="K237" i="44"/>
  <c r="D237" i="44"/>
  <c r="C237" i="44"/>
  <c r="K236" i="44"/>
  <c r="D236" i="44"/>
  <c r="C236" i="44"/>
  <c r="K235" i="44"/>
  <c r="D235" i="44"/>
  <c r="C235" i="44"/>
  <c r="K234" i="44"/>
  <c r="D234" i="44"/>
  <c r="C234" i="44"/>
  <c r="K233" i="44"/>
  <c r="D233" i="44"/>
  <c r="C233" i="44"/>
  <c r="K232" i="44"/>
  <c r="D232" i="44"/>
  <c r="C232" i="44"/>
  <c r="K231" i="44"/>
  <c r="D231" i="44"/>
  <c r="C231" i="44"/>
  <c r="K230" i="44"/>
  <c r="D230" i="44"/>
  <c r="C230" i="44"/>
  <c r="K229" i="44"/>
  <c r="D229" i="44"/>
  <c r="C229" i="44"/>
  <c r="K228" i="44"/>
  <c r="D228" i="44"/>
  <c r="C228" i="44"/>
  <c r="K227" i="44"/>
  <c r="D227" i="44"/>
  <c r="C227" i="44"/>
  <c r="K226" i="44"/>
  <c r="D226" i="44"/>
  <c r="C226" i="44"/>
  <c r="K225" i="44"/>
  <c r="D225" i="44"/>
  <c r="C225" i="44"/>
  <c r="K224" i="44"/>
  <c r="D224" i="44"/>
  <c r="C224" i="44"/>
  <c r="K223" i="44"/>
  <c r="D223" i="44"/>
  <c r="C223" i="44"/>
  <c r="K222" i="44"/>
  <c r="D222" i="44"/>
  <c r="C222" i="44"/>
  <c r="K221" i="44"/>
  <c r="D221" i="44"/>
  <c r="C221" i="44"/>
  <c r="K220" i="44"/>
  <c r="D220" i="44"/>
  <c r="C220" i="44"/>
  <c r="K219" i="44"/>
  <c r="D219" i="44"/>
  <c r="C219" i="44"/>
  <c r="K218" i="44"/>
  <c r="D218" i="44"/>
  <c r="C218" i="44"/>
  <c r="K217" i="44"/>
  <c r="D217" i="44"/>
  <c r="C217" i="44"/>
  <c r="K216" i="44"/>
  <c r="D216" i="44"/>
  <c r="C216" i="44"/>
  <c r="K215" i="44"/>
  <c r="D215" i="44"/>
  <c r="C215" i="44"/>
  <c r="K214" i="44"/>
  <c r="D214" i="44"/>
  <c r="C214" i="44"/>
  <c r="K213" i="44"/>
  <c r="D213" i="44"/>
  <c r="C213" i="44"/>
  <c r="K212" i="44"/>
  <c r="D212" i="44"/>
  <c r="C212" i="44"/>
  <c r="K211" i="44"/>
  <c r="D211" i="44"/>
  <c r="C211" i="44"/>
  <c r="K210" i="44"/>
  <c r="D210" i="44"/>
  <c r="C210" i="44"/>
  <c r="K209" i="44"/>
  <c r="D209" i="44"/>
  <c r="C209" i="44"/>
  <c r="K208" i="44"/>
  <c r="D208" i="44"/>
  <c r="C208" i="44"/>
  <c r="K207" i="44"/>
  <c r="D207" i="44"/>
  <c r="C207" i="44"/>
  <c r="K206" i="44"/>
  <c r="D206" i="44"/>
  <c r="C206" i="44"/>
  <c r="K205" i="44"/>
  <c r="D205" i="44"/>
  <c r="C205" i="44"/>
  <c r="K204" i="44"/>
  <c r="D204" i="44"/>
  <c r="C204" i="44"/>
  <c r="K203" i="44"/>
  <c r="D203" i="44"/>
  <c r="C203" i="44"/>
  <c r="K202" i="44"/>
  <c r="D202" i="44"/>
  <c r="C202" i="44"/>
  <c r="K201" i="44"/>
  <c r="D201" i="44"/>
  <c r="C201" i="44"/>
  <c r="K200" i="44"/>
  <c r="D200" i="44"/>
  <c r="C200" i="44"/>
  <c r="K199" i="44"/>
  <c r="D199" i="44"/>
  <c r="C199" i="44"/>
  <c r="K198" i="44"/>
  <c r="D198" i="44"/>
  <c r="C198" i="44"/>
  <c r="K197" i="44"/>
  <c r="D197" i="44"/>
  <c r="C197" i="44"/>
  <c r="K196" i="44"/>
  <c r="D196" i="44"/>
  <c r="C196" i="44"/>
  <c r="K195" i="44"/>
  <c r="D195" i="44"/>
  <c r="C195" i="44"/>
  <c r="K194" i="44"/>
  <c r="D194" i="44"/>
  <c r="C194" i="44"/>
  <c r="K193" i="44"/>
  <c r="D193" i="44"/>
  <c r="C193" i="44"/>
  <c r="K192" i="44"/>
  <c r="D192" i="44"/>
  <c r="C192" i="44"/>
  <c r="K191" i="44"/>
  <c r="D191" i="44"/>
  <c r="C191" i="44"/>
  <c r="K190" i="44"/>
  <c r="D190" i="44"/>
  <c r="C190" i="44"/>
  <c r="K189" i="44"/>
  <c r="D189" i="44"/>
  <c r="C189" i="44"/>
  <c r="K188" i="44"/>
  <c r="D188" i="44"/>
  <c r="C188" i="44"/>
  <c r="K187" i="44"/>
  <c r="D187" i="44"/>
  <c r="C187" i="44"/>
  <c r="K186" i="44"/>
  <c r="D186" i="44"/>
  <c r="C186" i="44"/>
  <c r="K185" i="44"/>
  <c r="D185" i="44"/>
  <c r="C185" i="44"/>
  <c r="K184" i="44"/>
  <c r="D184" i="44"/>
  <c r="C184" i="44"/>
  <c r="K183" i="44"/>
  <c r="D183" i="44"/>
  <c r="C183" i="44"/>
  <c r="K182" i="44"/>
  <c r="D182" i="44"/>
  <c r="C182" i="44"/>
  <c r="K181" i="44"/>
  <c r="D181" i="44"/>
  <c r="C181" i="44"/>
  <c r="K180" i="44"/>
  <c r="D180" i="44"/>
  <c r="C180" i="44"/>
  <c r="K179" i="44"/>
  <c r="D179" i="44"/>
  <c r="C179" i="44"/>
  <c r="K178" i="44"/>
  <c r="D178" i="44"/>
  <c r="C178" i="44"/>
  <c r="K177" i="44"/>
  <c r="D177" i="44"/>
  <c r="C177" i="44"/>
  <c r="K176" i="44"/>
  <c r="D176" i="44"/>
  <c r="C176" i="44"/>
  <c r="K175" i="44"/>
  <c r="D175" i="44"/>
  <c r="C175" i="44"/>
  <c r="K174" i="44"/>
  <c r="D174" i="44"/>
  <c r="C174" i="44"/>
  <c r="K173" i="44"/>
  <c r="D173" i="44"/>
  <c r="C173" i="44"/>
  <c r="K172" i="44"/>
  <c r="D172" i="44"/>
  <c r="C172" i="44"/>
  <c r="K171" i="44"/>
  <c r="D171" i="44"/>
  <c r="C171" i="44"/>
  <c r="K170" i="44"/>
  <c r="D170" i="44"/>
  <c r="C170" i="44"/>
  <c r="K169" i="44"/>
  <c r="D169" i="44"/>
  <c r="C169" i="44"/>
  <c r="K168" i="44"/>
  <c r="D168" i="44"/>
  <c r="C168" i="44"/>
  <c r="K167" i="44"/>
  <c r="D167" i="44"/>
  <c r="C167" i="44"/>
  <c r="K166" i="44"/>
  <c r="D166" i="44"/>
  <c r="C166" i="44"/>
  <c r="K165" i="44"/>
  <c r="D165" i="44"/>
  <c r="C165" i="44"/>
  <c r="K164" i="44"/>
  <c r="D164" i="44"/>
  <c r="C164" i="44"/>
  <c r="K163" i="44"/>
  <c r="D163" i="44"/>
  <c r="C163" i="44"/>
  <c r="K162" i="44"/>
  <c r="D162" i="44"/>
  <c r="C162" i="44"/>
  <c r="K161" i="44"/>
  <c r="D161" i="44"/>
  <c r="C161" i="44"/>
  <c r="K160" i="44"/>
  <c r="D160" i="44"/>
  <c r="C160" i="44"/>
  <c r="K159" i="44"/>
  <c r="D159" i="44"/>
  <c r="C159" i="44"/>
  <c r="K158" i="44"/>
  <c r="D158" i="44"/>
  <c r="C158" i="44"/>
  <c r="K157" i="44"/>
  <c r="D157" i="44"/>
  <c r="C157" i="44"/>
  <c r="K156" i="44"/>
  <c r="D156" i="44"/>
  <c r="C156" i="44"/>
  <c r="K155" i="44"/>
  <c r="D155" i="44"/>
  <c r="C155" i="44"/>
  <c r="K154" i="44"/>
  <c r="D154" i="44"/>
  <c r="C154" i="44"/>
  <c r="K153" i="44"/>
  <c r="D153" i="44"/>
  <c r="C153" i="44"/>
  <c r="K152" i="44"/>
  <c r="D152" i="44"/>
  <c r="C152" i="44"/>
  <c r="K151" i="44"/>
  <c r="D151" i="44"/>
  <c r="C151" i="44"/>
  <c r="K150" i="44"/>
  <c r="D150" i="44"/>
  <c r="C150" i="44"/>
  <c r="K149" i="44"/>
  <c r="D149" i="44"/>
  <c r="C149" i="44"/>
  <c r="K148" i="44"/>
  <c r="D148" i="44"/>
  <c r="C148" i="44"/>
  <c r="K147" i="44"/>
  <c r="D147" i="44"/>
  <c r="C147" i="44"/>
  <c r="K146" i="44"/>
  <c r="D146" i="44"/>
  <c r="C146" i="44"/>
  <c r="K145" i="44"/>
  <c r="D145" i="44"/>
  <c r="C145" i="44"/>
  <c r="K144" i="44"/>
  <c r="D144" i="44"/>
  <c r="C144" i="44"/>
  <c r="K143" i="44"/>
  <c r="D143" i="44"/>
  <c r="C143" i="44"/>
  <c r="K142" i="44"/>
  <c r="D142" i="44"/>
  <c r="C142" i="44"/>
  <c r="K141" i="44"/>
  <c r="D141" i="44"/>
  <c r="C141" i="44"/>
  <c r="K140" i="44"/>
  <c r="D140" i="44"/>
  <c r="C140" i="44"/>
  <c r="K139" i="44"/>
  <c r="D139" i="44"/>
  <c r="C139" i="44"/>
  <c r="K138" i="44"/>
  <c r="D138" i="44"/>
  <c r="C138" i="44"/>
  <c r="K137" i="44"/>
  <c r="D137" i="44"/>
  <c r="C137" i="44"/>
  <c r="K136" i="44"/>
  <c r="D136" i="44"/>
  <c r="C136" i="44"/>
  <c r="K135" i="44"/>
  <c r="D135" i="44"/>
  <c r="C135" i="44"/>
  <c r="K134" i="44"/>
  <c r="D134" i="44"/>
  <c r="C134" i="44"/>
  <c r="K133" i="44"/>
  <c r="D133" i="44"/>
  <c r="C133" i="44"/>
  <c r="K132" i="44"/>
  <c r="D132" i="44"/>
  <c r="C132" i="44"/>
  <c r="K131" i="44"/>
  <c r="D131" i="44"/>
  <c r="C131" i="44"/>
  <c r="K130" i="44"/>
  <c r="D130" i="44"/>
  <c r="C130" i="44"/>
  <c r="K129" i="44"/>
  <c r="D129" i="44"/>
  <c r="C129" i="44"/>
  <c r="K128" i="44"/>
  <c r="D128" i="44"/>
  <c r="C128" i="44"/>
  <c r="K127" i="44"/>
  <c r="D127" i="44"/>
  <c r="C127" i="44"/>
  <c r="K126" i="44"/>
  <c r="D126" i="44"/>
  <c r="C126" i="44"/>
  <c r="K125" i="44"/>
  <c r="D125" i="44"/>
  <c r="C125" i="44"/>
  <c r="K124" i="44"/>
  <c r="D124" i="44"/>
  <c r="C124" i="44"/>
  <c r="K123" i="44"/>
  <c r="D123" i="44"/>
  <c r="C123" i="44"/>
  <c r="K122" i="44"/>
  <c r="D122" i="44"/>
  <c r="C122" i="44"/>
  <c r="K121" i="44"/>
  <c r="D121" i="44"/>
  <c r="C121" i="44"/>
  <c r="K120" i="44"/>
  <c r="D120" i="44"/>
  <c r="C120" i="44"/>
  <c r="K119" i="44"/>
  <c r="D119" i="44"/>
  <c r="C119" i="44"/>
  <c r="K118" i="44"/>
  <c r="D118" i="44"/>
  <c r="C118" i="44"/>
  <c r="K117" i="44"/>
  <c r="D117" i="44"/>
  <c r="C117" i="44"/>
  <c r="K116" i="44"/>
  <c r="D116" i="44"/>
  <c r="C116" i="44"/>
  <c r="K115" i="44"/>
  <c r="D115" i="44"/>
  <c r="C115" i="44"/>
  <c r="K114" i="44"/>
  <c r="D114" i="44"/>
  <c r="C114" i="44"/>
  <c r="K113" i="44"/>
  <c r="D113" i="44"/>
  <c r="C113" i="44"/>
  <c r="K112" i="44"/>
  <c r="D112" i="44"/>
  <c r="C112" i="44"/>
  <c r="K111" i="44"/>
  <c r="D111" i="44"/>
  <c r="C111" i="44"/>
  <c r="K110" i="44"/>
  <c r="D110" i="44"/>
  <c r="C110" i="44"/>
  <c r="K109" i="44"/>
  <c r="D109" i="44"/>
  <c r="C109" i="44"/>
  <c r="K108" i="44"/>
  <c r="D108" i="44"/>
  <c r="C108" i="44"/>
  <c r="K107" i="44"/>
  <c r="D107" i="44"/>
  <c r="C107" i="44"/>
  <c r="K106" i="44"/>
  <c r="D106" i="44"/>
  <c r="C106" i="44"/>
  <c r="K105" i="44"/>
  <c r="D105" i="44"/>
  <c r="C105" i="44"/>
  <c r="K104" i="44"/>
  <c r="D104" i="44"/>
  <c r="C104" i="44"/>
  <c r="K103" i="44"/>
  <c r="D103" i="44"/>
  <c r="C103" i="44"/>
  <c r="K102" i="44"/>
  <c r="D102" i="44"/>
  <c r="C102" i="44"/>
  <c r="K101" i="44"/>
  <c r="D101" i="44"/>
  <c r="C101" i="44"/>
  <c r="K100" i="44"/>
  <c r="D100" i="44"/>
  <c r="C100" i="44"/>
  <c r="K99" i="44"/>
  <c r="D99" i="44"/>
  <c r="C99" i="44"/>
  <c r="K98" i="44"/>
  <c r="D98" i="44"/>
  <c r="C98" i="44"/>
  <c r="K97" i="44"/>
  <c r="D97" i="44"/>
  <c r="C97" i="44"/>
  <c r="K96" i="44"/>
  <c r="D96" i="44"/>
  <c r="C96" i="44"/>
  <c r="K95" i="44"/>
  <c r="D95" i="44"/>
  <c r="C95" i="44"/>
  <c r="K94" i="44"/>
  <c r="D94" i="44"/>
  <c r="C94" i="44"/>
  <c r="K93" i="44"/>
  <c r="D93" i="44"/>
  <c r="C93" i="44"/>
  <c r="K92" i="44"/>
  <c r="D92" i="44"/>
  <c r="C92" i="44"/>
  <c r="K91" i="44"/>
  <c r="D91" i="44"/>
  <c r="C91" i="44"/>
  <c r="K90" i="44"/>
  <c r="D90" i="44"/>
  <c r="C90" i="44"/>
  <c r="K89" i="44"/>
  <c r="D89" i="44"/>
  <c r="C89" i="44"/>
  <c r="K88" i="44"/>
  <c r="D88" i="44"/>
  <c r="C88" i="44"/>
  <c r="K87" i="44"/>
  <c r="D87" i="44"/>
  <c r="C87" i="44"/>
  <c r="K86" i="44"/>
  <c r="D86" i="44"/>
  <c r="C86" i="44"/>
  <c r="K85" i="44"/>
  <c r="D85" i="44"/>
  <c r="C85" i="44"/>
  <c r="K84" i="44"/>
  <c r="D84" i="44"/>
  <c r="C84" i="44"/>
  <c r="K83" i="44"/>
  <c r="D83" i="44"/>
  <c r="C83" i="44"/>
  <c r="K82" i="44"/>
  <c r="D82" i="44"/>
  <c r="C82" i="44"/>
  <c r="K81" i="44"/>
  <c r="D81" i="44"/>
  <c r="C81" i="44"/>
  <c r="K80" i="44"/>
  <c r="D80" i="44"/>
  <c r="C80" i="44"/>
  <c r="K79" i="44"/>
  <c r="D79" i="44"/>
  <c r="C79" i="44"/>
  <c r="K78" i="44"/>
  <c r="D78" i="44"/>
  <c r="C78" i="44"/>
  <c r="K77" i="44"/>
  <c r="D77" i="44"/>
  <c r="C77" i="44"/>
  <c r="K76" i="44"/>
  <c r="D76" i="44"/>
  <c r="C76" i="44"/>
  <c r="K75" i="44"/>
  <c r="D75" i="44"/>
  <c r="C75" i="44"/>
  <c r="K74" i="44"/>
  <c r="D74" i="44"/>
  <c r="C74" i="44"/>
  <c r="K73" i="44"/>
  <c r="D73" i="44"/>
  <c r="C73" i="44"/>
  <c r="K72" i="44"/>
  <c r="D72" i="44"/>
  <c r="C72" i="44"/>
  <c r="K71" i="44"/>
  <c r="D71" i="44"/>
  <c r="C71" i="44"/>
  <c r="K70" i="44"/>
  <c r="D70" i="44"/>
  <c r="C70" i="44"/>
  <c r="K69" i="44"/>
  <c r="D69" i="44"/>
  <c r="C69" i="44"/>
  <c r="K68" i="44"/>
  <c r="D68" i="44"/>
  <c r="C68" i="44"/>
  <c r="K67" i="44"/>
  <c r="D67" i="44"/>
  <c r="C67" i="44"/>
  <c r="K66" i="44"/>
  <c r="D66" i="44"/>
  <c r="C66" i="44"/>
  <c r="K65" i="44"/>
  <c r="D65" i="44"/>
  <c r="C65" i="44"/>
  <c r="K64" i="44"/>
  <c r="D64" i="44"/>
  <c r="C64" i="44"/>
  <c r="K63" i="44"/>
  <c r="D63" i="44"/>
  <c r="C63" i="44"/>
  <c r="K62" i="44"/>
  <c r="D62" i="44"/>
  <c r="C62" i="44"/>
  <c r="K61" i="44"/>
  <c r="D61" i="44"/>
  <c r="C61" i="44"/>
  <c r="K60" i="44"/>
  <c r="D60" i="44"/>
  <c r="C60" i="44"/>
  <c r="K59" i="44"/>
  <c r="D59" i="44"/>
  <c r="C59" i="44"/>
  <c r="K58" i="44"/>
  <c r="D58" i="44"/>
  <c r="C58" i="44"/>
  <c r="K57" i="44"/>
  <c r="D57" i="44"/>
  <c r="C57" i="44"/>
  <c r="K56" i="44"/>
  <c r="D56" i="44"/>
  <c r="C56" i="44"/>
  <c r="K55" i="44"/>
  <c r="D55" i="44"/>
  <c r="C55" i="44"/>
  <c r="K54" i="44"/>
  <c r="D54" i="44"/>
  <c r="C54" i="44"/>
  <c r="K53" i="44"/>
  <c r="D53" i="44"/>
  <c r="C53" i="44"/>
  <c r="K52" i="44"/>
  <c r="D52" i="44"/>
  <c r="C52" i="44"/>
  <c r="K51" i="44"/>
  <c r="D51" i="44"/>
  <c r="C51" i="44"/>
  <c r="K50" i="44"/>
  <c r="D50" i="44"/>
  <c r="C50" i="44"/>
  <c r="K49" i="44"/>
  <c r="D49" i="44"/>
  <c r="C49" i="44"/>
  <c r="K48" i="44"/>
  <c r="D48" i="44"/>
  <c r="C48" i="44"/>
  <c r="K47" i="44"/>
  <c r="D47" i="44"/>
  <c r="C47" i="44"/>
  <c r="K46" i="44"/>
  <c r="D46" i="44"/>
  <c r="C46" i="44"/>
  <c r="K45" i="44"/>
  <c r="D45" i="44"/>
  <c r="C45" i="44"/>
  <c r="K44" i="44"/>
  <c r="D44" i="44"/>
  <c r="C44" i="44"/>
  <c r="K43" i="44"/>
  <c r="D43" i="44"/>
  <c r="C43" i="44"/>
  <c r="K42" i="44"/>
  <c r="D42" i="44"/>
  <c r="C42" i="44"/>
  <c r="K41" i="44"/>
  <c r="D41" i="44"/>
  <c r="C41" i="44"/>
  <c r="K40" i="44"/>
  <c r="D40" i="44"/>
  <c r="C40" i="44"/>
  <c r="K39" i="44"/>
  <c r="D39" i="44"/>
  <c r="C39" i="44"/>
  <c r="K38" i="44"/>
  <c r="D38" i="44"/>
  <c r="C38" i="44"/>
  <c r="K37" i="44"/>
  <c r="D37" i="44"/>
  <c r="C37" i="44"/>
  <c r="K36" i="44"/>
  <c r="D36" i="44"/>
  <c r="C36" i="44"/>
  <c r="K35" i="44"/>
  <c r="D35" i="44"/>
  <c r="C35" i="44"/>
  <c r="K34" i="44"/>
  <c r="D34" i="44"/>
  <c r="C34" i="44"/>
  <c r="K33" i="44"/>
  <c r="D33" i="44"/>
  <c r="C33" i="44"/>
  <c r="K32" i="44"/>
  <c r="D32" i="44"/>
  <c r="C32" i="44"/>
  <c r="K31" i="44"/>
  <c r="D31" i="44"/>
  <c r="C31" i="44"/>
  <c r="K30" i="44"/>
  <c r="D30" i="44"/>
  <c r="C30" i="44"/>
  <c r="K29" i="44"/>
  <c r="D29" i="44"/>
  <c r="C29" i="44"/>
  <c r="K28" i="44"/>
  <c r="D28" i="44"/>
  <c r="C28" i="44"/>
  <c r="K27" i="44"/>
  <c r="D27" i="44"/>
  <c r="C27" i="44"/>
  <c r="K26" i="44"/>
  <c r="D26" i="44"/>
  <c r="C26" i="44"/>
  <c r="K25" i="44"/>
  <c r="D25" i="44"/>
  <c r="C25" i="44"/>
  <c r="K24" i="44"/>
  <c r="D24" i="44"/>
  <c r="C24" i="44"/>
  <c r="K23" i="44"/>
  <c r="D23" i="44"/>
  <c r="C23" i="44"/>
  <c r="K22" i="44"/>
  <c r="D22" i="44"/>
  <c r="C22" i="44"/>
  <c r="K21" i="44"/>
  <c r="D21" i="44"/>
  <c r="C21" i="44"/>
  <c r="K20" i="44"/>
  <c r="D20" i="44"/>
  <c r="C20" i="44"/>
  <c r="K19" i="44"/>
  <c r="D19" i="44"/>
  <c r="C19" i="44"/>
  <c r="K18" i="44"/>
  <c r="D18" i="44"/>
  <c r="C18" i="44"/>
  <c r="K17" i="44"/>
  <c r="D17" i="44"/>
  <c r="C17" i="44"/>
  <c r="K16" i="44"/>
  <c r="D16" i="44"/>
  <c r="C16" i="44"/>
  <c r="K15" i="44"/>
  <c r="D15" i="44"/>
  <c r="C15" i="44"/>
  <c r="K14" i="44"/>
  <c r="D14" i="44"/>
  <c r="C14" i="44"/>
  <c r="K13" i="44"/>
  <c r="D13" i="44"/>
  <c r="C13" i="44"/>
  <c r="K12" i="44"/>
  <c r="D12" i="44"/>
  <c r="C12" i="44"/>
  <c r="K11" i="44"/>
  <c r="D11" i="44"/>
  <c r="C11" i="44"/>
  <c r="K10" i="44"/>
  <c r="D10" i="44"/>
  <c r="C10" i="44"/>
  <c r="K9" i="44"/>
  <c r="D9" i="44"/>
  <c r="C9" i="44"/>
  <c r="K8" i="44"/>
  <c r="D8" i="44"/>
  <c r="C8" i="44"/>
  <c r="K7" i="44"/>
  <c r="D7" i="44"/>
  <c r="C7" i="44"/>
  <c r="K6" i="44"/>
  <c r="D6" i="44"/>
  <c r="C6" i="44"/>
  <c r="K5" i="44"/>
  <c r="D5" i="44"/>
  <c r="C5" i="44"/>
  <c r="K4" i="44"/>
  <c r="D4" i="44"/>
  <c r="C4" i="44"/>
  <c r="K3" i="44"/>
  <c r="D3" i="44"/>
  <c r="C3" i="44"/>
  <c r="K2" i="44"/>
  <c r="D2" i="44"/>
  <c r="C2" i="44"/>
  <c r="H644" i="43"/>
  <c r="H643" i="43"/>
  <c r="H642" i="43"/>
  <c r="H641" i="43"/>
  <c r="H640" i="43"/>
  <c r="H639" i="43"/>
  <c r="H638" i="43"/>
  <c r="H637" i="43"/>
  <c r="H636" i="43"/>
  <c r="H635" i="43"/>
  <c r="H634" i="43"/>
  <c r="H633" i="43"/>
  <c r="H632" i="43"/>
  <c r="H631" i="43"/>
  <c r="H630" i="43"/>
  <c r="H629" i="43"/>
  <c r="H628" i="43"/>
  <c r="H627" i="43"/>
  <c r="H626" i="43"/>
  <c r="H625" i="43"/>
  <c r="H624" i="43"/>
  <c r="H623" i="43"/>
  <c r="H622" i="43"/>
  <c r="H621" i="43"/>
  <c r="H620" i="43"/>
  <c r="H619" i="43"/>
  <c r="H618" i="43"/>
  <c r="H617" i="43"/>
  <c r="H616" i="43"/>
  <c r="H615" i="43"/>
  <c r="H614" i="43"/>
  <c r="H613" i="43"/>
  <c r="H612" i="43"/>
  <c r="H611" i="43"/>
  <c r="H610" i="43"/>
  <c r="H609" i="43"/>
  <c r="H608" i="43"/>
  <c r="H607" i="43"/>
  <c r="H606" i="43"/>
  <c r="H605" i="43"/>
  <c r="H604" i="43"/>
  <c r="H603" i="43"/>
  <c r="H602" i="43"/>
  <c r="H601" i="43"/>
  <c r="H600" i="43"/>
  <c r="H599" i="43"/>
  <c r="H598" i="43"/>
  <c r="H597" i="43"/>
  <c r="H596" i="43"/>
  <c r="H595" i="43"/>
  <c r="H594" i="43"/>
  <c r="H593" i="43"/>
  <c r="H592" i="43"/>
  <c r="H591" i="43"/>
  <c r="H590" i="43"/>
  <c r="H589" i="43"/>
  <c r="H588" i="43"/>
  <c r="H587" i="43"/>
  <c r="H586" i="43"/>
  <c r="H585" i="43"/>
  <c r="H584" i="43"/>
  <c r="H583" i="43"/>
  <c r="H582" i="43"/>
  <c r="H581" i="43"/>
  <c r="H580" i="43"/>
  <c r="H579" i="43"/>
  <c r="H578" i="43"/>
  <c r="H577" i="43"/>
  <c r="H576" i="43"/>
  <c r="H575" i="43"/>
  <c r="H574" i="43"/>
  <c r="H573" i="43"/>
  <c r="H572" i="43"/>
  <c r="H571" i="43"/>
  <c r="H570" i="43"/>
  <c r="H569" i="43"/>
  <c r="H568" i="43"/>
  <c r="H567" i="43"/>
  <c r="H566" i="43"/>
  <c r="H565" i="43"/>
  <c r="H564" i="43"/>
  <c r="H563" i="43"/>
  <c r="H562" i="43"/>
  <c r="H561" i="43"/>
  <c r="H560" i="43"/>
  <c r="H559" i="43"/>
  <c r="H558" i="43"/>
  <c r="H557" i="43"/>
  <c r="H556" i="43"/>
  <c r="H555" i="43"/>
  <c r="H554" i="43"/>
  <c r="H553" i="43"/>
  <c r="H552" i="43"/>
  <c r="H551" i="43"/>
  <c r="H550" i="43"/>
  <c r="H549" i="43"/>
  <c r="H548" i="43"/>
  <c r="H547" i="43"/>
  <c r="H546" i="43"/>
  <c r="H545" i="43"/>
  <c r="H544" i="43"/>
  <c r="H543" i="43"/>
  <c r="H542" i="43"/>
  <c r="H541" i="43"/>
  <c r="H540" i="43"/>
  <c r="H539" i="43"/>
  <c r="H538" i="43"/>
  <c r="H537" i="43"/>
  <c r="H536" i="43"/>
  <c r="H535" i="43"/>
  <c r="H534" i="43"/>
  <c r="H533" i="43"/>
  <c r="H532" i="43"/>
  <c r="H531" i="43"/>
  <c r="H530" i="43"/>
  <c r="H529" i="43"/>
  <c r="H528" i="43"/>
  <c r="H527" i="43"/>
  <c r="H526" i="43"/>
  <c r="H525" i="43"/>
  <c r="H524" i="43"/>
  <c r="H523" i="43"/>
  <c r="H522" i="43"/>
  <c r="H521" i="43"/>
  <c r="H520" i="43"/>
  <c r="H519" i="43"/>
  <c r="H518" i="43"/>
  <c r="H517" i="43"/>
  <c r="H516" i="43"/>
  <c r="H515" i="43"/>
  <c r="H514" i="43"/>
  <c r="H513" i="43"/>
  <c r="H512" i="43"/>
  <c r="H511" i="43"/>
  <c r="H510" i="43"/>
  <c r="H509" i="43"/>
  <c r="H508" i="43"/>
  <c r="H507" i="43"/>
  <c r="H506" i="43"/>
  <c r="H505" i="43"/>
  <c r="H504" i="43"/>
  <c r="H503" i="43"/>
  <c r="H502" i="43"/>
  <c r="H501" i="43"/>
  <c r="H500" i="43"/>
  <c r="H499" i="43"/>
  <c r="H498" i="43"/>
  <c r="H497" i="43"/>
  <c r="H496" i="43"/>
  <c r="H495" i="43"/>
  <c r="H494" i="43"/>
  <c r="H493" i="43"/>
  <c r="H492" i="43"/>
  <c r="H491" i="43"/>
  <c r="H490" i="43"/>
  <c r="H489" i="43"/>
  <c r="H488" i="43"/>
  <c r="H487" i="43"/>
  <c r="H486" i="43"/>
  <c r="H485" i="43"/>
  <c r="H484" i="43"/>
  <c r="H483" i="43"/>
  <c r="H482" i="43"/>
  <c r="H481" i="43"/>
  <c r="H480" i="43"/>
  <c r="H479" i="43"/>
  <c r="H478" i="43"/>
  <c r="H477" i="43"/>
  <c r="H476" i="43"/>
  <c r="H475" i="43"/>
  <c r="H474" i="43"/>
  <c r="H473" i="43"/>
  <c r="H472" i="43"/>
  <c r="H471" i="43"/>
  <c r="H470" i="43"/>
  <c r="H469" i="43"/>
  <c r="H468" i="43"/>
  <c r="H467" i="43"/>
  <c r="H466" i="43"/>
  <c r="H465" i="43"/>
  <c r="H464" i="43"/>
  <c r="H463" i="43"/>
  <c r="H462" i="43"/>
  <c r="H461" i="43"/>
  <c r="H460" i="43"/>
  <c r="H459" i="43"/>
  <c r="H458" i="43"/>
  <c r="H457" i="43"/>
  <c r="H456" i="43"/>
  <c r="H455" i="43"/>
  <c r="H454" i="43"/>
  <c r="H453" i="43"/>
  <c r="H452" i="43"/>
  <c r="H451" i="43"/>
  <c r="H450" i="43"/>
  <c r="H449" i="43"/>
  <c r="H448" i="43"/>
  <c r="H447" i="43"/>
  <c r="H446" i="43"/>
  <c r="H445" i="43"/>
  <c r="H444" i="43"/>
  <c r="H443" i="43"/>
  <c r="H442" i="43"/>
  <c r="H441" i="43"/>
  <c r="H440" i="43"/>
  <c r="H439" i="43"/>
  <c r="H438" i="43"/>
  <c r="H437" i="43"/>
  <c r="H436" i="43"/>
  <c r="H435" i="43"/>
  <c r="H434" i="43"/>
  <c r="H433" i="43"/>
  <c r="H432" i="43"/>
  <c r="H431" i="43"/>
  <c r="H430" i="43"/>
  <c r="H429" i="43"/>
  <c r="H428" i="43"/>
  <c r="H427" i="43"/>
  <c r="H426" i="43"/>
  <c r="H425" i="43"/>
  <c r="H424" i="43"/>
  <c r="H423" i="43"/>
  <c r="H422" i="43"/>
  <c r="H421" i="43"/>
  <c r="H420" i="43"/>
  <c r="H419" i="43"/>
  <c r="H418" i="43"/>
  <c r="H417" i="43"/>
  <c r="H416" i="43"/>
  <c r="H415" i="43"/>
  <c r="H414" i="43"/>
  <c r="H413" i="43"/>
  <c r="H412" i="43"/>
  <c r="H411" i="43"/>
  <c r="H410" i="43"/>
  <c r="H409" i="43"/>
  <c r="H408" i="43"/>
  <c r="H407" i="43"/>
  <c r="H406" i="43"/>
  <c r="H405" i="43"/>
  <c r="H404" i="43"/>
  <c r="H403" i="43"/>
  <c r="H402" i="43"/>
  <c r="H401" i="43"/>
  <c r="H400" i="43"/>
  <c r="H399" i="43"/>
  <c r="H398" i="43"/>
  <c r="H397" i="43"/>
  <c r="H396" i="43"/>
  <c r="H395" i="43"/>
  <c r="H394" i="43"/>
  <c r="H393" i="43"/>
  <c r="H392" i="43"/>
  <c r="H391" i="43"/>
  <c r="H390" i="43"/>
  <c r="H389" i="43"/>
  <c r="H388" i="43"/>
  <c r="H387" i="43"/>
  <c r="H386" i="43"/>
  <c r="H385" i="43"/>
  <c r="H384" i="43"/>
  <c r="H383" i="43"/>
  <c r="H382" i="43"/>
  <c r="H381" i="43"/>
  <c r="H380" i="43"/>
  <c r="H379" i="43"/>
  <c r="H378" i="43"/>
  <c r="H377" i="43"/>
  <c r="H376" i="43"/>
  <c r="H375" i="43"/>
  <c r="H374" i="43"/>
  <c r="H373" i="43"/>
  <c r="H372" i="43"/>
  <c r="H371" i="43"/>
  <c r="H370" i="43"/>
  <c r="H369" i="43"/>
  <c r="H368" i="43"/>
  <c r="H367" i="43"/>
  <c r="H366" i="43"/>
  <c r="H365" i="43"/>
  <c r="H364" i="43"/>
  <c r="H363" i="43"/>
  <c r="H362" i="43"/>
  <c r="H361" i="43"/>
  <c r="H360" i="43"/>
  <c r="H359" i="43"/>
  <c r="H358" i="43"/>
  <c r="H357" i="43"/>
  <c r="H356" i="43"/>
  <c r="H355" i="43"/>
  <c r="H354" i="43"/>
  <c r="H353" i="43"/>
  <c r="H352" i="43"/>
  <c r="H351" i="43"/>
  <c r="H350" i="43"/>
  <c r="H349" i="43"/>
  <c r="H348" i="43"/>
  <c r="H347" i="43"/>
  <c r="H346" i="43"/>
  <c r="H345" i="43"/>
  <c r="H344" i="43"/>
  <c r="H343" i="43"/>
  <c r="H342" i="43"/>
  <c r="H341" i="43"/>
  <c r="H340" i="43"/>
  <c r="H339" i="43"/>
  <c r="H338" i="43"/>
  <c r="H337" i="43"/>
  <c r="H336" i="43"/>
  <c r="H335" i="43"/>
  <c r="H334" i="43"/>
  <c r="H333" i="43"/>
  <c r="H332" i="43"/>
  <c r="H331" i="43"/>
  <c r="H330" i="43"/>
  <c r="H329" i="43"/>
  <c r="H328" i="43"/>
  <c r="H327" i="43"/>
  <c r="H326" i="43"/>
  <c r="H325" i="43"/>
  <c r="H324" i="43"/>
  <c r="H323" i="43"/>
  <c r="H322" i="43"/>
  <c r="H321" i="43"/>
  <c r="H320" i="43"/>
  <c r="H319" i="43"/>
  <c r="H318" i="43"/>
  <c r="H317" i="43"/>
  <c r="H316" i="43"/>
  <c r="H315" i="43"/>
  <c r="H314" i="43"/>
  <c r="H313" i="43"/>
  <c r="H312" i="43"/>
  <c r="H311" i="43"/>
  <c r="H310" i="43"/>
  <c r="H309" i="43"/>
  <c r="H308" i="43"/>
  <c r="H307" i="43"/>
  <c r="H306" i="43"/>
  <c r="H305" i="43"/>
  <c r="H304" i="43"/>
  <c r="H303" i="43"/>
  <c r="H302" i="43"/>
  <c r="H301" i="43"/>
  <c r="H300" i="43"/>
  <c r="H299" i="43"/>
  <c r="H298" i="43"/>
  <c r="H297" i="43"/>
  <c r="H296" i="43"/>
  <c r="H295" i="43"/>
  <c r="H294" i="43"/>
  <c r="H293" i="43"/>
  <c r="H292" i="43"/>
  <c r="H291" i="43"/>
  <c r="H290" i="43"/>
  <c r="H289" i="43"/>
  <c r="H288" i="43"/>
  <c r="H287" i="43"/>
  <c r="H286" i="43"/>
  <c r="H285" i="43"/>
  <c r="H284" i="43"/>
  <c r="H283" i="43"/>
  <c r="H282" i="43"/>
  <c r="H281" i="43"/>
  <c r="H280" i="43"/>
  <c r="H279" i="43"/>
  <c r="H278" i="43"/>
  <c r="H277" i="43"/>
  <c r="H276" i="43"/>
  <c r="H275" i="43"/>
  <c r="H274" i="43"/>
  <c r="H273" i="43"/>
  <c r="H272" i="43"/>
  <c r="H271" i="43"/>
  <c r="H270" i="43"/>
  <c r="H269" i="43"/>
  <c r="H268" i="43"/>
  <c r="H267" i="43"/>
  <c r="H266" i="43"/>
  <c r="H265" i="43"/>
  <c r="H264" i="43"/>
  <c r="H263" i="43"/>
  <c r="H262" i="43"/>
  <c r="H261" i="43"/>
  <c r="H260" i="43"/>
  <c r="H259" i="43"/>
  <c r="H258" i="43"/>
  <c r="H257" i="43"/>
  <c r="H256" i="43"/>
  <c r="H255" i="43"/>
  <c r="H254" i="43"/>
  <c r="H253" i="43"/>
  <c r="H252" i="43"/>
  <c r="H251" i="43"/>
  <c r="H250" i="43"/>
  <c r="H249" i="43"/>
  <c r="H248" i="43"/>
  <c r="H247" i="43"/>
  <c r="H246" i="43"/>
  <c r="H245" i="43"/>
  <c r="H244" i="43"/>
  <c r="H243" i="43"/>
  <c r="H242" i="43"/>
  <c r="H241" i="43"/>
  <c r="H240" i="43"/>
  <c r="H239" i="43"/>
  <c r="H238" i="43"/>
  <c r="H237" i="43"/>
  <c r="H236" i="43"/>
  <c r="H235" i="43"/>
  <c r="H234" i="43"/>
  <c r="H233" i="43"/>
  <c r="H232" i="43"/>
  <c r="H231" i="43"/>
  <c r="H230" i="43"/>
  <c r="H229" i="43"/>
  <c r="H228" i="43"/>
  <c r="H227" i="43"/>
  <c r="H226" i="43"/>
  <c r="H225" i="43"/>
  <c r="H224" i="43"/>
  <c r="H223" i="43"/>
  <c r="H222" i="43"/>
  <c r="H221" i="43"/>
  <c r="H220" i="43"/>
  <c r="H219" i="43"/>
  <c r="H218" i="43"/>
  <c r="H217" i="43"/>
  <c r="H216" i="43"/>
  <c r="H215" i="43"/>
  <c r="H214" i="43"/>
  <c r="H213" i="43"/>
  <c r="H212" i="43"/>
  <c r="H211" i="43"/>
  <c r="H210" i="43"/>
  <c r="H209" i="43"/>
  <c r="H208" i="43"/>
  <c r="H207" i="43"/>
  <c r="H206" i="43"/>
  <c r="H205" i="43"/>
  <c r="H204" i="43"/>
  <c r="H203" i="43"/>
  <c r="H202" i="43"/>
  <c r="H201" i="43"/>
  <c r="H200" i="43"/>
  <c r="H199" i="43"/>
  <c r="H198" i="43"/>
  <c r="H197" i="43"/>
  <c r="H196" i="43"/>
  <c r="H195" i="43"/>
  <c r="H194" i="43"/>
  <c r="H193" i="43"/>
  <c r="H192" i="43"/>
  <c r="H191" i="43"/>
  <c r="H190" i="43"/>
  <c r="H189" i="43"/>
  <c r="H188" i="43"/>
  <c r="H187" i="43"/>
  <c r="H186" i="43"/>
  <c r="H185" i="43"/>
  <c r="H184" i="43"/>
  <c r="H183" i="43"/>
  <c r="H182" i="43"/>
  <c r="H181" i="43"/>
  <c r="H180" i="43"/>
  <c r="H179" i="43"/>
  <c r="H178" i="43"/>
  <c r="H177" i="43"/>
  <c r="H176" i="43"/>
  <c r="H175" i="43"/>
  <c r="H174" i="43"/>
  <c r="H173" i="43"/>
  <c r="H172" i="43"/>
  <c r="H171" i="43"/>
  <c r="H170" i="43"/>
  <c r="H169" i="43"/>
  <c r="H168" i="43"/>
  <c r="H167" i="43"/>
  <c r="H166" i="43"/>
  <c r="H165" i="43"/>
  <c r="H164" i="43"/>
  <c r="H163" i="43"/>
  <c r="H162" i="43"/>
  <c r="H161" i="43"/>
  <c r="H160" i="43"/>
  <c r="H159" i="43"/>
  <c r="H158" i="43"/>
  <c r="H157" i="43"/>
  <c r="H156" i="43"/>
  <c r="H155" i="43"/>
  <c r="H154" i="43"/>
  <c r="H153" i="43"/>
  <c r="H152" i="43"/>
  <c r="H151" i="43"/>
  <c r="H150" i="43"/>
  <c r="H149" i="43"/>
  <c r="H148" i="43"/>
  <c r="H147" i="43"/>
  <c r="H146" i="43"/>
  <c r="H145" i="43"/>
  <c r="H144" i="43"/>
  <c r="H143" i="43"/>
  <c r="H142" i="43"/>
  <c r="H141" i="43"/>
  <c r="H140" i="43"/>
  <c r="H139" i="43"/>
  <c r="H138" i="43"/>
  <c r="H137" i="43"/>
  <c r="H136" i="43"/>
  <c r="H135" i="43"/>
  <c r="H134" i="43"/>
  <c r="H133" i="43"/>
  <c r="H132" i="43"/>
  <c r="H131" i="43"/>
  <c r="H130" i="43"/>
  <c r="H129" i="43"/>
  <c r="H128" i="43"/>
  <c r="H127" i="43"/>
  <c r="H126" i="43"/>
  <c r="H125" i="43"/>
  <c r="H124" i="43"/>
  <c r="H123" i="43"/>
  <c r="H122" i="43"/>
  <c r="H121" i="43"/>
  <c r="H120" i="43"/>
  <c r="H119" i="43"/>
  <c r="H118" i="43"/>
  <c r="H117" i="43"/>
  <c r="H116" i="43"/>
  <c r="H115" i="43"/>
  <c r="H114" i="43"/>
  <c r="H113" i="43"/>
  <c r="H112" i="43"/>
  <c r="H111" i="43"/>
  <c r="H110" i="43"/>
  <c r="H109" i="43"/>
  <c r="H108" i="43"/>
  <c r="H107" i="43"/>
  <c r="H106" i="43"/>
  <c r="H105" i="43"/>
  <c r="H104" i="43"/>
  <c r="H103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8" i="43"/>
  <c r="H87" i="43"/>
  <c r="H86" i="43"/>
  <c r="H85" i="43"/>
  <c r="H84" i="43"/>
  <c r="H83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70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H16" i="43"/>
  <c r="H15" i="43"/>
  <c r="H14" i="43"/>
  <c r="H13" i="43"/>
  <c r="H12" i="43"/>
  <c r="H11" i="43"/>
  <c r="H10" i="43"/>
  <c r="H9" i="43"/>
  <c r="H8" i="43"/>
  <c r="H7" i="43"/>
  <c r="F2" i="34" l="1"/>
  <c r="F3" i="34"/>
  <c r="F4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59" i="34"/>
  <c r="F60" i="34"/>
  <c r="F61" i="34"/>
  <c r="F62" i="34"/>
  <c r="F63" i="34"/>
  <c r="F64" i="34"/>
  <c r="F65" i="34"/>
  <c r="F66" i="34"/>
  <c r="F67" i="34"/>
  <c r="F68" i="34"/>
  <c r="F69" i="34"/>
  <c r="F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F90" i="34"/>
  <c r="F91" i="34"/>
  <c r="F92" i="34"/>
  <c r="F93" i="34"/>
  <c r="F94" i="34"/>
  <c r="F95" i="34"/>
  <c r="F96" i="34"/>
  <c r="F97" i="34"/>
  <c r="F98" i="34"/>
  <c r="F99" i="34"/>
  <c r="F100" i="34"/>
  <c r="F101" i="34"/>
  <c r="F102" i="34"/>
  <c r="F103" i="34"/>
  <c r="F104" i="34"/>
  <c r="F105" i="34"/>
  <c r="F106" i="34"/>
  <c r="F107" i="34"/>
  <c r="F108" i="34"/>
  <c r="F109" i="34"/>
  <c r="F110" i="34"/>
  <c r="F111" i="34"/>
  <c r="F112" i="34"/>
  <c r="F113" i="34"/>
  <c r="F114" i="34"/>
  <c r="F115" i="34"/>
  <c r="F116" i="34"/>
  <c r="F117" i="34"/>
  <c r="F118" i="34"/>
  <c r="F119" i="34"/>
  <c r="F120" i="34"/>
  <c r="F121" i="34"/>
  <c r="F122" i="34"/>
  <c r="F123" i="34"/>
  <c r="F124" i="34"/>
  <c r="F125" i="34"/>
  <c r="F126" i="34"/>
  <c r="F127" i="34"/>
  <c r="F128" i="34"/>
  <c r="F129" i="34"/>
  <c r="F130" i="34"/>
  <c r="F131" i="34"/>
  <c r="F132" i="34"/>
  <c r="F133" i="34"/>
  <c r="F134" i="34"/>
  <c r="F135" i="34"/>
  <c r="F136" i="34"/>
  <c r="F137" i="34"/>
  <c r="F138" i="34"/>
  <c r="F139" i="34"/>
  <c r="F140" i="34"/>
  <c r="F141" i="34"/>
  <c r="F142" i="34"/>
  <c r="F143" i="34"/>
  <c r="F144" i="34"/>
  <c r="F145" i="34"/>
  <c r="F146" i="34"/>
  <c r="F147" i="34"/>
  <c r="F148" i="34"/>
  <c r="F149" i="34"/>
  <c r="F150" i="34"/>
  <c r="F151" i="34"/>
  <c r="F152" i="34"/>
  <c r="F153" i="34"/>
  <c r="F154" i="34"/>
  <c r="F155" i="34"/>
  <c r="F156" i="34"/>
  <c r="F157" i="34"/>
  <c r="F158" i="34"/>
  <c r="F159" i="34"/>
  <c r="F160" i="34"/>
  <c r="F161" i="34"/>
  <c r="F162" i="34"/>
  <c r="F163" i="34"/>
  <c r="F164" i="34"/>
  <c r="F165" i="34"/>
  <c r="F166" i="34"/>
  <c r="F167" i="34"/>
  <c r="F168" i="34"/>
  <c r="F169" i="34"/>
  <c r="F170" i="34"/>
  <c r="F171" i="34"/>
  <c r="F172" i="34"/>
  <c r="F173" i="34"/>
  <c r="F174" i="34"/>
  <c r="F175" i="34"/>
  <c r="F176" i="34"/>
  <c r="F177" i="34"/>
  <c r="F178" i="34"/>
  <c r="F179" i="34"/>
  <c r="F180" i="34"/>
  <c r="F181" i="34"/>
  <c r="F182" i="34"/>
  <c r="F183" i="34"/>
  <c r="F184" i="34"/>
  <c r="F185" i="34"/>
  <c r="F186" i="34"/>
  <c r="F187" i="34"/>
  <c r="F188" i="34"/>
  <c r="F189" i="34"/>
  <c r="F190" i="34"/>
  <c r="F191" i="34"/>
  <c r="F192" i="34"/>
  <c r="F193" i="34"/>
  <c r="F194" i="34"/>
  <c r="F195" i="34"/>
  <c r="F196" i="34"/>
  <c r="F197" i="34"/>
  <c r="F198" i="34"/>
  <c r="F199" i="34"/>
  <c r="F200" i="34"/>
  <c r="F201" i="34"/>
  <c r="F202" i="34"/>
  <c r="F203" i="34"/>
  <c r="F204" i="34"/>
  <c r="F205" i="34"/>
  <c r="F206" i="34"/>
  <c r="F207" i="34"/>
  <c r="F208" i="34"/>
  <c r="F209" i="34"/>
  <c r="F210" i="34"/>
  <c r="F211" i="34"/>
  <c r="F212" i="34"/>
  <c r="F213" i="34"/>
  <c r="F214" i="34"/>
  <c r="F215" i="34"/>
  <c r="F216" i="34"/>
  <c r="F217" i="34"/>
  <c r="F218" i="34"/>
  <c r="F219" i="34"/>
  <c r="F220" i="34"/>
  <c r="F221" i="34"/>
  <c r="F222" i="34"/>
  <c r="F223" i="34"/>
  <c r="F224" i="34"/>
  <c r="F225" i="34"/>
  <c r="F226" i="34"/>
  <c r="F227" i="34"/>
  <c r="F228" i="34"/>
  <c r="F229" i="34"/>
  <c r="F230" i="34"/>
  <c r="F231" i="34"/>
  <c r="F232" i="34"/>
  <c r="F233" i="34"/>
  <c r="F234" i="34"/>
  <c r="F235" i="34"/>
  <c r="F236" i="34"/>
  <c r="F237" i="34"/>
  <c r="F238" i="34"/>
  <c r="F239" i="34"/>
  <c r="F240" i="34"/>
  <c r="F241" i="34"/>
  <c r="F242" i="34"/>
  <c r="F243" i="34"/>
  <c r="F244" i="34"/>
  <c r="F245" i="34"/>
  <c r="F246" i="34"/>
  <c r="F247" i="34"/>
  <c r="F248" i="34"/>
  <c r="F249" i="34"/>
  <c r="F250" i="34"/>
  <c r="F251" i="34"/>
  <c r="F252" i="34"/>
  <c r="F253" i="34"/>
  <c r="F254" i="34"/>
  <c r="F255" i="34"/>
  <c r="F256" i="34"/>
  <c r="F257" i="34"/>
  <c r="F258" i="34"/>
  <c r="F259" i="34"/>
  <c r="F260" i="34"/>
  <c r="F261" i="34"/>
  <c r="F262" i="34"/>
  <c r="F263" i="34"/>
  <c r="F264" i="34"/>
  <c r="F265" i="34"/>
  <c r="F266" i="34"/>
  <c r="F267" i="34"/>
  <c r="F268" i="34"/>
  <c r="F269" i="34"/>
  <c r="F270" i="34"/>
  <c r="F271" i="34"/>
  <c r="F272" i="34"/>
  <c r="F273" i="34"/>
  <c r="F274" i="34"/>
  <c r="F275" i="34"/>
  <c r="F276" i="34"/>
  <c r="F277" i="34"/>
  <c r="F278" i="34"/>
  <c r="F279" i="34"/>
  <c r="F280" i="34"/>
  <c r="F281" i="34"/>
  <c r="F282" i="34"/>
  <c r="F283" i="34"/>
  <c r="F284" i="34"/>
  <c r="F285" i="34"/>
  <c r="F286" i="34"/>
  <c r="F287" i="34"/>
  <c r="F288" i="34"/>
  <c r="F289" i="34"/>
  <c r="F290" i="34"/>
  <c r="F291" i="34"/>
  <c r="F292" i="34"/>
  <c r="F293" i="34"/>
  <c r="F294" i="34"/>
  <c r="F295" i="34"/>
  <c r="F296" i="34"/>
  <c r="F297" i="34"/>
  <c r="F298" i="34"/>
  <c r="F299" i="34"/>
  <c r="F300" i="34"/>
  <c r="F301" i="34"/>
  <c r="F302" i="34"/>
  <c r="F303" i="34"/>
  <c r="F304" i="34"/>
  <c r="F305" i="34"/>
  <c r="F306" i="34"/>
  <c r="F307" i="34"/>
  <c r="F308" i="34"/>
  <c r="F309" i="34"/>
  <c r="F310" i="34"/>
  <c r="F311" i="34"/>
  <c r="F312" i="34"/>
  <c r="F313" i="34"/>
  <c r="F314" i="34"/>
  <c r="F315" i="34"/>
  <c r="F316" i="34"/>
  <c r="F317" i="34"/>
  <c r="F318" i="34"/>
  <c r="F319" i="34"/>
  <c r="F320" i="34"/>
  <c r="F321" i="34"/>
  <c r="F322" i="34"/>
  <c r="F323" i="34"/>
  <c r="F324" i="34"/>
  <c r="F325" i="34"/>
  <c r="F326" i="34"/>
  <c r="F327" i="34"/>
  <c r="F328" i="34"/>
  <c r="F329" i="34"/>
  <c r="F330" i="34"/>
  <c r="F331" i="34"/>
  <c r="F332" i="34"/>
  <c r="F333" i="34"/>
  <c r="F334" i="34"/>
  <c r="F335" i="34"/>
  <c r="F336" i="34"/>
  <c r="F337" i="34"/>
  <c r="F338" i="34"/>
  <c r="F339" i="34"/>
  <c r="F340" i="34"/>
  <c r="F341" i="34"/>
  <c r="F342" i="34"/>
  <c r="F343" i="34"/>
  <c r="F344" i="34"/>
  <c r="F345" i="34"/>
  <c r="F346" i="34"/>
  <c r="F347" i="34"/>
  <c r="F348" i="34"/>
  <c r="F349" i="34"/>
  <c r="F350" i="34"/>
  <c r="F351" i="34"/>
  <c r="F352" i="34"/>
  <c r="F353" i="34"/>
  <c r="F354" i="34"/>
  <c r="F355" i="34"/>
  <c r="F356" i="34"/>
  <c r="F357" i="34"/>
  <c r="F358" i="34"/>
  <c r="F359" i="34"/>
  <c r="F360" i="34"/>
  <c r="F361" i="34"/>
  <c r="F362" i="34"/>
  <c r="F363" i="34"/>
  <c r="F364" i="34"/>
  <c r="F365" i="34"/>
  <c r="F366" i="34"/>
  <c r="F367" i="34"/>
  <c r="F368" i="34"/>
  <c r="F369" i="34"/>
  <c r="F370" i="34"/>
  <c r="F371" i="34"/>
  <c r="F372" i="34"/>
  <c r="F373" i="34"/>
  <c r="F374" i="34"/>
  <c r="F375" i="34"/>
  <c r="F376" i="34"/>
  <c r="H3" i="34" l="1"/>
  <c r="H4" i="34"/>
  <c r="K4" i="34" s="1"/>
  <c r="H5" i="34"/>
  <c r="K5" i="34" s="1"/>
  <c r="H6" i="34"/>
  <c r="K6" i="34" s="1"/>
  <c r="H7" i="34"/>
  <c r="H8" i="34"/>
  <c r="K8" i="34" s="1"/>
  <c r="H9" i="34"/>
  <c r="H10" i="34"/>
  <c r="K10" i="34" s="1"/>
  <c r="H11" i="34"/>
  <c r="H12" i="34"/>
  <c r="K12" i="34" s="1"/>
  <c r="H13" i="34"/>
  <c r="K13" i="34" s="1"/>
  <c r="H14" i="34"/>
  <c r="K14" i="34" s="1"/>
  <c r="H15" i="34"/>
  <c r="H16" i="34"/>
  <c r="K16" i="34" s="1"/>
  <c r="H17" i="34"/>
  <c r="K17" i="34" s="1"/>
  <c r="H18" i="34"/>
  <c r="K18" i="34" s="1"/>
  <c r="H19" i="34"/>
  <c r="H20" i="34"/>
  <c r="K20" i="34" s="1"/>
  <c r="H21" i="34"/>
  <c r="K21" i="34" s="1"/>
  <c r="H22" i="34"/>
  <c r="K22" i="34" s="1"/>
  <c r="H23" i="34"/>
  <c r="H24" i="34"/>
  <c r="K24" i="34" s="1"/>
  <c r="H25" i="34"/>
  <c r="K25" i="34" s="1"/>
  <c r="H26" i="34"/>
  <c r="K26" i="34" s="1"/>
  <c r="H27" i="34"/>
  <c r="H28" i="34"/>
  <c r="H29" i="34"/>
  <c r="K29" i="34" s="1"/>
  <c r="H30" i="34"/>
  <c r="K30" i="34" s="1"/>
  <c r="H31" i="34"/>
  <c r="H32" i="34"/>
  <c r="K32" i="34" s="1"/>
  <c r="H33" i="34"/>
  <c r="K33" i="34" s="1"/>
  <c r="H34" i="34"/>
  <c r="K34" i="34" s="1"/>
  <c r="H35" i="34"/>
  <c r="H36" i="34"/>
  <c r="K36" i="34" s="1"/>
  <c r="H37" i="34"/>
  <c r="K37" i="34" s="1"/>
  <c r="H38" i="34"/>
  <c r="K38" i="34" s="1"/>
  <c r="H39" i="34"/>
  <c r="H40" i="34"/>
  <c r="K40" i="34" s="1"/>
  <c r="H41" i="34"/>
  <c r="H42" i="34"/>
  <c r="K42" i="34" s="1"/>
  <c r="H43" i="34"/>
  <c r="H44" i="34"/>
  <c r="K44" i="34" s="1"/>
  <c r="H45" i="34"/>
  <c r="K45" i="34" s="1"/>
  <c r="H46" i="34"/>
  <c r="K46" i="34" s="1"/>
  <c r="H47" i="34"/>
  <c r="H48" i="34"/>
  <c r="K48" i="34" s="1"/>
  <c r="H49" i="34"/>
  <c r="K49" i="34" s="1"/>
  <c r="H50" i="34"/>
  <c r="K50" i="34" s="1"/>
  <c r="H51" i="34"/>
  <c r="H52" i="34"/>
  <c r="K52" i="34" s="1"/>
  <c r="H53" i="34"/>
  <c r="K53" i="34" s="1"/>
  <c r="H54" i="34"/>
  <c r="H55" i="34"/>
  <c r="H56" i="34"/>
  <c r="K56" i="34" s="1"/>
  <c r="H57" i="34"/>
  <c r="K57" i="34" s="1"/>
  <c r="H58" i="34"/>
  <c r="K58" i="34" s="1"/>
  <c r="H59" i="34"/>
  <c r="H60" i="34"/>
  <c r="K60" i="34" s="1"/>
  <c r="H61" i="34"/>
  <c r="H62" i="34"/>
  <c r="K62" i="34" s="1"/>
  <c r="H63" i="34"/>
  <c r="H64" i="34"/>
  <c r="K64" i="34" s="1"/>
  <c r="H65" i="34"/>
  <c r="H66" i="34"/>
  <c r="K66" i="34" s="1"/>
  <c r="H67" i="34"/>
  <c r="H68" i="34"/>
  <c r="K68" i="34" s="1"/>
  <c r="H69" i="34"/>
  <c r="K69" i="34" s="1"/>
  <c r="H70" i="34"/>
  <c r="H71" i="34"/>
  <c r="H72" i="34"/>
  <c r="K72" i="34" s="1"/>
  <c r="H73" i="34"/>
  <c r="K73" i="34" s="1"/>
  <c r="H74" i="34"/>
  <c r="K74" i="34" s="1"/>
  <c r="H75" i="34"/>
  <c r="H76" i="34"/>
  <c r="H77" i="34"/>
  <c r="H78" i="34"/>
  <c r="K78" i="34" s="1"/>
  <c r="H79" i="34"/>
  <c r="H80" i="34"/>
  <c r="K80" i="34" s="1"/>
  <c r="H81" i="34"/>
  <c r="K81" i="34" s="1"/>
  <c r="H82" i="34"/>
  <c r="K82" i="34" s="1"/>
  <c r="H83" i="34"/>
  <c r="H84" i="34"/>
  <c r="H85" i="34"/>
  <c r="K85" i="34" s="1"/>
  <c r="H86" i="34"/>
  <c r="K86" i="34" s="1"/>
  <c r="H87" i="34"/>
  <c r="H88" i="34"/>
  <c r="K88" i="34" s="1"/>
  <c r="H89" i="34"/>
  <c r="K89" i="34" s="1"/>
  <c r="H90" i="34"/>
  <c r="K90" i="34" s="1"/>
  <c r="H91" i="34"/>
  <c r="H92" i="34"/>
  <c r="K92" i="34" s="1"/>
  <c r="H93" i="34"/>
  <c r="K93" i="34" s="1"/>
  <c r="H94" i="34"/>
  <c r="K94" i="34" s="1"/>
  <c r="H95" i="34"/>
  <c r="H96" i="34"/>
  <c r="H97" i="34"/>
  <c r="K97" i="34" s="1"/>
  <c r="H98" i="34"/>
  <c r="K98" i="34" s="1"/>
  <c r="H99" i="34"/>
  <c r="H100" i="34"/>
  <c r="K100" i="34" s="1"/>
  <c r="H101" i="34"/>
  <c r="K101" i="34" s="1"/>
  <c r="H102" i="34"/>
  <c r="K102" i="34" s="1"/>
  <c r="H103" i="34"/>
  <c r="H104" i="34"/>
  <c r="H105" i="34"/>
  <c r="K105" i="34" s="1"/>
  <c r="H106" i="34"/>
  <c r="K106" i="34" s="1"/>
  <c r="H107" i="34"/>
  <c r="H108" i="34"/>
  <c r="K108" i="34" s="1"/>
  <c r="H109" i="34"/>
  <c r="K109" i="34" s="1"/>
  <c r="H110" i="34"/>
  <c r="K110" i="34" s="1"/>
  <c r="H111" i="34"/>
  <c r="H112" i="34"/>
  <c r="K112" i="34" s="1"/>
  <c r="H113" i="34"/>
  <c r="K113" i="34" s="1"/>
  <c r="H114" i="34"/>
  <c r="K114" i="34" s="1"/>
  <c r="H115" i="34"/>
  <c r="H116" i="34"/>
  <c r="H117" i="34"/>
  <c r="K117" i="34" s="1"/>
  <c r="H118" i="34"/>
  <c r="K118" i="34" s="1"/>
  <c r="H119" i="34"/>
  <c r="H120" i="34"/>
  <c r="K120" i="34" s="1"/>
  <c r="H121" i="34"/>
  <c r="K121" i="34" s="1"/>
  <c r="H122" i="34"/>
  <c r="K122" i="34" s="1"/>
  <c r="H123" i="34"/>
  <c r="H124" i="34"/>
  <c r="K124" i="34" s="1"/>
  <c r="H125" i="34"/>
  <c r="H126" i="34"/>
  <c r="K126" i="34" s="1"/>
  <c r="H127" i="34"/>
  <c r="H128" i="34"/>
  <c r="K128" i="34" s="1"/>
  <c r="H129" i="34"/>
  <c r="K129" i="34" s="1"/>
  <c r="H130" i="34"/>
  <c r="K130" i="34" s="1"/>
  <c r="H131" i="34"/>
  <c r="H132" i="34"/>
  <c r="K132" i="34" s="1"/>
  <c r="H133" i="34"/>
  <c r="K133" i="34" s="1"/>
  <c r="H134" i="34"/>
  <c r="H135" i="34"/>
  <c r="H136" i="34"/>
  <c r="H137" i="34"/>
  <c r="K137" i="34" s="1"/>
  <c r="H138" i="34"/>
  <c r="K138" i="34" s="1"/>
  <c r="H139" i="34"/>
  <c r="H140" i="34"/>
  <c r="K140" i="34" s="1"/>
  <c r="H141" i="34"/>
  <c r="K141" i="34" s="1"/>
  <c r="H142" i="34"/>
  <c r="K142" i="34" s="1"/>
  <c r="H143" i="34"/>
  <c r="H144" i="34"/>
  <c r="H145" i="34"/>
  <c r="K145" i="34" s="1"/>
  <c r="H146" i="34"/>
  <c r="K146" i="34" s="1"/>
  <c r="H147" i="34"/>
  <c r="H148" i="34"/>
  <c r="K148" i="34" s="1"/>
  <c r="H149" i="34"/>
  <c r="K149" i="34" s="1"/>
  <c r="H150" i="34"/>
  <c r="K150" i="34" s="1"/>
  <c r="H151" i="34"/>
  <c r="H152" i="34"/>
  <c r="K152" i="34" s="1"/>
  <c r="H153" i="34"/>
  <c r="K153" i="34" s="1"/>
  <c r="H154" i="34"/>
  <c r="K154" i="34" s="1"/>
  <c r="H155" i="34"/>
  <c r="H156" i="34"/>
  <c r="K156" i="34" s="1"/>
  <c r="H157" i="34"/>
  <c r="K157" i="34" s="1"/>
  <c r="H158" i="34"/>
  <c r="H159" i="34"/>
  <c r="H160" i="34"/>
  <c r="H161" i="34"/>
  <c r="K161" i="34" s="1"/>
  <c r="H162" i="34"/>
  <c r="K162" i="34" s="1"/>
  <c r="H163" i="34"/>
  <c r="H164" i="34"/>
  <c r="K164" i="34" s="1"/>
  <c r="H165" i="34"/>
  <c r="H166" i="34"/>
  <c r="K166" i="34" s="1"/>
  <c r="H167" i="34"/>
  <c r="H168" i="34"/>
  <c r="K168" i="34" s="1"/>
  <c r="H169" i="34"/>
  <c r="K169" i="34" s="1"/>
  <c r="H170" i="34"/>
  <c r="K170" i="34" s="1"/>
  <c r="H171" i="34"/>
  <c r="H172" i="34"/>
  <c r="H173" i="34"/>
  <c r="H174" i="34"/>
  <c r="K174" i="34" s="1"/>
  <c r="H175" i="34"/>
  <c r="H176" i="34"/>
  <c r="K176" i="34" s="1"/>
  <c r="H177" i="34"/>
  <c r="K177" i="34" s="1"/>
  <c r="H178" i="34"/>
  <c r="K178" i="34" s="1"/>
  <c r="H179" i="34"/>
  <c r="H180" i="34"/>
  <c r="K180" i="34" s="1"/>
  <c r="H181" i="34"/>
  <c r="K181" i="34" s="1"/>
  <c r="H182" i="34"/>
  <c r="K182" i="34" s="1"/>
  <c r="H183" i="34"/>
  <c r="H184" i="34"/>
  <c r="K184" i="34" s="1"/>
  <c r="H185" i="34"/>
  <c r="K185" i="34" s="1"/>
  <c r="H186" i="34"/>
  <c r="K186" i="34" s="1"/>
  <c r="H187" i="34"/>
  <c r="H188" i="34"/>
  <c r="K188" i="34" s="1"/>
  <c r="H189" i="34"/>
  <c r="K189" i="34" s="1"/>
  <c r="H190" i="34"/>
  <c r="H191" i="34"/>
  <c r="H192" i="34"/>
  <c r="K192" i="34" s="1"/>
  <c r="H193" i="34"/>
  <c r="K193" i="34" s="1"/>
  <c r="H194" i="34"/>
  <c r="K194" i="34" s="1"/>
  <c r="H195" i="34"/>
  <c r="H196" i="34"/>
  <c r="K196" i="34" s="1"/>
  <c r="H197" i="34"/>
  <c r="K197" i="34" s="1"/>
  <c r="H198" i="34"/>
  <c r="K198" i="34" s="1"/>
  <c r="H199" i="34"/>
  <c r="H200" i="34"/>
  <c r="K200" i="34" s="1"/>
  <c r="H201" i="34"/>
  <c r="H202" i="34"/>
  <c r="K202" i="34" s="1"/>
  <c r="H203" i="34"/>
  <c r="H204" i="34"/>
  <c r="K204" i="34" s="1"/>
  <c r="H205" i="34"/>
  <c r="K205" i="34" s="1"/>
  <c r="H206" i="34"/>
  <c r="K206" i="34" s="1"/>
  <c r="H207" i="34"/>
  <c r="H208" i="34"/>
  <c r="H209" i="34"/>
  <c r="K209" i="34" s="1"/>
  <c r="H210" i="34"/>
  <c r="K210" i="34" s="1"/>
  <c r="H211" i="34"/>
  <c r="H212" i="34"/>
  <c r="K212" i="34" s="1"/>
  <c r="H213" i="34"/>
  <c r="K213" i="34" s="1"/>
  <c r="H214" i="34"/>
  <c r="K214" i="34" s="1"/>
  <c r="H215" i="34"/>
  <c r="H216" i="34"/>
  <c r="K216" i="34" s="1"/>
  <c r="H217" i="34"/>
  <c r="K217" i="34" s="1"/>
  <c r="H218" i="34"/>
  <c r="K218" i="34" s="1"/>
  <c r="H219" i="34"/>
  <c r="H220" i="34"/>
  <c r="K220" i="34" s="1"/>
  <c r="H221" i="34"/>
  <c r="K221" i="34" s="1"/>
  <c r="H222" i="34"/>
  <c r="K222" i="34" s="1"/>
  <c r="H223" i="34"/>
  <c r="H224" i="34"/>
  <c r="H225" i="34"/>
  <c r="K225" i="34" s="1"/>
  <c r="H226" i="34"/>
  <c r="K226" i="34" s="1"/>
  <c r="H227" i="34"/>
  <c r="H228" i="34"/>
  <c r="K228" i="34" s="1"/>
  <c r="H229" i="34"/>
  <c r="K229" i="34" s="1"/>
  <c r="H230" i="34"/>
  <c r="K230" i="34" s="1"/>
  <c r="H231" i="34"/>
  <c r="H232" i="34"/>
  <c r="K232" i="34" s="1"/>
  <c r="H233" i="34"/>
  <c r="K233" i="34" s="1"/>
  <c r="H234" i="34"/>
  <c r="K234" i="34" s="1"/>
  <c r="H235" i="34"/>
  <c r="H236" i="34"/>
  <c r="K236" i="34" s="1"/>
  <c r="H237" i="34"/>
  <c r="H238" i="34"/>
  <c r="K238" i="34" s="1"/>
  <c r="H239" i="34"/>
  <c r="H240" i="34"/>
  <c r="K240" i="34" s="1"/>
  <c r="H241" i="34"/>
  <c r="K241" i="34" s="1"/>
  <c r="H242" i="34"/>
  <c r="K242" i="34" s="1"/>
  <c r="H243" i="34"/>
  <c r="H244" i="34"/>
  <c r="H245" i="34"/>
  <c r="H246" i="34"/>
  <c r="K246" i="34" s="1"/>
  <c r="H247" i="34"/>
  <c r="H248" i="34"/>
  <c r="K248" i="34" s="1"/>
  <c r="H249" i="34"/>
  <c r="K249" i="34" s="1"/>
  <c r="H250" i="34"/>
  <c r="K250" i="34" s="1"/>
  <c r="H251" i="34"/>
  <c r="H252" i="34"/>
  <c r="H253" i="34"/>
  <c r="H254" i="34"/>
  <c r="K254" i="34" s="1"/>
  <c r="H255" i="34"/>
  <c r="H256" i="34"/>
  <c r="K256" i="34" s="1"/>
  <c r="H257" i="34"/>
  <c r="K257" i="34" s="1"/>
  <c r="H258" i="34"/>
  <c r="K258" i="34" s="1"/>
  <c r="H259" i="34"/>
  <c r="H260" i="34"/>
  <c r="K260" i="34" s="1"/>
  <c r="H261" i="34"/>
  <c r="K261" i="34" s="1"/>
  <c r="H262" i="34"/>
  <c r="H263" i="34"/>
  <c r="H264" i="34"/>
  <c r="K264" i="34" s="1"/>
  <c r="H265" i="34"/>
  <c r="K265" i="34" s="1"/>
  <c r="H266" i="34"/>
  <c r="K266" i="34" s="1"/>
  <c r="H267" i="34"/>
  <c r="H268" i="34"/>
  <c r="H269" i="34"/>
  <c r="H270" i="34"/>
  <c r="K270" i="34" s="1"/>
  <c r="H271" i="34"/>
  <c r="H272" i="34"/>
  <c r="K272" i="34" s="1"/>
  <c r="H273" i="34"/>
  <c r="K273" i="34" s="1"/>
  <c r="H274" i="34"/>
  <c r="K274" i="34" s="1"/>
  <c r="H275" i="34"/>
  <c r="H276" i="34"/>
  <c r="K276" i="34" s="1"/>
  <c r="H277" i="34"/>
  <c r="H278" i="34"/>
  <c r="K278" i="34" s="1"/>
  <c r="H279" i="34"/>
  <c r="H280" i="34"/>
  <c r="H281" i="34"/>
  <c r="K281" i="34" s="1"/>
  <c r="H282" i="34"/>
  <c r="K282" i="34" s="1"/>
  <c r="H283" i="34"/>
  <c r="H284" i="34"/>
  <c r="K284" i="34" s="1"/>
  <c r="H285" i="34"/>
  <c r="H286" i="34"/>
  <c r="K286" i="34" s="1"/>
  <c r="H287" i="34"/>
  <c r="H288" i="34"/>
  <c r="H289" i="34"/>
  <c r="K289" i="34" s="1"/>
  <c r="H290" i="34"/>
  <c r="K290" i="34" s="1"/>
  <c r="H291" i="34"/>
  <c r="H292" i="34"/>
  <c r="K292" i="34" s="1"/>
  <c r="H293" i="34"/>
  <c r="H294" i="34"/>
  <c r="K294" i="34" s="1"/>
  <c r="H295" i="34"/>
  <c r="H296" i="34"/>
  <c r="K296" i="34" s="1"/>
  <c r="H297" i="34"/>
  <c r="K297" i="34" s="1"/>
  <c r="H298" i="34"/>
  <c r="K298" i="34" s="1"/>
  <c r="H299" i="34"/>
  <c r="H300" i="34"/>
  <c r="K300" i="34" s="1"/>
  <c r="H301" i="34"/>
  <c r="K301" i="34" s="1"/>
  <c r="H302" i="34"/>
  <c r="K302" i="34" s="1"/>
  <c r="H303" i="34"/>
  <c r="H304" i="34"/>
  <c r="K304" i="34" s="1"/>
  <c r="H305" i="34"/>
  <c r="K305" i="34" s="1"/>
  <c r="H306" i="34"/>
  <c r="K306" i="34" s="1"/>
  <c r="H307" i="34"/>
  <c r="H308" i="34"/>
  <c r="H309" i="34"/>
  <c r="K309" i="34" s="1"/>
  <c r="H310" i="34"/>
  <c r="K310" i="34" s="1"/>
  <c r="H311" i="34"/>
  <c r="H312" i="34"/>
  <c r="K312" i="34" s="1"/>
  <c r="H313" i="34"/>
  <c r="K313" i="34" s="1"/>
  <c r="H314" i="34"/>
  <c r="K314" i="34" s="1"/>
  <c r="H315" i="34"/>
  <c r="H316" i="34"/>
  <c r="H317" i="34"/>
  <c r="H318" i="34"/>
  <c r="K318" i="34" s="1"/>
  <c r="H319" i="34"/>
  <c r="H320" i="34"/>
  <c r="K320" i="34" s="1"/>
  <c r="H321" i="34"/>
  <c r="K321" i="34" s="1"/>
  <c r="H322" i="34"/>
  <c r="K322" i="34" s="1"/>
  <c r="H323" i="34"/>
  <c r="H324" i="34"/>
  <c r="K324" i="34" s="1"/>
  <c r="H325" i="34"/>
  <c r="H326" i="34"/>
  <c r="K326" i="34" s="1"/>
  <c r="H327" i="34"/>
  <c r="H328" i="34"/>
  <c r="K328" i="34" s="1"/>
  <c r="H329" i="34"/>
  <c r="K329" i="34" s="1"/>
  <c r="H330" i="34"/>
  <c r="K330" i="34" s="1"/>
  <c r="H331" i="34"/>
  <c r="H332" i="34"/>
  <c r="K332" i="34" s="1"/>
  <c r="H333" i="34"/>
  <c r="H334" i="34"/>
  <c r="K334" i="34" s="1"/>
  <c r="H335" i="34"/>
  <c r="H336" i="34"/>
  <c r="K336" i="34" s="1"/>
  <c r="H337" i="34"/>
  <c r="K337" i="34" s="1"/>
  <c r="H338" i="34"/>
  <c r="K338" i="34" s="1"/>
  <c r="H339" i="34"/>
  <c r="H340" i="34"/>
  <c r="H341" i="34"/>
  <c r="H342" i="34"/>
  <c r="K342" i="34" s="1"/>
  <c r="H343" i="34"/>
  <c r="H344" i="34"/>
  <c r="K344" i="34" s="1"/>
  <c r="H345" i="34"/>
  <c r="K345" i="34" s="1"/>
  <c r="H346" i="34"/>
  <c r="K346" i="34" s="1"/>
  <c r="H347" i="34"/>
  <c r="H348" i="34"/>
  <c r="K348" i="34" s="1"/>
  <c r="H349" i="34"/>
  <c r="H350" i="34"/>
  <c r="K350" i="34" s="1"/>
  <c r="H351" i="34"/>
  <c r="H352" i="34"/>
  <c r="K352" i="34" s="1"/>
  <c r="H353" i="34"/>
  <c r="K353" i="34" s="1"/>
  <c r="H354" i="34"/>
  <c r="K354" i="34" s="1"/>
  <c r="H355" i="34"/>
  <c r="H356" i="34"/>
  <c r="K356" i="34" s="1"/>
  <c r="H357" i="34"/>
  <c r="K357" i="34" s="1"/>
  <c r="H358" i="34"/>
  <c r="K358" i="34" s="1"/>
  <c r="H359" i="34"/>
  <c r="H360" i="34"/>
  <c r="K360" i="34" s="1"/>
  <c r="H361" i="34"/>
  <c r="K361" i="34" s="1"/>
  <c r="H362" i="34"/>
  <c r="K362" i="34" s="1"/>
  <c r="H363" i="34"/>
  <c r="H364" i="34"/>
  <c r="H365" i="34"/>
  <c r="K365" i="34" s="1"/>
  <c r="H366" i="34"/>
  <c r="K366" i="34" s="1"/>
  <c r="H367" i="34"/>
  <c r="H368" i="34"/>
  <c r="K368" i="34" s="1"/>
  <c r="H369" i="34"/>
  <c r="K369" i="34" s="1"/>
  <c r="H370" i="34"/>
  <c r="K370" i="34" s="1"/>
  <c r="H371" i="34"/>
  <c r="H372" i="34"/>
  <c r="K372" i="34" s="1"/>
  <c r="H373" i="34"/>
  <c r="K373" i="34" s="1"/>
  <c r="H374" i="34"/>
  <c r="K374" i="34" s="1"/>
  <c r="H375" i="34"/>
  <c r="H376" i="34"/>
  <c r="H2" i="34"/>
  <c r="K2" i="34" s="1"/>
  <c r="G2" i="34"/>
  <c r="G3" i="34"/>
  <c r="G4" i="34"/>
  <c r="G5" i="34"/>
  <c r="G6" i="34"/>
  <c r="G7" i="34"/>
  <c r="G8" i="34"/>
  <c r="G9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G76" i="34"/>
  <c r="G77" i="34"/>
  <c r="G78" i="34"/>
  <c r="G79" i="34"/>
  <c r="G80" i="34"/>
  <c r="G81" i="34"/>
  <c r="G82" i="34"/>
  <c r="G83" i="34"/>
  <c r="G84" i="34"/>
  <c r="G85" i="34"/>
  <c r="G86" i="34"/>
  <c r="G87" i="34"/>
  <c r="G88" i="34"/>
  <c r="G89" i="34"/>
  <c r="G90" i="34"/>
  <c r="G91" i="34"/>
  <c r="G92" i="34"/>
  <c r="G93" i="34"/>
  <c r="G94" i="34"/>
  <c r="G95" i="34"/>
  <c r="G96" i="34"/>
  <c r="G97" i="34"/>
  <c r="G98" i="34"/>
  <c r="G99" i="34"/>
  <c r="G100" i="34"/>
  <c r="G101" i="34"/>
  <c r="G102" i="34"/>
  <c r="G103" i="34"/>
  <c r="G104" i="34"/>
  <c r="G105" i="34"/>
  <c r="G106" i="34"/>
  <c r="G107" i="34"/>
  <c r="G108" i="34"/>
  <c r="G109" i="34"/>
  <c r="G110" i="34"/>
  <c r="G111" i="34"/>
  <c r="G112" i="34"/>
  <c r="G113" i="34"/>
  <c r="G114" i="34"/>
  <c r="G115" i="34"/>
  <c r="G116" i="34"/>
  <c r="G117" i="34"/>
  <c r="G118" i="34"/>
  <c r="G119" i="34"/>
  <c r="G120" i="34"/>
  <c r="G121" i="34"/>
  <c r="G122" i="34"/>
  <c r="G123" i="34"/>
  <c r="G124" i="34"/>
  <c r="G125" i="34"/>
  <c r="G126" i="34"/>
  <c r="G127" i="34"/>
  <c r="G128" i="34"/>
  <c r="G129" i="34"/>
  <c r="G130" i="34"/>
  <c r="G131" i="34"/>
  <c r="G132" i="34"/>
  <c r="G133" i="34"/>
  <c r="G134" i="34"/>
  <c r="G135" i="34"/>
  <c r="G136" i="34"/>
  <c r="G137" i="34"/>
  <c r="G138" i="34"/>
  <c r="G139" i="34"/>
  <c r="G140" i="34"/>
  <c r="G141" i="34"/>
  <c r="G142" i="34"/>
  <c r="G143" i="34"/>
  <c r="G144" i="34"/>
  <c r="G145" i="34"/>
  <c r="G146" i="34"/>
  <c r="G147" i="34"/>
  <c r="G148" i="34"/>
  <c r="G149" i="34"/>
  <c r="G150" i="34"/>
  <c r="G151" i="34"/>
  <c r="G152" i="34"/>
  <c r="G153" i="34"/>
  <c r="G154" i="34"/>
  <c r="G155" i="34"/>
  <c r="G156" i="34"/>
  <c r="G157" i="34"/>
  <c r="G158" i="34"/>
  <c r="G159" i="34"/>
  <c r="G160" i="34"/>
  <c r="G161" i="34"/>
  <c r="G162" i="34"/>
  <c r="G163" i="34"/>
  <c r="G164" i="34"/>
  <c r="G165" i="34"/>
  <c r="G166" i="34"/>
  <c r="G167" i="34"/>
  <c r="G168" i="34"/>
  <c r="G169" i="34"/>
  <c r="G170" i="34"/>
  <c r="G171" i="34"/>
  <c r="G172" i="34"/>
  <c r="G173" i="34"/>
  <c r="G174" i="34"/>
  <c r="G175" i="34"/>
  <c r="G176" i="34"/>
  <c r="G177" i="34"/>
  <c r="G178" i="34"/>
  <c r="G179" i="34"/>
  <c r="G180" i="34"/>
  <c r="G181" i="34"/>
  <c r="G182" i="34"/>
  <c r="G183" i="34"/>
  <c r="G184" i="34"/>
  <c r="G185" i="34"/>
  <c r="G186" i="34"/>
  <c r="G187" i="34"/>
  <c r="G188" i="34"/>
  <c r="G189" i="34"/>
  <c r="G190" i="34"/>
  <c r="G191" i="34"/>
  <c r="G192" i="34"/>
  <c r="G193" i="34"/>
  <c r="G194" i="34"/>
  <c r="G195" i="34"/>
  <c r="G196" i="34"/>
  <c r="G197" i="34"/>
  <c r="G198" i="34"/>
  <c r="G199" i="34"/>
  <c r="G200" i="34"/>
  <c r="G201" i="34"/>
  <c r="G202" i="34"/>
  <c r="G203" i="34"/>
  <c r="G204" i="34"/>
  <c r="G205" i="34"/>
  <c r="G206" i="34"/>
  <c r="G207" i="34"/>
  <c r="G208" i="34"/>
  <c r="G209" i="34"/>
  <c r="G210" i="34"/>
  <c r="G211" i="34"/>
  <c r="G212" i="34"/>
  <c r="G213" i="34"/>
  <c r="G214" i="34"/>
  <c r="G215" i="34"/>
  <c r="G216" i="34"/>
  <c r="G217" i="34"/>
  <c r="G218" i="34"/>
  <c r="G219" i="34"/>
  <c r="G220" i="34"/>
  <c r="G221" i="34"/>
  <c r="G222" i="34"/>
  <c r="G223" i="34"/>
  <c r="G224" i="34"/>
  <c r="G225" i="34"/>
  <c r="G226" i="34"/>
  <c r="G227" i="34"/>
  <c r="G228" i="34"/>
  <c r="G229" i="34"/>
  <c r="G230" i="34"/>
  <c r="G231" i="34"/>
  <c r="G232" i="34"/>
  <c r="G233" i="34"/>
  <c r="G234" i="34"/>
  <c r="G235" i="34"/>
  <c r="G236" i="34"/>
  <c r="G237" i="34"/>
  <c r="G238" i="34"/>
  <c r="G239" i="34"/>
  <c r="G240" i="34"/>
  <c r="G241" i="34"/>
  <c r="G242" i="34"/>
  <c r="G243" i="34"/>
  <c r="G244" i="34"/>
  <c r="G245" i="34"/>
  <c r="G246" i="34"/>
  <c r="G247" i="34"/>
  <c r="G248" i="34"/>
  <c r="G249" i="34"/>
  <c r="G250" i="34"/>
  <c r="G251" i="34"/>
  <c r="G252" i="34"/>
  <c r="G253" i="34"/>
  <c r="G254" i="34"/>
  <c r="G255" i="34"/>
  <c r="G256" i="34"/>
  <c r="G257" i="34"/>
  <c r="G258" i="34"/>
  <c r="G259" i="34"/>
  <c r="G260" i="34"/>
  <c r="G261" i="34"/>
  <c r="G262" i="34"/>
  <c r="G263" i="34"/>
  <c r="G264" i="34"/>
  <c r="G265" i="34"/>
  <c r="G266" i="34"/>
  <c r="G267" i="34"/>
  <c r="G268" i="34"/>
  <c r="G269" i="34"/>
  <c r="G270" i="34"/>
  <c r="G271" i="34"/>
  <c r="G272" i="34"/>
  <c r="G273" i="34"/>
  <c r="G274" i="34"/>
  <c r="G275" i="34"/>
  <c r="G276" i="34"/>
  <c r="G277" i="34"/>
  <c r="G278" i="34"/>
  <c r="G279" i="34"/>
  <c r="G280" i="34"/>
  <c r="G281" i="34"/>
  <c r="G282" i="34"/>
  <c r="G283" i="34"/>
  <c r="G284" i="34"/>
  <c r="G285" i="34"/>
  <c r="G286" i="34"/>
  <c r="G287" i="34"/>
  <c r="G288" i="34"/>
  <c r="G289" i="34"/>
  <c r="G290" i="34"/>
  <c r="G291" i="34"/>
  <c r="G292" i="34"/>
  <c r="G293" i="34"/>
  <c r="G294" i="34"/>
  <c r="G295" i="34"/>
  <c r="G296" i="34"/>
  <c r="G297" i="34"/>
  <c r="G298" i="34"/>
  <c r="G299" i="34"/>
  <c r="G300" i="34"/>
  <c r="G301" i="34"/>
  <c r="G302" i="34"/>
  <c r="G303" i="34"/>
  <c r="G304" i="34"/>
  <c r="G305" i="34"/>
  <c r="G306" i="34"/>
  <c r="G307" i="34"/>
  <c r="G308" i="34"/>
  <c r="G309" i="34"/>
  <c r="G310" i="34"/>
  <c r="G311" i="34"/>
  <c r="G312" i="34"/>
  <c r="G313" i="34"/>
  <c r="G314" i="34"/>
  <c r="G315" i="34"/>
  <c r="G316" i="34"/>
  <c r="G317" i="34"/>
  <c r="G318" i="34"/>
  <c r="G319" i="34"/>
  <c r="G320" i="34"/>
  <c r="G321" i="34"/>
  <c r="G322" i="34"/>
  <c r="G323" i="34"/>
  <c r="G324" i="34"/>
  <c r="G325" i="34"/>
  <c r="G326" i="34"/>
  <c r="G327" i="34"/>
  <c r="G328" i="34"/>
  <c r="G329" i="34"/>
  <c r="G330" i="34"/>
  <c r="G331" i="34"/>
  <c r="G332" i="34"/>
  <c r="G333" i="34"/>
  <c r="G334" i="34"/>
  <c r="G335" i="34"/>
  <c r="G336" i="34"/>
  <c r="G337" i="34"/>
  <c r="G338" i="34"/>
  <c r="G339" i="34"/>
  <c r="G340" i="34"/>
  <c r="G341" i="34"/>
  <c r="G342" i="34"/>
  <c r="G343" i="34"/>
  <c r="G344" i="34"/>
  <c r="G345" i="34"/>
  <c r="G346" i="34"/>
  <c r="G347" i="34"/>
  <c r="G348" i="34"/>
  <c r="G349" i="34"/>
  <c r="G350" i="34"/>
  <c r="G351" i="34"/>
  <c r="G352" i="34"/>
  <c r="G353" i="34"/>
  <c r="G354" i="34"/>
  <c r="G355" i="34"/>
  <c r="G356" i="34"/>
  <c r="G357" i="34"/>
  <c r="G358" i="34"/>
  <c r="G359" i="34"/>
  <c r="G360" i="34"/>
  <c r="G361" i="34"/>
  <c r="G362" i="34"/>
  <c r="G363" i="34"/>
  <c r="G364" i="34"/>
  <c r="G365" i="34"/>
  <c r="G366" i="34"/>
  <c r="G367" i="34"/>
  <c r="G368" i="34"/>
  <c r="G369" i="34"/>
  <c r="G370" i="34"/>
  <c r="G371" i="34"/>
  <c r="G372" i="34"/>
  <c r="G373" i="34"/>
  <c r="G374" i="34"/>
  <c r="G375" i="34"/>
  <c r="G376" i="34"/>
  <c r="K43" i="34"/>
  <c r="K47" i="34"/>
  <c r="K51" i="34"/>
  <c r="K54" i="34"/>
  <c r="K55" i="34"/>
  <c r="K59" i="34"/>
  <c r="K61" i="34"/>
  <c r="K63" i="34"/>
  <c r="K65" i="34"/>
  <c r="K67" i="34"/>
  <c r="K70" i="34"/>
  <c r="K71" i="34"/>
  <c r="K75" i="34"/>
  <c r="K76" i="34"/>
  <c r="K77" i="34"/>
  <c r="K79" i="34"/>
  <c r="K83" i="34"/>
  <c r="K84" i="34"/>
  <c r="K87" i="34"/>
  <c r="K91" i="34"/>
  <c r="K95" i="34"/>
  <c r="K96" i="34"/>
  <c r="K99" i="34"/>
  <c r="K103" i="34"/>
  <c r="K104" i="34"/>
  <c r="K107" i="34"/>
  <c r="K111" i="34"/>
  <c r="K115" i="34"/>
  <c r="K116" i="34"/>
  <c r="K119" i="34"/>
  <c r="K123" i="34"/>
  <c r="K125" i="34"/>
  <c r="K127" i="34"/>
  <c r="K131" i="34"/>
  <c r="K134" i="34"/>
  <c r="K135" i="34"/>
  <c r="K136" i="34"/>
  <c r="K139" i="34"/>
  <c r="K143" i="34"/>
  <c r="K144" i="34"/>
  <c r="K147" i="34"/>
  <c r="K151" i="34"/>
  <c r="K155" i="34"/>
  <c r="K158" i="34"/>
  <c r="K159" i="34"/>
  <c r="K160" i="34"/>
  <c r="K163" i="34"/>
  <c r="K165" i="34"/>
  <c r="K167" i="34"/>
  <c r="K171" i="34"/>
  <c r="K172" i="34"/>
  <c r="K173" i="34"/>
  <c r="K175" i="34"/>
  <c r="K179" i="34"/>
  <c r="K183" i="34"/>
  <c r="K187" i="34"/>
  <c r="K190" i="34"/>
  <c r="K191" i="34"/>
  <c r="K195" i="34"/>
  <c r="K199" i="34"/>
  <c r="K201" i="34"/>
  <c r="K203" i="34"/>
  <c r="K207" i="34"/>
  <c r="K208" i="34"/>
  <c r="K211" i="34"/>
  <c r="K215" i="34"/>
  <c r="K219" i="34"/>
  <c r="K223" i="34"/>
  <c r="K224" i="34"/>
  <c r="K227" i="34"/>
  <c r="K231" i="34"/>
  <c r="K235" i="34"/>
  <c r="K237" i="34"/>
  <c r="K239" i="34"/>
  <c r="K243" i="34"/>
  <c r="K244" i="34"/>
  <c r="K245" i="34"/>
  <c r="K247" i="34"/>
  <c r="K251" i="34"/>
  <c r="K252" i="34"/>
  <c r="K253" i="34"/>
  <c r="K255" i="34"/>
  <c r="K259" i="34"/>
  <c r="K262" i="34"/>
  <c r="K263" i="34"/>
  <c r="K267" i="34"/>
  <c r="K268" i="34"/>
  <c r="K269" i="34"/>
  <c r="K271" i="34"/>
  <c r="K275" i="34"/>
  <c r="K277" i="34"/>
  <c r="K279" i="34"/>
  <c r="K280" i="34"/>
  <c r="K283" i="34"/>
  <c r="K285" i="34"/>
  <c r="K287" i="34"/>
  <c r="K288" i="34"/>
  <c r="K291" i="34"/>
  <c r="K293" i="34"/>
  <c r="K295" i="34"/>
  <c r="K299" i="34"/>
  <c r="K303" i="34"/>
  <c r="K307" i="34"/>
  <c r="K308" i="34"/>
  <c r="K311" i="34"/>
  <c r="K315" i="34"/>
  <c r="K316" i="34"/>
  <c r="K317" i="34"/>
  <c r="K319" i="34"/>
  <c r="K323" i="34"/>
  <c r="K325" i="34"/>
  <c r="K327" i="34"/>
  <c r="K331" i="34"/>
  <c r="K333" i="34"/>
  <c r="K335" i="34"/>
  <c r="K339" i="34"/>
  <c r="K340" i="34"/>
  <c r="K341" i="34"/>
  <c r="K343" i="34"/>
  <c r="K347" i="34"/>
  <c r="K349" i="34"/>
  <c r="K351" i="34"/>
  <c r="K355" i="34"/>
  <c r="K359" i="34"/>
  <c r="K363" i="34"/>
  <c r="K364" i="34"/>
  <c r="K367" i="34"/>
  <c r="K371" i="34"/>
  <c r="K375" i="34"/>
  <c r="K376" i="34"/>
  <c r="K3" i="34"/>
  <c r="K7" i="34"/>
  <c r="K9" i="34"/>
  <c r="K11" i="34"/>
  <c r="K15" i="34"/>
  <c r="K19" i="34"/>
  <c r="K23" i="34"/>
  <c r="K27" i="34"/>
  <c r="K28" i="34"/>
  <c r="K31" i="34"/>
  <c r="K35" i="34"/>
  <c r="K39" i="34"/>
  <c r="K41" i="34"/>
  <c r="H2" i="28" l="1"/>
  <c r="H3" i="28"/>
  <c r="H4" i="28"/>
  <c r="H17" i="28" s="1"/>
  <c r="H5" i="28"/>
  <c r="H6" i="28"/>
  <c r="H7" i="28"/>
  <c r="H8" i="28"/>
  <c r="H9" i="28"/>
  <c r="H10" i="28"/>
  <c r="H11" i="28"/>
  <c r="H12" i="28"/>
  <c r="H13" i="28"/>
  <c r="H14" i="28"/>
  <c r="H15" i="28"/>
  <c r="H16" i="28"/>
  <c r="G17" i="28"/>
</calcChain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01_데이터관리.xlsx!거래처" type="102" refreshedVersion="5" minRefreshableVersion="5">
    <extLst>
      <ext xmlns:x15="http://schemas.microsoft.com/office/spreadsheetml/2010/11/main" uri="{DE250136-89BD-433C-8126-D09CA5730AF9}">
        <x15:connection id="거래처-0e6e9ea3-b209-4997-ba6e-be9e9da896db">
          <x15:rangePr sourceName="_xlcn.WorksheetConnection_01_데이터관리.xlsx거래처1"/>
        </x15:connection>
      </ext>
    </extLst>
  </connection>
  <connection id="3" name="WorksheetConnection_01_데이터관리.xlsx!매출현황" type="102" refreshedVersion="6" minRefreshableVersion="5">
    <extLst>
      <ext xmlns:x15="http://schemas.microsoft.com/office/spreadsheetml/2010/11/main" uri="{DE250136-89BD-433C-8126-D09CA5730AF9}">
        <x15:connection id="매출현황-2f1d6726-1c36-48b3-b85d-125946a29f07" autoDelete="1">
          <x15:rangePr sourceName="_xlcn.WorksheetConnection_01_데이터관리.xlsx매출현황1"/>
        </x15:connection>
      </ext>
    </extLst>
  </connection>
  <connection id="4" name="WorksheetConnection_01_데이터관리.xlsx!제품" type="102" refreshedVersion="6" minRefreshableVersion="5">
    <extLst>
      <ext xmlns:x15="http://schemas.microsoft.com/office/spreadsheetml/2010/11/main" uri="{DE250136-89BD-433C-8126-D09CA5730AF9}">
        <x15:connection id="제품">
          <x15:rangePr sourceName="_xlcn.WorksheetConnection_01_데이터관리.xlsx제품1"/>
        </x15:connection>
      </ext>
    </extLst>
  </connection>
  <connection id="5" name="WorksheetConnection_01_데이터관리.xlsx!주문현황" type="102" refreshedVersion="5" minRefreshableVersion="5">
    <extLst>
      <ext xmlns:x15="http://schemas.microsoft.com/office/spreadsheetml/2010/11/main" uri="{DE250136-89BD-433C-8126-D09CA5730AF9}">
        <x15:connection id="주문현황-e9853325-ec2a-42d1-8a2c-82179cf1f885">
          <x15:rangePr sourceName="_xlcn.WorksheetConnection_01_데이터관리.xlsx주문현황1"/>
        </x15:connection>
      </ext>
    </extLst>
  </connection>
</connections>
</file>

<file path=xl/sharedStrings.xml><?xml version="1.0" encoding="utf-8"?>
<sst xmlns="http://schemas.openxmlformats.org/spreadsheetml/2006/main" count="5759" uniqueCount="523">
  <si>
    <t>동광통상</t>
  </si>
  <si>
    <t>삼화상사</t>
  </si>
  <si>
    <t>과자류</t>
  </si>
  <si>
    <t>곡류</t>
  </si>
  <si>
    <t>유제품</t>
  </si>
  <si>
    <t>대양 특선 건과(배)</t>
  </si>
  <si>
    <t>육류</t>
  </si>
  <si>
    <t>북미산 상등육 쇠고기</t>
  </si>
  <si>
    <t>음료</t>
  </si>
  <si>
    <t>단가</t>
  </si>
  <si>
    <t>가공 식품</t>
  </si>
  <si>
    <t>수량</t>
  </si>
  <si>
    <t>혜성 백화점</t>
  </si>
  <si>
    <t>No</t>
    <phoneticPr fontId="1" type="noConversion"/>
  </si>
  <si>
    <t>실행</t>
    <phoneticPr fontId="1" type="noConversion"/>
  </si>
  <si>
    <t>단축키</t>
    <phoneticPr fontId="1" type="noConversion"/>
  </si>
  <si>
    <t>범주</t>
    <phoneticPr fontId="1" type="noConversion"/>
  </si>
  <si>
    <t>데이터 입력 시 커서 아래쪽 이동</t>
    <phoneticPr fontId="1" type="noConversion"/>
  </si>
  <si>
    <t>Enter</t>
    <phoneticPr fontId="1" type="noConversion"/>
  </si>
  <si>
    <t>데이터 입력</t>
    <phoneticPr fontId="1" type="noConversion"/>
  </si>
  <si>
    <t>데이터 입력 시 커서 왼쪽 이동</t>
    <phoneticPr fontId="1" type="noConversion"/>
  </si>
  <si>
    <t>Tab</t>
    <phoneticPr fontId="1" type="noConversion"/>
  </si>
  <si>
    <t>위쪽 셀과 동일한 데이터 입력</t>
    <phoneticPr fontId="1" type="noConversion"/>
  </si>
  <si>
    <t>Ctrl + D</t>
    <phoneticPr fontId="1" type="noConversion"/>
  </si>
  <si>
    <t>데이터 입력</t>
    <phoneticPr fontId="1" type="noConversion"/>
  </si>
  <si>
    <t>한 셀에 두 줄 입력</t>
    <phoneticPr fontId="1" type="noConversion"/>
  </si>
  <si>
    <t>Alt + Enter</t>
    <phoneticPr fontId="1" type="noConversion"/>
  </si>
  <si>
    <t>데이터 입력</t>
    <phoneticPr fontId="1" type="noConversion"/>
  </si>
  <si>
    <t>비연속인 셀(시트) 선택</t>
    <phoneticPr fontId="1" type="noConversion"/>
  </si>
  <si>
    <t>Ctrl + Click</t>
    <phoneticPr fontId="1" type="noConversion"/>
  </si>
  <si>
    <t>선택</t>
    <phoneticPr fontId="1" type="noConversion"/>
  </si>
  <si>
    <t>연속적인 셀(시트) 선택</t>
    <phoneticPr fontId="1" type="noConversion"/>
  </si>
  <si>
    <t>Shift + Click</t>
    <phoneticPr fontId="1" type="noConversion"/>
  </si>
  <si>
    <t>선택</t>
    <phoneticPr fontId="1" type="noConversion"/>
  </si>
  <si>
    <t>마지막 행, 마지막 열 이동</t>
    <phoneticPr fontId="1" type="noConversion"/>
  </si>
  <si>
    <t>Ctrl + →/←/↓/ ↑</t>
    <phoneticPr fontId="1" type="noConversion"/>
  </si>
  <si>
    <t>탐색</t>
    <phoneticPr fontId="1" type="noConversion"/>
  </si>
  <si>
    <t>워크시트 이동</t>
    <phoneticPr fontId="1" type="noConversion"/>
  </si>
  <si>
    <t>Ctrl + PageUp/PageDown</t>
    <phoneticPr fontId="1" type="noConversion"/>
  </si>
  <si>
    <t>탐색</t>
    <phoneticPr fontId="1" type="noConversion"/>
  </si>
  <si>
    <t>셀 오른쪽으로 이동</t>
    <phoneticPr fontId="1" type="noConversion"/>
  </si>
  <si>
    <t>Tab</t>
  </si>
  <si>
    <t>데이터 입력</t>
    <phoneticPr fontId="1" type="noConversion"/>
  </si>
  <si>
    <t>셀 왼쪽으로 이동</t>
    <phoneticPr fontId="1" type="noConversion"/>
  </si>
  <si>
    <t>Shift + Tab</t>
  </si>
  <si>
    <t>여러 셀에 데이터 입력한 후 완료</t>
    <phoneticPr fontId="1" type="noConversion"/>
  </si>
  <si>
    <t>Ctrl + Enter</t>
    <phoneticPr fontId="1" type="noConversion"/>
  </si>
  <si>
    <t>데이터 삭제</t>
    <phoneticPr fontId="1" type="noConversion"/>
  </si>
  <si>
    <t>Delete</t>
  </si>
  <si>
    <t>기본</t>
    <phoneticPr fontId="1" type="noConversion"/>
  </si>
  <si>
    <t>실행 취소</t>
    <phoneticPr fontId="1" type="noConversion"/>
  </si>
  <si>
    <t>Ctrl + Z</t>
  </si>
  <si>
    <t>복사</t>
    <phoneticPr fontId="1" type="noConversion"/>
  </si>
  <si>
    <t>Ctrl + C</t>
  </si>
  <si>
    <t>기본</t>
    <phoneticPr fontId="1" type="noConversion"/>
  </si>
  <si>
    <t>붙여넣기</t>
    <phoneticPr fontId="1" type="noConversion"/>
  </si>
  <si>
    <t>Ctrl + V</t>
  </si>
  <si>
    <t>잘라내기</t>
    <phoneticPr fontId="1" type="noConversion"/>
  </si>
  <si>
    <t>Ctrl + X</t>
  </si>
  <si>
    <t>굵게</t>
    <phoneticPr fontId="1" type="noConversion"/>
  </si>
  <si>
    <t>Ctrl + B</t>
  </si>
  <si>
    <t>시트 복사</t>
    <phoneticPr fontId="1" type="noConversion"/>
  </si>
  <si>
    <t>Ctrl + 시트 탭 Drag</t>
    <phoneticPr fontId="1" type="noConversion"/>
  </si>
  <si>
    <t>셀 서식 대화상자 표시</t>
    <phoneticPr fontId="1" type="noConversion"/>
  </si>
  <si>
    <t>Ctrl + 1</t>
  </si>
  <si>
    <t>셀 서식</t>
    <phoneticPr fontId="1" type="noConversion"/>
  </si>
  <si>
    <t>셀 편집</t>
    <phoneticPr fontId="1" type="noConversion"/>
  </si>
  <si>
    <t>F2</t>
  </si>
  <si>
    <t>수식 편집</t>
    <phoneticPr fontId="1" type="noConversion"/>
  </si>
  <si>
    <t>절대 참조로 변경</t>
    <phoneticPr fontId="1" type="noConversion"/>
  </si>
  <si>
    <t>F4</t>
  </si>
  <si>
    <t>수식 편집</t>
    <phoneticPr fontId="1" type="noConversion"/>
  </si>
  <si>
    <t>SUM 함수 표시(영문프로그램에서만)</t>
    <phoneticPr fontId="1" type="noConversion"/>
  </si>
  <si>
    <t>Alt + =</t>
  </si>
  <si>
    <t>수식 편집</t>
    <phoneticPr fontId="1" type="noConversion"/>
  </si>
  <si>
    <t>배열 수식</t>
    <phoneticPr fontId="1" type="noConversion"/>
  </si>
  <si>
    <t>Ctrl + Shift + Enter</t>
  </si>
  <si>
    <t>범위 선택 후 활성화된 셀로 이동(편집 모드)</t>
    <phoneticPr fontId="1" type="noConversion"/>
  </si>
  <si>
    <t>Ctrl + Backspace</t>
  </si>
  <si>
    <t>데이터 범위에서 맨 아래로 이동</t>
    <phoneticPr fontId="1" type="noConversion"/>
  </si>
  <si>
    <t>Ctrl + Arrow</t>
  </si>
  <si>
    <t>탐색</t>
    <phoneticPr fontId="1" type="noConversion"/>
  </si>
  <si>
    <t>데이터 입력 후 위쪽으로 셀 이동</t>
    <phoneticPr fontId="1" type="noConversion"/>
  </si>
  <si>
    <t>Shift + Enter</t>
  </si>
  <si>
    <t>A1 셀로 이동</t>
    <phoneticPr fontId="1" type="noConversion"/>
  </si>
  <si>
    <t>Ctrl + Home</t>
  </si>
  <si>
    <t>마지막 셀로 이동</t>
    <phoneticPr fontId="1" type="noConversion"/>
  </si>
  <si>
    <t>Ctrl + End</t>
  </si>
  <si>
    <t>자동 필터</t>
    <phoneticPr fontId="1" type="noConversion"/>
  </si>
  <si>
    <t>Ctrl + Shift + L</t>
    <phoneticPr fontId="1" type="noConversion"/>
  </si>
  <si>
    <t>필터</t>
    <phoneticPr fontId="1" type="noConversion"/>
  </si>
  <si>
    <t>피벗 테이블 작성</t>
    <phoneticPr fontId="1" type="noConversion"/>
  </si>
  <si>
    <t>Alt, N, V</t>
  </si>
  <si>
    <t>피벗테이블</t>
    <phoneticPr fontId="1" type="noConversion"/>
  </si>
  <si>
    <t>표 서식</t>
    <phoneticPr fontId="1" type="noConversion"/>
  </si>
  <si>
    <t>Ctrl + T</t>
    <phoneticPr fontId="1" type="noConversion"/>
  </si>
  <si>
    <t>표</t>
    <phoneticPr fontId="1" type="noConversion"/>
  </si>
  <si>
    <t>분류</t>
  </si>
  <si>
    <t>제품명</t>
  </si>
  <si>
    <t>오디오</t>
  </si>
  <si>
    <t>8GB 수퍼 슬림 MP3/Video Player M800</t>
  </si>
  <si>
    <t>TV &amp; 비디오</t>
  </si>
  <si>
    <t>52" LCD HDTV X790W</t>
  </si>
  <si>
    <t>음반 &amp; 영화</t>
  </si>
  <si>
    <t>DVD 9 인치 플레이어 휴대용 M300</t>
  </si>
  <si>
    <t>무선 송신기와 블루투스 헤드폰 X250</t>
  </si>
  <si>
    <t>컴퓨터</t>
  </si>
  <si>
    <t>노트북15.4W M1548</t>
  </si>
  <si>
    <t>무선 블루투스 스테레오 헤드폰 E302</t>
  </si>
  <si>
    <t>노트북13.3 M3000</t>
  </si>
  <si>
    <t>차세대 스테레오 블루투스 헤드폰 M370</t>
  </si>
  <si>
    <t>휴대폰</t>
  </si>
  <si>
    <t>스마트 폰 E100(카메라없음)</t>
  </si>
  <si>
    <t>8G 메모리 스마트 폰 M400</t>
  </si>
  <si>
    <t>DVD 55 DVD 저장 바인더 M56</t>
  </si>
  <si>
    <t>프로젝트 720p DLP56</t>
  </si>
  <si>
    <t>카메라 &amp; 캠코더</t>
  </si>
  <si>
    <t>Social Videographer 1/3'' 8.5mm E200</t>
  </si>
  <si>
    <t>37" 1080p LCD HDTV M150W</t>
  </si>
  <si>
    <t>Trendsetter 1" 25mm X400</t>
  </si>
  <si>
    <t>40" LCD HDTV M690</t>
  </si>
  <si>
    <t>블루투스 노트북 마우스 X305</t>
  </si>
  <si>
    <t>변환 렌즈 M550</t>
  </si>
  <si>
    <t>노트북12 M2002</t>
  </si>
  <si>
    <t>32" LCD HDTV M130</t>
  </si>
  <si>
    <t>노트북19W M0196</t>
  </si>
  <si>
    <t>26" 720p LCD HDTV M140</t>
  </si>
  <si>
    <t>DVD 12인치 플레이어 휴대용 M400</t>
  </si>
  <si>
    <t>PDA Handheld 4.7 inch L650</t>
  </si>
  <si>
    <t>스크린 85in E1010</t>
  </si>
  <si>
    <t>대용량 배터리 M800</t>
  </si>
  <si>
    <t>SLR Camera 35" M358</t>
  </si>
  <si>
    <t>무선 송신기와 블루투스 헤드폰 M150</t>
  </si>
  <si>
    <t>터치 스크린 폰 5-와이어 / M508</t>
  </si>
  <si>
    <t>블루투스 액티브 헤드폰 E202</t>
  </si>
  <si>
    <t>홈 / 사무실 노트북 전원 어댑터 E300</t>
  </si>
  <si>
    <t>Microsoft Windows Mobile M200</t>
  </si>
  <si>
    <t>노트북12 M0120</t>
  </si>
  <si>
    <t>배터리 충전기 - 자전거 E200</t>
  </si>
  <si>
    <t>PDA GPS Phone 4.7 inch L950</t>
  </si>
  <si>
    <t>디지털 무선 확장 휴대폰 전화 M900</t>
  </si>
  <si>
    <t>DVD 38 DVD 저장 바인더 E25</t>
  </si>
  <si>
    <t>DVD 14인치 플레이어 휴대용 L200</t>
  </si>
  <si>
    <t>Business Videographer 1/2'' 3mm M500</t>
  </si>
  <si>
    <t>노트북15.4W M0156</t>
  </si>
  <si>
    <t>잉크젯 PDF 스캐너 M300</t>
  </si>
  <si>
    <t>브라이트 라이트 배터리 E20</t>
  </si>
  <si>
    <t>USB 2.0 도킹 스테이션 M800</t>
  </si>
  <si>
    <t>한진무역</t>
  </si>
  <si>
    <t>한미전자</t>
  </si>
  <si>
    <t>알프스무역</t>
  </si>
  <si>
    <t>태화상사</t>
  </si>
  <si>
    <t>오성통상</t>
  </si>
  <si>
    <t>미림 백화점</t>
  </si>
  <si>
    <t>태강교역</t>
  </si>
  <si>
    <t>월드링크</t>
  </si>
  <si>
    <t>신영상사</t>
  </si>
  <si>
    <t>거래처</t>
    <phoneticPr fontId="1" type="noConversion"/>
  </si>
  <si>
    <t>주문일</t>
    <phoneticPr fontId="1" type="noConversion"/>
  </si>
  <si>
    <t>금액</t>
    <phoneticPr fontId="1" type="noConversion"/>
  </si>
  <si>
    <t>주문번호</t>
    <phoneticPr fontId="1" type="noConversion"/>
  </si>
  <si>
    <t>선택</t>
    <phoneticPr fontId="1" type="noConversion"/>
  </si>
  <si>
    <t>Ctrl + Shift + →/←/↓/ ↑</t>
    <phoneticPr fontId="1" type="noConversion"/>
  </si>
  <si>
    <t>마지막행,열까지 범위 선택</t>
    <phoneticPr fontId="1" type="noConversion"/>
  </si>
  <si>
    <t>요약</t>
  </si>
  <si>
    <t>서울 구이 김</t>
  </si>
  <si>
    <t>대관령 초콜릿 아이스크림</t>
  </si>
  <si>
    <t>사계절 커스터드 파이</t>
  </si>
  <si>
    <t>대관령 바닐라 아이스크림</t>
  </si>
  <si>
    <t>판매ID</t>
    <phoneticPr fontId="1" type="noConversion"/>
  </si>
  <si>
    <t>주문일</t>
    <phoneticPr fontId="1" type="noConversion"/>
  </si>
  <si>
    <t>거래처코드</t>
  </si>
  <si>
    <t>제품코드</t>
  </si>
  <si>
    <t>원가</t>
    <phoneticPr fontId="1" type="noConversion"/>
  </si>
  <si>
    <t>수량</t>
    <phoneticPr fontId="1" type="noConversion"/>
  </si>
  <si>
    <t>할인율</t>
    <phoneticPr fontId="1" type="noConversion"/>
  </si>
  <si>
    <t>매출금액</t>
    <phoneticPr fontId="1" type="noConversion"/>
  </si>
  <si>
    <t>거래처코드</t>
    <phoneticPr fontId="1" type="noConversion"/>
  </si>
  <si>
    <t>거래처명</t>
  </si>
  <si>
    <t>태화상사</t>
    <phoneticPr fontId="1" type="noConversion"/>
  </si>
  <si>
    <t>지역</t>
    <phoneticPr fontId="1" type="noConversion"/>
  </si>
  <si>
    <t>서울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</si>
  <si>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</si>
  <si>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</si>
  <si>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</si>
  <si>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광주</t>
    <phoneticPr fontId="1" type="noConversion"/>
  </si>
  <si>
    <t>대전</t>
    <phoneticPr fontId="1" type="noConversion"/>
  </si>
  <si>
    <t>인천</t>
    <phoneticPr fontId="1" type="noConversion"/>
  </si>
  <si>
    <t>인천</t>
    <phoneticPr fontId="1" type="noConversion"/>
  </si>
  <si>
    <t>거래처명</t>
    <phoneticPr fontId="1" type="noConversion"/>
  </si>
  <si>
    <t>색상</t>
  </si>
  <si>
    <t>공급업체</t>
    <phoneticPr fontId="1" type="noConversion"/>
  </si>
  <si>
    <t>원가</t>
  </si>
  <si>
    <t>제품분류코드</t>
  </si>
  <si>
    <t>분류코드</t>
    <phoneticPr fontId="1" type="noConversion"/>
  </si>
  <si>
    <t>분류명</t>
    <phoneticPr fontId="1" type="noConversion"/>
  </si>
  <si>
    <t>16GB MP5 Play M1600</t>
  </si>
  <si>
    <t>Black</t>
  </si>
  <si>
    <t>하나전자</t>
  </si>
  <si>
    <t>MP-01</t>
  </si>
  <si>
    <t>Blue</t>
  </si>
  <si>
    <t>Green</t>
  </si>
  <si>
    <t>Red</t>
  </si>
  <si>
    <t>White</t>
  </si>
  <si>
    <t>16GB New MP5 Play M1650</t>
  </si>
  <si>
    <t>Pink</t>
  </si>
  <si>
    <t>Silver</t>
  </si>
  <si>
    <t>1G MP3 Player E100</t>
  </si>
  <si>
    <t>2G MP3 Player E200</t>
  </si>
  <si>
    <t>2 라인 유선 무선 전화 M202</t>
  </si>
  <si>
    <t>OA-29</t>
  </si>
  <si>
    <t>Grey</t>
  </si>
  <si>
    <t>2 라인 스피커폰 M109</t>
  </si>
  <si>
    <t>3 휴대폰 무선 전화 시스템 E30</t>
  </si>
  <si>
    <t>32GB 비디오 MP3 Player M3200</t>
  </si>
  <si>
    <t>Orange</t>
  </si>
  <si>
    <t>4G MP3 Player E400</t>
  </si>
  <si>
    <t>4GB Flash MP3 Player E401</t>
  </si>
  <si>
    <t>4GB 휴대용 MP3 Player M450</t>
  </si>
  <si>
    <t>4 라인 확장 무선 전화 시스템 M900</t>
  </si>
  <si>
    <t>512MB MP3 Player E51</t>
  </si>
  <si>
    <t>8GB 시계&amp;라디오 MP3 Player X850</t>
  </si>
  <si>
    <t>8GB MP3 Player new model M820</t>
  </si>
  <si>
    <t>90W AC / DC 전원 어댑터 E300</t>
  </si>
  <si>
    <t>PA-22</t>
  </si>
  <si>
    <t>ADSL 모뎀 스플리터/필터 X1 E100</t>
  </si>
  <si>
    <t>ADSL 모뎀 스플리터 / 필터 X 1 E 100</t>
  </si>
  <si>
    <t>ADSL 모뎀 스플리터/필터 X1 E200</t>
  </si>
  <si>
    <t>ADSL 모뎀 스플리터 / 필터 X 1 E 200</t>
  </si>
  <si>
    <t>ADSL 모뎀 스플리터/필터 X1 E300</t>
  </si>
  <si>
    <t>ADSL 모뎀 스플리터 / 필터 X 1 E 300</t>
  </si>
  <si>
    <t>센트렉스 X15</t>
  </si>
  <si>
    <t>블루투스 액티브 헤드폰 L15</t>
  </si>
  <si>
    <t>PA-33</t>
  </si>
  <si>
    <t>블루투스 노트북 마우스 E70</t>
  </si>
  <si>
    <t>블루투스 노트북 마우스 E73</t>
  </si>
  <si>
    <t>블루투스 노트북 마우스 E72</t>
  </si>
  <si>
    <t>블루투스 노트북 마우스 E71</t>
  </si>
  <si>
    <t>브라이트 라이트 배터리 E21</t>
  </si>
  <si>
    <t>브라이트 라이트 배터리 E22</t>
  </si>
  <si>
    <t>USB 2.0 하드 드라이브 인클로저 E920</t>
  </si>
  <si>
    <t>차량용 전원 어댑터 M90</t>
  </si>
  <si>
    <t>휴대용 케이스 E312</t>
  </si>
  <si>
    <t>CA-28</t>
  </si>
  <si>
    <t>Centrex Phone System L10</t>
  </si>
  <si>
    <t>Centrex Phone System L11</t>
  </si>
  <si>
    <t>Centrex Phone System L12</t>
  </si>
  <si>
    <t>Connectivity Starter Kit Smart Buy M680</t>
  </si>
  <si>
    <t>사이버 샷 디지털 카메라 어댑터 E306</t>
  </si>
  <si>
    <t>데스크톱 대체 번들 E200</t>
  </si>
  <si>
    <t>디지털 카메라 액세서리 키트 M200</t>
  </si>
  <si>
    <t>디지털 카메라 / 캠코더 USB 케이블 E324</t>
  </si>
  <si>
    <t>디지털 카메라 경량 삼각대 E316</t>
  </si>
  <si>
    <t>듀얼 휴대폰 무선 전화 시스템 E20</t>
  </si>
  <si>
    <t>듀얼 USB 전원 어댑터 - 전원 어댑터 E300</t>
  </si>
  <si>
    <t>DV-35</t>
  </si>
  <si>
    <t>DVD 14인치 플레이어 휴대용 M400</t>
  </si>
  <si>
    <t>DVD 14인치 플레이어 휴대용 L100</t>
  </si>
  <si>
    <t>DVD 48 DVD 저장 바인더 M50</t>
  </si>
  <si>
    <t>DVD 58 DVD 저장 바인더 M55</t>
  </si>
  <si>
    <t>DVD 60 DVD 저장 바인더 L20</t>
  </si>
  <si>
    <t>DVD 7 인치 플레이어 휴대용 E200</t>
  </si>
  <si>
    <t>전자 사설 교환 M90</t>
  </si>
  <si>
    <t>확장 2 휴대폰 무선 전화 시스템 M205</t>
  </si>
  <si>
    <t>확장 4 휴대폰 무선 전화 시스템 M206</t>
  </si>
  <si>
    <t>확장 무선 전화 시스템 M008</t>
  </si>
  <si>
    <t>일반 휴대용 케이스 E304</t>
  </si>
  <si>
    <t>정품 가죽 그립 벨트 E322</t>
  </si>
  <si>
    <t>홈 시어터 시스템 5.1 채널 M1530</t>
  </si>
  <si>
    <t>HS-11</t>
  </si>
  <si>
    <t>하이브리드 시스템 M60</t>
  </si>
  <si>
    <t>4 포트 USB 허브 E80 / 노트북 냉각 허브 / 노트북 팬</t>
  </si>
  <si>
    <t>Gold</t>
  </si>
  <si>
    <t>노트북 키보드 X105</t>
  </si>
  <si>
    <t>가죽 케이스 - 디지털 사진 카메라 X20</t>
  </si>
  <si>
    <t>렌즈 캡 E80</t>
  </si>
  <si>
    <t>렌즈 캡 키퍼 E314</t>
  </si>
  <si>
    <t>마우스 잠금 번들 E200</t>
  </si>
  <si>
    <t>다중 회선 전화 M30</t>
  </si>
  <si>
    <t>멀티미디어 스피커 M25</t>
  </si>
  <si>
    <t>광학 USB 마우스 M45</t>
  </si>
  <si>
    <t>광학 휠 OEM PS / 2 마우스 E61</t>
  </si>
  <si>
    <t>광학 휠 OEM PS / 2 마우스 E60</t>
  </si>
  <si>
    <t>광학 휠 OEM PS / 2 마우스 E63</t>
  </si>
  <si>
    <t>광학 휠 OEM PS / 2 마우스 E62</t>
  </si>
  <si>
    <t>오리지널 K1M 리튬 이온 표준 배터리 E170</t>
  </si>
  <si>
    <t>펜 터치 스크린 폰 M320</t>
  </si>
  <si>
    <t>SP-31</t>
  </si>
  <si>
    <t>전원 인버터 - AC 전원 인버터 E900</t>
  </si>
  <si>
    <t>프로젝트 1080p X980</t>
  </si>
  <si>
    <t>PS-19</t>
  </si>
  <si>
    <t>프로젝트 720p M620</t>
  </si>
  <si>
    <t>충전식 배터리 E100</t>
  </si>
  <si>
    <t>충전식 리튬 이온 배터리 팩 E300</t>
  </si>
  <si>
    <t>Reserve Pen - 태블릿 펜 E200</t>
  </si>
  <si>
    <t>스크린 100in E010</t>
  </si>
  <si>
    <t>스크린 106in M060</t>
  </si>
  <si>
    <t>스마트 배터리 M901</t>
  </si>
  <si>
    <t>망원 변환 렌즈 M350</t>
  </si>
  <si>
    <t>망원 변환 렌즈 X400</t>
  </si>
  <si>
    <t>터치 스크린 폰 - LCD M12</t>
  </si>
  <si>
    <t>터치 스크린 폰 4라인/내장 M205</t>
  </si>
  <si>
    <t>터치 스크린 폰 5라인/내장 M500</t>
  </si>
  <si>
    <t>터치 스크린 폰 용량 M908</t>
  </si>
  <si>
    <t>터치 스크린 전화 적외선 M901</t>
  </si>
  <si>
    <t>터치 스크린 폰 SAW/On-wall M806</t>
  </si>
  <si>
    <t>터치 스타일러스 펜 E150</t>
  </si>
  <si>
    <t>여행 충전기-S시리즈 배터리 E302</t>
  </si>
  <si>
    <t>울트라 포터블 네오프렌 슬리브 E30</t>
  </si>
  <si>
    <t>USB 케이블 M250</t>
  </si>
  <si>
    <t>USB 데이터 링크 - 직접 연결 어댑터 E600</t>
  </si>
  <si>
    <t>USB 광 마우스 E200</t>
  </si>
  <si>
    <t>USB 웨이브 멀티미디어 키보드 E280</t>
  </si>
  <si>
    <t>무선 레이저 마우스 E50</t>
  </si>
  <si>
    <t>무선 레이저 마우스 M55</t>
  </si>
  <si>
    <t>무선 노트북 광학 마우스 M35</t>
  </si>
  <si>
    <t>무선 노트북 광학 마우스 X205</t>
  </si>
  <si>
    <t>20" LCD HDTV M120</t>
  </si>
  <si>
    <t>스마트라</t>
  </si>
  <si>
    <t>TV-09</t>
  </si>
  <si>
    <t>42" LCD HDTV M55</t>
  </si>
  <si>
    <t>52" LCD HDTV X590</t>
  </si>
  <si>
    <t>CRT15 E101</t>
  </si>
  <si>
    <t>MT-18</t>
  </si>
  <si>
    <t>CRT17 E105</t>
  </si>
  <si>
    <t>CRT19 E10</t>
  </si>
  <si>
    <t>데스크톱 PC3.0 MS300</t>
    <phoneticPr fontId="1" type="noConversion"/>
  </si>
  <si>
    <t>PC-17</t>
  </si>
  <si>
    <t>노트북12 M1200</t>
  </si>
  <si>
    <t>NT-15</t>
  </si>
  <si>
    <t>노트북12 M1201</t>
  </si>
  <si>
    <t>노트북15 M1500</t>
  </si>
  <si>
    <t>노트북15 M1501</t>
  </si>
  <si>
    <t>LCD20 M210</t>
  </si>
  <si>
    <t>LCD20W M240</t>
  </si>
  <si>
    <t>LCD22 M200</t>
  </si>
  <si>
    <t>LCD22W M200</t>
  </si>
  <si>
    <t>LCD24 X300</t>
  </si>
  <si>
    <t>LCD24W X300</t>
  </si>
  <si>
    <t>Moviemaker 1'' 25mm E400</t>
  </si>
  <si>
    <t>제이티원</t>
  </si>
  <si>
    <t>CA-27</t>
  </si>
  <si>
    <t>Moviemaker 1/2'' 3mm E300</t>
  </si>
  <si>
    <t>Moviemaker 2/3'' 17mm E100</t>
  </si>
  <si>
    <t>Business Videographer 1'' 25mm M600</t>
  </si>
  <si>
    <t>Business Videographer 1" 25mm M600</t>
  </si>
  <si>
    <t>Business Videographer 1/2" 3mm M500</t>
  </si>
  <si>
    <t>Business Videographer 1/3'' 8.5mm M380</t>
  </si>
  <si>
    <t>Business Videographer 1/3" 8.5mm M380</t>
  </si>
  <si>
    <t>Home and Vacation Moviemaker 1'' 25mm M400</t>
  </si>
  <si>
    <t>Home and Vacation Moviemaker 1" 25mm M400</t>
  </si>
  <si>
    <t>Independent Filmmaker 1'' 25mm X400</t>
  </si>
  <si>
    <t>Independent Filmmaker 1" 25mm X400</t>
  </si>
  <si>
    <t>Independent Filmmaker 1/2'' 3mm X300</t>
  </si>
  <si>
    <t>Independent Filmmaker 1/2" 3mm X300</t>
  </si>
  <si>
    <t>Independent Filmmaker 1/3'' 8.5mm X200</t>
  </si>
  <si>
    <t>Independent Filmmaker 1/3" 8.5mm X200</t>
  </si>
  <si>
    <t>Independent Filmmaker 2/3'' 17mm X100</t>
  </si>
  <si>
    <t>Independent Filmmaker 2/3" 17mm X100</t>
  </si>
  <si>
    <t>노트북10.1 M0100</t>
  </si>
  <si>
    <t>노트북10.1 M0101</t>
  </si>
  <si>
    <t>노트북12 M2000</t>
  </si>
  <si>
    <t>노트북12 M2001</t>
  </si>
  <si>
    <t>노트북12W M2080</t>
  </si>
  <si>
    <t>노트북13.3W M3080</t>
  </si>
  <si>
    <t>노트북14.1 E4101</t>
  </si>
  <si>
    <t>노트북14.1 M4100</t>
  </si>
  <si>
    <t>노트북14.1W M4180</t>
  </si>
  <si>
    <t>노트북15 M5000</t>
  </si>
  <si>
    <t>DS-24</t>
  </si>
  <si>
    <t>SLR Camera M150</t>
  </si>
  <si>
    <t>SLR Camera X150</t>
  </si>
  <si>
    <t>Social videographer 1'' 25mm E400</t>
  </si>
  <si>
    <t>Social Videographer 1'' 25mm E400</t>
  </si>
  <si>
    <t>Social Videographer 1" 25mm E400</t>
  </si>
  <si>
    <t>Social Videographer 1/2'' 3mm E300</t>
  </si>
  <si>
    <t>Social Videographer 1/2" 3mm E300</t>
  </si>
  <si>
    <t>Social Videographer 1/3" 8.5mm E200</t>
  </si>
  <si>
    <t>Trendsetter 1'' 25mm X400</t>
  </si>
  <si>
    <t>Trendsetter 1/2'' 3mm X300</t>
  </si>
  <si>
    <t>Trendsetter 1/2" 3mm X300</t>
  </si>
  <si>
    <t>Trendsetter 1/3'' 8.5mm X200</t>
  </si>
  <si>
    <t>Trendsetter 1/3" 8.5mm X200</t>
  </si>
  <si>
    <t>인터엠</t>
  </si>
  <si>
    <t>BH-06</t>
  </si>
  <si>
    <t>블루투스 스테레오 헤드폰 E52</t>
  </si>
  <si>
    <t>무선 블루투스 스테레오 헤드폰 E102</t>
  </si>
  <si>
    <t>무선투스 스테레오 헤드폰 E102</t>
  </si>
  <si>
    <t>무선 송신기와투스 헤드폰 M150</t>
  </si>
  <si>
    <t>에이원테크</t>
  </si>
  <si>
    <t>SP-32</t>
  </si>
  <si>
    <t>PDA GPS Phone 3.7 inch M930</t>
  </si>
  <si>
    <t>PDA Phone 3.5 inches M320</t>
  </si>
  <si>
    <t>PDA Phone 3.7 inches M340</t>
  </si>
  <si>
    <t>PDA Phone 4.7 inches L360</t>
  </si>
  <si>
    <t>PDA Wifi 4.7-inch L290</t>
  </si>
  <si>
    <t>4G 메모리 스마트 폰 M300</t>
  </si>
  <si>
    <t>터치 스크린 폰 4-와이어 / 내장 M205</t>
  </si>
  <si>
    <t>터치 스크린 폰 4-와이어 / M302</t>
  </si>
  <si>
    <t>터치 스크린 폰 5-와이어 / 내장 M500</t>
  </si>
  <si>
    <t>1GB 디지털 보이스 레코더 펜 E100</t>
  </si>
  <si>
    <t>신우통신</t>
    <phoneticPr fontId="1" type="noConversion"/>
  </si>
  <si>
    <t>PE-04</t>
  </si>
  <si>
    <t>1GB 펄스 스마트 펜 E50</t>
  </si>
  <si>
    <t>4GB 비디오 녹화 펜 X200</t>
  </si>
  <si>
    <t>데스크톱 PC3.0의 M0300</t>
    <phoneticPr fontId="1" type="noConversion"/>
  </si>
  <si>
    <t>노트북15 M0150</t>
  </si>
  <si>
    <t>LCD20 M220</t>
  </si>
  <si>
    <t>LCD20W M250</t>
  </si>
  <si>
    <t>LCD22 M2002</t>
  </si>
  <si>
    <t>스크린 113in M1610</t>
  </si>
  <si>
    <t>차세대 스테레오투스 헤드폰 M370</t>
  </si>
  <si>
    <t>무선 블루투스 스테레오 헤드폰 M270</t>
  </si>
  <si>
    <t>무선 송신기와투스 헤드폰 X250</t>
  </si>
  <si>
    <t>두리전자</t>
    <phoneticPr fontId="1" type="noConversion"/>
  </si>
  <si>
    <t>PSF-20</t>
  </si>
  <si>
    <t>DC-23</t>
  </si>
  <si>
    <t>A01</t>
  </si>
  <si>
    <t>A05</t>
  </si>
  <si>
    <t>A03</t>
  </si>
  <si>
    <t>A04</t>
  </si>
  <si>
    <t>A06</t>
  </si>
  <si>
    <t>A02</t>
  </si>
  <si>
    <t>제품코드1</t>
    <phoneticPr fontId="1" type="noConversion"/>
  </si>
  <si>
    <t>제품코드2</t>
    <phoneticPr fontId="1" type="noConversion"/>
  </si>
  <si>
    <t>단가</t>
    <phoneticPr fontId="1" type="noConversion"/>
  </si>
  <si>
    <t>제품코드1</t>
    <phoneticPr fontId="19" type="noConversion"/>
  </si>
  <si>
    <t>제품분류</t>
    <phoneticPr fontId="19" type="noConversion"/>
  </si>
  <si>
    <t>제품코드2</t>
    <phoneticPr fontId="1" type="noConversion"/>
  </si>
  <si>
    <t>제품명</t>
    <phoneticPr fontId="19" type="noConversion"/>
  </si>
  <si>
    <t>단가</t>
    <phoneticPr fontId="19" type="noConversion"/>
  </si>
  <si>
    <t>A01</t>
    <phoneticPr fontId="1" type="noConversion"/>
  </si>
  <si>
    <t>A01</t>
    <phoneticPr fontId="1" type="noConversion"/>
  </si>
  <si>
    <t>A03</t>
    <phoneticPr fontId="1" type="noConversion"/>
  </si>
  <si>
    <t>A05</t>
    <phoneticPr fontId="1" type="noConversion"/>
  </si>
  <si>
    <t>A02</t>
    <phoneticPr fontId="1" type="noConversion"/>
  </si>
  <si>
    <t>신성 시리얼</t>
  </si>
  <si>
    <t>A02</t>
    <phoneticPr fontId="1" type="noConversion"/>
  </si>
  <si>
    <t>신성 쌀 튀김 과자</t>
  </si>
  <si>
    <t>A03</t>
    <phoneticPr fontId="1" type="noConversion"/>
  </si>
  <si>
    <t>미왕 계피 캔디</t>
  </si>
  <si>
    <t>A03</t>
    <phoneticPr fontId="1" type="noConversion"/>
  </si>
  <si>
    <t>A04</t>
    <phoneticPr fontId="1" type="noConversion"/>
  </si>
  <si>
    <t>A05</t>
    <phoneticPr fontId="1" type="noConversion"/>
  </si>
  <si>
    <t>알파 왕갈비 훈제육</t>
  </si>
  <si>
    <t>A06</t>
    <phoneticPr fontId="1" type="noConversion"/>
  </si>
  <si>
    <t>OK 바닐라 셰이크</t>
  </si>
  <si>
    <t>A06</t>
    <phoneticPr fontId="1" type="noConversion"/>
  </si>
  <si>
    <t>OK 체리 셰이크</t>
  </si>
  <si>
    <t>4 휴대폰 무선 전화 시스템 M86</t>
    <phoneticPr fontId="1" type="noConversion"/>
  </si>
  <si>
    <t>4 라인 유선 무선 전화 M203</t>
    <phoneticPr fontId="1" type="noConversion"/>
  </si>
  <si>
    <t>제품명</t>
    <phoneticPr fontId="1" type="noConversion"/>
  </si>
  <si>
    <t>납품일</t>
    <phoneticPr fontId="1" type="noConversion"/>
  </si>
  <si>
    <t>한진무역 ㈜</t>
  </si>
  <si>
    <t>한진무역</t>
    <phoneticPr fontId="1" type="noConversion"/>
  </si>
  <si>
    <t>서주무역</t>
  </si>
  <si>
    <t>미림상사</t>
  </si>
  <si>
    <t>진흥</t>
  </si>
  <si>
    <t>베네디스</t>
  </si>
  <si>
    <t>협우상사</t>
  </si>
  <si>
    <t>대진상사</t>
  </si>
  <si>
    <t>금강</t>
  </si>
  <si>
    <t>우주전산</t>
  </si>
  <si>
    <t>양정물산</t>
  </si>
  <si>
    <t>세종물산</t>
  </si>
  <si>
    <t>글로리아 백화정</t>
  </si>
  <si>
    <t>동도교역</t>
  </si>
  <si>
    <t>유미백화점</t>
  </si>
  <si>
    <t>삼양상사</t>
  </si>
  <si>
    <t>신세기상사</t>
  </si>
  <si>
    <t>이화무역</t>
  </si>
  <si>
    <t>언더우드상사</t>
  </si>
  <si>
    <t>샤론통상</t>
  </si>
  <si>
    <t>태성무역</t>
  </si>
  <si>
    <t>대한상사</t>
  </si>
  <si>
    <t>신성무역</t>
  </si>
  <si>
    <t>ABC상사</t>
  </si>
  <si>
    <t>ITM</t>
  </si>
  <si>
    <t>J마켓</t>
  </si>
  <si>
    <t>k마켓</t>
  </si>
  <si>
    <t>년도</t>
    <phoneticPr fontId="1" type="noConversion"/>
  </si>
  <si>
    <t>월</t>
    <phoneticPr fontId="1" type="noConversion"/>
  </si>
  <si>
    <t>요일</t>
    <phoneticPr fontId="1" type="noConversion"/>
  </si>
  <si>
    <t>1) 주문일, 납품일, 단가 데이터 바꾸기</t>
    <phoneticPr fontId="1" type="noConversion"/>
  </si>
  <si>
    <t>2) 납품일 : 날짜형식 변경</t>
    <phoneticPr fontId="1" type="noConversion"/>
  </si>
  <si>
    <t>3) 제품명 열 너비에 맞추기</t>
    <phoneticPr fontId="1" type="noConversion"/>
  </si>
  <si>
    <t>1) 표기능 적용 금액 열 추가</t>
    <phoneticPr fontId="1" type="noConversion"/>
  </si>
  <si>
    <t>2) 요약행 적용</t>
    <phoneticPr fontId="1" type="noConversion"/>
  </si>
  <si>
    <t>3) 분류 슬라이서 적용</t>
    <phoneticPr fontId="1" type="noConversion"/>
  </si>
  <si>
    <t>1) 조건이 2개일때 vlookup 으로 데이터 추출</t>
    <phoneticPr fontId="1" type="noConversion"/>
  </si>
  <si>
    <t>금액</t>
    <phoneticPr fontId="1" type="noConversion"/>
  </si>
  <si>
    <t>제품코드</t>
    <phoneticPr fontId="1" type="noConversion"/>
  </si>
  <si>
    <t>행 레이블</t>
  </si>
  <si>
    <t>총합계</t>
  </si>
  <si>
    <t>1월</t>
  </si>
  <si>
    <t>2월</t>
  </si>
  <si>
    <t>3월</t>
  </si>
  <si>
    <t>4월</t>
  </si>
  <si>
    <t>5월</t>
  </si>
  <si>
    <t>6월</t>
  </si>
  <si>
    <t>분류명</t>
  </si>
  <si>
    <t>분류명</t>
    <phoneticPr fontId="1" type="noConversion"/>
  </si>
  <si>
    <t>1사분기</t>
  </si>
  <si>
    <t>2사분기</t>
  </si>
  <si>
    <t>1사분기 요약</t>
  </si>
  <si>
    <t>2사분기 요약</t>
  </si>
  <si>
    <t>분기</t>
  </si>
  <si>
    <t>주문일</t>
  </si>
  <si>
    <t>합계 : 수량</t>
  </si>
  <si>
    <t>01월</t>
  </si>
  <si>
    <t>02월</t>
  </si>
  <si>
    <t>03월</t>
  </si>
  <si>
    <t>04월</t>
  </si>
  <si>
    <t>05월</t>
  </si>
  <si>
    <t>06월</t>
  </si>
  <si>
    <t>합계: 매출금액</t>
  </si>
  <si>
    <t>합계: 수량</t>
  </si>
  <si>
    <t>대구</t>
  </si>
  <si>
    <t>대전</t>
  </si>
  <si>
    <t>인천</t>
  </si>
  <si>
    <t>광주</t>
  </si>
  <si>
    <t>부산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</si>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</sst>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[$-409]yyyy&quot;-&quot;mm&quot;-&quot;dd\ h:mm\ AM/PM;@"/>
    <numFmt numFmtId="177" formatCode="yyyy\-mm\-dd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  <scheme val="major"/>
    </font>
    <font>
      <sz val="11"/>
      <color theme="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  <font>
      <sz val="8"/>
      <name val="굴림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</borders>
  <cellStyleXfs count="6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6" fontId="17" fillId="0" borderId="0"/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 wrapText="1"/>
    </xf>
    <xf numFmtId="0" fontId="7" fillId="0" borderId="0" xfId="2">
      <alignment vertical="center"/>
    </xf>
    <xf numFmtId="0" fontId="10" fillId="3" borderId="6" xfId="2" applyFont="1" applyFill="1" applyBorder="1" applyAlignment="1">
      <alignment horizontal="center" vertical="center"/>
    </xf>
    <xf numFmtId="0" fontId="7" fillId="0" borderId="4" xfId="2" applyBorder="1" applyAlignment="1">
      <alignment horizontal="center" vertical="center"/>
    </xf>
    <xf numFmtId="0" fontId="11" fillId="0" borderId="1" xfId="2" applyFont="1" applyBorder="1" applyAlignment="1"/>
    <xf numFmtId="0" fontId="4" fillId="0" borderId="2" xfId="2" applyFont="1" applyBorder="1" applyAlignment="1"/>
    <xf numFmtId="0" fontId="11" fillId="0" borderId="2" xfId="2" applyFont="1" applyBorder="1" applyAlignment="1"/>
    <xf numFmtId="0" fontId="12" fillId="0" borderId="0" xfId="2" applyFont="1">
      <alignment vertical="center"/>
    </xf>
    <xf numFmtId="0" fontId="3" fillId="3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 shrinkToFit="1"/>
    </xf>
    <xf numFmtId="41" fontId="2" fillId="0" borderId="0" xfId="1" applyFont="1" applyAlignment="1">
      <alignment horizontal="right" vertical="center"/>
    </xf>
    <xf numFmtId="41" fontId="2" fillId="0" borderId="0" xfId="1" applyFont="1">
      <alignment vertical="center"/>
    </xf>
    <xf numFmtId="14" fontId="14" fillId="0" borderId="0" xfId="0" applyNumberFormat="1" applyFont="1" applyFill="1" applyBorder="1" applyAlignment="1">
      <alignment horizontal="center" vertical="center"/>
    </xf>
    <xf numFmtId="41" fontId="14" fillId="0" borderId="0" xfId="1" applyFont="1" applyFill="1" applyBorder="1" applyAlignment="1">
      <alignment horizontal="center" vertical="center"/>
    </xf>
    <xf numFmtId="41" fontId="0" fillId="0" borderId="0" xfId="0" applyNumberForma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vertical="center" shrinkToFit="1"/>
    </xf>
    <xf numFmtId="0" fontId="2" fillId="0" borderId="0" xfId="0" applyNumberFormat="1" applyFont="1" applyAlignment="1">
      <alignment horizontal="right" vertical="center"/>
    </xf>
    <xf numFmtId="41" fontId="0" fillId="0" borderId="0" xfId="1" applyFont="1">
      <alignment vertical="center"/>
    </xf>
    <xf numFmtId="0" fontId="0" fillId="0" borderId="0" xfId="0" applyNumberFormat="1" applyAlignment="1">
      <alignment horizontal="center" vertical="center"/>
    </xf>
    <xf numFmtId="0" fontId="5" fillId="0" borderId="0" xfId="5" applyNumberFormat="1" applyFont="1" applyFill="1" applyBorder="1" applyAlignment="1">
      <alignment horizontal="right" vertical="center" wrapText="1"/>
    </xf>
    <xf numFmtId="177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  <xf numFmtId="41" fontId="18" fillId="0" borderId="0" xfId="1" applyFont="1" applyFill="1" applyBorder="1" applyAlignment="1" applyProtection="1"/>
    <xf numFmtId="10" fontId="18" fillId="0" borderId="0" xfId="4" applyNumberFormat="1" applyFont="1" applyFill="1" applyBorder="1" applyAlignment="1" applyProtection="1"/>
    <xf numFmtId="0" fontId="0" fillId="0" borderId="0" xfId="1" applyNumberFormat="1" applyFont="1">
      <alignment vertical="center"/>
    </xf>
    <xf numFmtId="41" fontId="0" fillId="0" borderId="0" xfId="1" applyFont="1" applyAlignment="1">
      <alignment horizontal="center" vertical="center"/>
    </xf>
    <xf numFmtId="0" fontId="0" fillId="0" borderId="0" xfId="0" applyNumberFormat="1" applyFill="1">
      <alignment vertical="center"/>
    </xf>
    <xf numFmtId="41" fontId="0" fillId="0" borderId="0" xfId="1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1" fontId="18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>
      <alignment vertical="center"/>
    </xf>
    <xf numFmtId="41" fontId="15" fillId="0" borderId="10" xfId="0" applyNumberFormat="1" applyFont="1" applyBorder="1">
      <alignment vertical="center"/>
    </xf>
    <xf numFmtId="1" fontId="18" fillId="5" borderId="12" xfId="0" applyNumberFormat="1" applyFont="1" applyFill="1" applyBorder="1" applyAlignment="1">
      <alignment horizontal="center" vertical="center"/>
    </xf>
    <xf numFmtId="1" fontId="18" fillId="0" borderId="12" xfId="0" applyNumberFormat="1" applyFont="1" applyBorder="1" applyAlignment="1">
      <alignment horizontal="center" vertical="center"/>
    </xf>
    <xf numFmtId="177" fontId="18" fillId="5" borderId="12" xfId="0" applyNumberFormat="1" applyFont="1" applyFill="1" applyBorder="1" applyAlignment="1">
      <alignment vertical="center"/>
    </xf>
    <xf numFmtId="1" fontId="18" fillId="5" borderId="12" xfId="0" applyNumberFormat="1" applyFont="1" applyFill="1" applyBorder="1" applyAlignment="1">
      <alignment vertical="center"/>
    </xf>
    <xf numFmtId="41" fontId="18" fillId="5" borderId="12" xfId="1" applyNumberFormat="1" applyFont="1" applyFill="1" applyBorder="1" applyAlignment="1">
      <alignment vertical="center"/>
    </xf>
    <xf numFmtId="10" fontId="18" fillId="5" borderId="12" xfId="4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77" fontId="18" fillId="0" borderId="12" xfId="0" applyNumberFormat="1" applyFont="1" applyBorder="1" applyAlignment="1">
      <alignment vertical="center"/>
    </xf>
    <xf numFmtId="1" fontId="18" fillId="0" borderId="12" xfId="0" applyNumberFormat="1" applyFont="1" applyBorder="1" applyAlignment="1">
      <alignment vertical="center"/>
    </xf>
    <xf numFmtId="41" fontId="18" fillId="0" borderId="12" xfId="1" applyNumberFormat="1" applyFont="1" applyBorder="1" applyAlignment="1">
      <alignment vertical="center"/>
    </xf>
    <xf numFmtId="10" fontId="18" fillId="0" borderId="12" xfId="4" applyNumberFormat="1" applyFont="1" applyBorder="1" applyAlignment="1">
      <alignment vertical="center"/>
    </xf>
    <xf numFmtId="41" fontId="18" fillId="0" borderId="0" xfId="1" applyFont="1" applyFill="1" applyBorder="1" applyAlignment="1" applyProtection="1">
      <alignment horizontal="center" vertical="center"/>
    </xf>
    <xf numFmtId="41" fontId="0" fillId="5" borderId="12" xfId="1" applyFont="1" applyFill="1" applyBorder="1" applyAlignment="1">
      <alignment vertical="center"/>
    </xf>
    <xf numFmtId="41" fontId="0" fillId="0" borderId="12" xfId="1" applyFont="1" applyBorder="1" applyAlignment="1">
      <alignment vertical="center"/>
    </xf>
    <xf numFmtId="41" fontId="18" fillId="5" borderId="12" xfId="1" applyFont="1" applyFill="1" applyBorder="1" applyAlignment="1">
      <alignment horizontal="center" vertical="center"/>
    </xf>
    <xf numFmtId="41" fontId="18" fillId="0" borderId="12" xfId="1" applyFont="1" applyBorder="1" applyAlignment="1">
      <alignment horizontal="center" vertical="center"/>
    </xf>
    <xf numFmtId="1" fontId="18" fillId="0" borderId="0" xfId="0" applyNumberFormat="1" applyFont="1" applyFill="1" applyAlignment="1" applyProtection="1"/>
    <xf numFmtId="41" fontId="18" fillId="0" borderId="0" xfId="1" applyNumberFormat="1" applyFont="1" applyFill="1" applyAlignment="1" applyProtection="1">
      <alignment horizontal="center" vertical="center"/>
    </xf>
    <xf numFmtId="1" fontId="18" fillId="0" borderId="0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6" fillId="0" borderId="6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14" fontId="21" fillId="3" borderId="0" xfId="0" applyNumberFormat="1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41" fontId="21" fillId="3" borderId="0" xfId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left" vertical="center"/>
    </xf>
    <xf numFmtId="0" fontId="14" fillId="7" borderId="0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1" fillId="3" borderId="0" xfId="0" applyFont="1" applyFill="1" applyBorder="1" applyAlignment="1">
      <alignment horizontal="center" vertical="center" shrinkToFit="1"/>
    </xf>
    <xf numFmtId="0" fontId="14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22" fillId="3" borderId="5" xfId="2" applyFont="1" applyFill="1" applyBorder="1" applyAlignment="1">
      <alignment horizontal="center" vertical="center"/>
    </xf>
    <xf numFmtId="0" fontId="2" fillId="0" borderId="2" xfId="2" applyFont="1" applyBorder="1" applyAlignment="1"/>
    <xf numFmtId="0" fontId="2" fillId="0" borderId="1" xfId="2" applyFont="1" applyBorder="1" applyAlignment="1"/>
    <xf numFmtId="0" fontId="2" fillId="0" borderId="7" xfId="2" applyFont="1" applyBorder="1" applyAlignment="1"/>
    <xf numFmtId="0" fontId="2" fillId="0" borderId="0" xfId="2" applyFont="1">
      <alignment vertical="center"/>
    </xf>
    <xf numFmtId="0" fontId="0" fillId="0" borderId="0" xfId="0" applyFill="1">
      <alignment vertical="center"/>
    </xf>
    <xf numFmtId="0" fontId="20" fillId="2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left" vertical="center"/>
    </xf>
    <xf numFmtId="41" fontId="0" fillId="2" borderId="0" xfId="1" applyFont="1" applyFill="1" applyBorder="1" applyAlignment="1">
      <alignment horizontal="right" vertical="center"/>
    </xf>
    <xf numFmtId="41" fontId="3" fillId="3" borderId="0" xfId="1" applyFont="1" applyFill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41" fontId="18" fillId="0" borderId="0" xfId="1" applyFont="1" applyFill="1" applyAlignment="1" applyProtection="1"/>
    <xf numFmtId="177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6">
    <cellStyle name="백분율" xfId="4" builtinId="5"/>
    <cellStyle name="쉼표 [0]" xfId="1" builtinId="6"/>
    <cellStyle name="쉼표 [0] 2 2" xfId="3"/>
    <cellStyle name="표준" xfId="0" builtinId="0"/>
    <cellStyle name="표준 2 3" xfId="2"/>
    <cellStyle name="표준_판매" xfId="5"/>
  </cellStyles>
  <dxfs count="101">
    <dxf>
      <alignment horizontal="center" readingOrder="0"/>
    </dxf>
    <dxf>
      <alignment horizontal="center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minor"/>
      </font>
      <numFmt numFmtId="33" formatCode="_-* #,##0_-;\-* #,##0_-;_-* &quot;-&quot;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numFmt numFmtId="19" formatCode="yyyy/mm/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minor"/>
      </font>
      <numFmt numFmtId="33" formatCode="_-* #,##0_-;\-* #,##0_-;_-* &quot;-&quot;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minor"/>
      </font>
      <numFmt numFmtId="177" formatCode="yyyy\-mm\-d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ajor"/>
      </font>
      <numFmt numFmtId="19" formatCode="yyyy/mm/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 val="0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 val="0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  <color rgb="FFCCFFCC"/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4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powerPivotData" Target="model/item.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0</xdr:colOff>
      <xdr:row>4</xdr:row>
      <xdr:rowOff>1</xdr:rowOff>
    </xdr:from>
    <xdr:to>
      <xdr:col>12</xdr:col>
      <xdr:colOff>0</xdr:colOff>
      <xdr:row>14</xdr:row>
      <xdr:rowOff>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분류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분류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34750" y="876301"/>
              <a:ext cx="2057400" cy="2228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316971</xdr:colOff>
      <xdr:row>0</xdr:row>
      <xdr:rowOff>52389</xdr:rowOff>
    </xdr:from>
    <xdr:to>
      <xdr:col>12</xdr:col>
      <xdr:colOff>119593</xdr:colOff>
      <xdr:row>6</xdr:row>
      <xdr:rowOff>52389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분류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분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37347" y="52389"/>
              <a:ext cx="2554288" cy="1365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14</xdr:row>
      <xdr:rowOff>0</xdr:rowOff>
    </xdr:from>
    <xdr:to>
      <xdr:col>9</xdr:col>
      <xdr:colOff>638175</xdr:colOff>
      <xdr:row>27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거래처명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거래처명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2925" y="2933700"/>
              <a:ext cx="2266950" cy="2790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0</xdr:colOff>
      <xdr:row>14</xdr:row>
      <xdr:rowOff>0</xdr:rowOff>
    </xdr:from>
    <xdr:to>
      <xdr:col>7</xdr:col>
      <xdr:colOff>66675</xdr:colOff>
      <xdr:row>27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제품명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제품명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1150" y="2933700"/>
              <a:ext cx="2581275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920.469667939811" createdVersion="6" refreshedVersion="6" minRefreshableVersion="3" recordCount="375">
  <cacheSource type="worksheet">
    <worksheetSource name="매출현황"/>
  </cacheSource>
  <cacheFields count="13">
    <cacheField name="판매ID" numFmtId="0">
      <sharedItems containsSemiMixedTypes="0" containsString="0" containsNumber="1" containsInteger="1" minValue="1" maxValue="375"/>
    </cacheField>
    <cacheField name="주문일" numFmtId="177">
      <sharedItems containsSemiMixedTypes="0" containsNonDate="0" containsDate="1" containsString="0" minDate="2018-01-02T00:00:00" maxDate="2018-07-01T00:00:00" count="139">
        <d v="2018-01-02T00:00:00"/>
        <d v="2018-01-05T00:00:00"/>
        <d v="2018-01-07T00:00:00"/>
        <d v="2018-01-10T00:00:00"/>
        <d v="2018-01-11T00:00:00"/>
        <d v="2018-01-13T00:00:00"/>
        <d v="2018-01-15T00:00:00"/>
        <d v="2018-01-18T00:00:00"/>
        <d v="2018-01-21T00:00:00"/>
        <d v="2018-01-22T00:00:00"/>
        <d v="2018-01-25T00:00:00"/>
        <d v="2018-01-26T00:00:00"/>
        <d v="2018-01-28T00:00:00"/>
        <d v="2018-01-29T00:00:00"/>
        <d v="2018-02-02T00:00:00"/>
        <d v="2018-02-03T00:00:00"/>
        <d v="2018-02-04T00:00:00"/>
        <d v="2018-02-07T00:00:00"/>
        <d v="2018-02-08T00:00:00"/>
        <d v="2018-02-10T00:00:00"/>
        <d v="2018-02-11T00:00:00"/>
        <d v="2018-02-14T00:00:00"/>
        <d v="2018-02-15T00:00:00"/>
        <d v="2018-02-16T00:00:00"/>
        <d v="2018-02-21T00:00:00"/>
        <d v="2018-02-22T00:00:00"/>
        <d v="2018-02-23T00:00:00"/>
        <d v="2018-02-25T00:00:00"/>
        <d v="2018-02-26T00:00:00"/>
        <d v="2018-02-28T00:00:00"/>
        <d v="2018-03-01T00:00:00"/>
        <d v="2018-03-02T00:00:00"/>
        <d v="2018-03-03T00:00:00"/>
        <d v="2018-03-05T00:00:00"/>
        <d v="2018-03-07T00:00:00"/>
        <d v="2018-03-10T00:00:00"/>
        <d v="2018-03-11T00:00:00"/>
        <d v="2018-03-15T00:00:00"/>
        <d v="2018-03-16T00:00:00"/>
        <d v="2018-03-17T00:00:00"/>
        <d v="2018-03-19T00:00:00"/>
        <d v="2018-03-20T00:00:00"/>
        <d v="2018-03-22T00:00:00"/>
        <d v="2018-03-24T00:00:00"/>
        <d v="2018-03-25T00:00:00"/>
        <d v="2018-03-26T00:00:00"/>
        <d v="2018-03-28T00:00:00"/>
        <d v="2018-03-29T00:00:00"/>
        <d v="2018-03-30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</sharedItems>
      <fieldGroup par="12" base="1">
        <rangePr groupBy="months" startDate="2018-01-02T00:00:00" endDate="2018-07-01T00:00:00"/>
        <groupItems count="14">
          <s v="&lt;2018-01-0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8-07-01"/>
        </groupItems>
      </fieldGroup>
    </cacheField>
    <cacheField name="거래처코드" numFmtId="1">
      <sharedItems containsSemiMixedTypes="0" containsString="0" containsNumber="1" containsInteger="1" minValue="1" maxValue="10" count="10">
        <n v="4"/>
        <n v="3"/>
        <n v="7"/>
        <n v="2"/>
        <n v="6"/>
        <n v="1"/>
        <n v="8"/>
        <n v="5"/>
        <n v="10"/>
        <n v="9"/>
      </sharedItems>
    </cacheField>
    <cacheField name="거래처명" numFmtId="1">
      <sharedItems count="10">
        <s v="동광통상"/>
        <s v="태화상사"/>
        <s v="삼화상사"/>
        <s v="혜성 백화점"/>
        <s v="미림 백화점"/>
        <s v="한미전자"/>
        <s v="태강교역"/>
        <s v="오성통상"/>
        <s v="신영상사"/>
        <s v="월드링크"/>
      </sharedItems>
    </cacheField>
    <cacheField name="제품코드" numFmtId="1">
      <sharedItems containsSemiMixedTypes="0" containsString="0" containsNumber="1" containsInteger="1" minValue="1" maxValue="254" count="206">
        <n v="19"/>
        <n v="1"/>
        <n v="254"/>
        <n v="2"/>
        <n v="71"/>
        <n v="64"/>
        <n v="38"/>
        <n v="104"/>
        <n v="169"/>
        <n v="129"/>
        <n v="167"/>
        <n v="230"/>
        <n v="241"/>
        <n v="67"/>
        <n v="113"/>
        <n v="95"/>
        <n v="32"/>
        <n v="121"/>
        <n v="89"/>
        <n v="219"/>
        <n v="202"/>
        <n v="99"/>
        <n v="198"/>
        <n v="196"/>
        <n v="65"/>
        <n v="20"/>
        <n v="192"/>
        <n v="42"/>
        <n v="108"/>
        <n v="34"/>
        <n v="52"/>
        <n v="215"/>
        <n v="199"/>
        <n v="132"/>
        <n v="193"/>
        <n v="4"/>
        <n v="17"/>
        <n v="143"/>
        <n v="8"/>
        <n v="174"/>
        <n v="128"/>
        <n v="96"/>
        <n v="145"/>
        <n v="218"/>
        <n v="201"/>
        <n v="47"/>
        <n v="170"/>
        <n v="240"/>
        <n v="35"/>
        <n v="22"/>
        <n v="44"/>
        <n v="207"/>
        <n v="189"/>
        <n v="182"/>
        <n v="162"/>
        <n v="126"/>
        <n v="247"/>
        <n v="141"/>
        <n v="195"/>
        <n v="93"/>
        <n v="66"/>
        <n v="133"/>
        <n v="158"/>
        <n v="236"/>
        <n v="55"/>
        <n v="16"/>
        <n v="246"/>
        <n v="81"/>
        <n v="75"/>
        <n v="124"/>
        <n v="120"/>
        <n v="59"/>
        <n v="43"/>
        <n v="78"/>
        <n v="30"/>
        <n v="208"/>
        <n v="238"/>
        <n v="21"/>
        <n v="252"/>
        <n v="184"/>
        <n v="175"/>
        <n v="181"/>
        <n v="203"/>
        <n v="117"/>
        <n v="119"/>
        <n v="28"/>
        <n v="232"/>
        <n v="237"/>
        <n v="209"/>
        <n v="149"/>
        <n v="31"/>
        <n v="191"/>
        <n v="85"/>
        <n v="221"/>
        <n v="86"/>
        <n v="127"/>
        <n v="204"/>
        <n v="222"/>
        <n v="243"/>
        <n v="251"/>
        <n v="155"/>
        <n v="73"/>
        <n v="231"/>
        <n v="190"/>
        <n v="172"/>
        <n v="211"/>
        <n v="45"/>
        <n v="79"/>
        <n v="157"/>
        <n v="160"/>
        <n v="114"/>
        <n v="234"/>
        <n v="153"/>
        <n v="62"/>
        <n v="179"/>
        <n v="14"/>
        <n v="94"/>
        <n v="235"/>
        <n v="111"/>
        <n v="46"/>
        <n v="88"/>
        <n v="137"/>
        <n v="25"/>
        <n v="77"/>
        <n v="194"/>
        <n v="15"/>
        <n v="97"/>
        <n v="151"/>
        <n v="11"/>
        <n v="212"/>
        <n v="186"/>
        <n v="123"/>
        <n v="250"/>
        <n v="7"/>
        <n v="223"/>
        <n v="5"/>
        <n v="164"/>
        <n v="168"/>
        <n v="74"/>
        <n v="138"/>
        <n v="105"/>
        <n v="60"/>
        <n v="253"/>
        <n v="229"/>
        <n v="136"/>
        <n v="103"/>
        <n v="148"/>
        <n v="70"/>
        <n v="125"/>
        <n v="197"/>
        <n v="220"/>
        <n v="107"/>
        <n v="10"/>
        <n v="27"/>
        <n v="9"/>
        <n v="56"/>
        <n v="61"/>
        <n v="161"/>
        <n v="102"/>
        <n v="53"/>
        <n v="156"/>
        <n v="51"/>
        <n v="3"/>
        <n v="118"/>
        <n v="12"/>
        <n v="210"/>
        <n v="248"/>
        <n v="144"/>
        <n v="165"/>
        <n v="173"/>
        <n v="6"/>
        <n v="101"/>
        <n v="178"/>
        <n v="72"/>
        <n v="91"/>
        <n v="110"/>
        <n v="90"/>
        <n v="41"/>
        <n v="76"/>
        <n v="205"/>
        <n v="183"/>
        <n v="147"/>
        <n v="13"/>
        <n v="92"/>
        <n v="106"/>
        <n v="233"/>
        <n v="159"/>
        <n v="63"/>
        <n v="180"/>
        <n v="109"/>
        <n v="116"/>
        <n v="83"/>
        <n v="98"/>
        <n v="23"/>
        <n v="171"/>
        <n v="122"/>
        <n v="100"/>
        <n v="18"/>
        <n v="33"/>
        <n v="139"/>
        <n v="185"/>
        <n v="225"/>
        <n v="87"/>
        <n v="24"/>
        <n v="163"/>
        <n v="245"/>
      </sharedItems>
    </cacheField>
    <cacheField name="제품명" numFmtId="1">
      <sharedItems count="189">
        <s v="90W AC / DC 전원 어댑터 E300"/>
        <s v="16GB MP5 Play M1600"/>
        <s v="잉크젯 PDF 스캐너 M300"/>
        <s v="16GB New MP5 Play M1650"/>
        <s v="홈 시어터 시스템 5.1 채널 M1530"/>
        <s v="전자 사설 교환 M90"/>
        <s v="차량용 전원 어댑터 M90"/>
        <s v="터치 스크린 폰 4라인/내장 M205"/>
        <s v="Independent Filmmaker 1/3'' 8.5mm X200"/>
        <s v="CRT15 E101"/>
        <s v="Independent Filmmaker 1/2'' 3mm X300"/>
        <s v="터치 스크린 폰 4-와이어 / M302"/>
        <s v="LCD20 M220"/>
        <s v="확장 4 휴대폰 무선 전화 시스템 M206"/>
        <s v="USB 케이블 M250"/>
        <s v="충전식 배터리 E100"/>
        <s v="블루투스 노트북 마우스 E71"/>
        <s v="20&quot; LCD HDTV M120"/>
        <s v="펜 터치 스크린 폰 M320"/>
        <s v="PDA Handheld 4.7 inch L650"/>
        <s v="Trendsetter 1'' 25mm X400"/>
        <s v="스크린 106in M060"/>
        <s v="Social Videographer 1/3'' 8.5mm E200"/>
        <s v="Social Videographer 1/2&quot; 3mm E300"/>
        <s v="대용량 배터리 M800"/>
        <s v="ADSL 모뎀 스플리터/필터 X1 E100"/>
        <s v="Social Videographer 1&quot; 25mm E400"/>
        <s v="Centrex Phone System L12"/>
        <s v="터치 스크린 폰 SAW/On-wall M806"/>
        <s v="브라이트 라이트 배터리 E20"/>
        <s v="듀얼 USB 전원 어댑터 - 전원 어댑터 E300"/>
        <s v="무선 송신기와투스 헤드폰 M150"/>
        <s v="Social Videographer 1/3&quot; 8.5mm E200"/>
        <s v="데스크톱 PC3.0 MS300"/>
        <s v="Social Videographer 1/2'' 3mm E300"/>
        <s v="2G MP3 Player E200"/>
        <s v="8GB MP3 Player new model M820"/>
        <s v="LCD24W X300"/>
        <s v="32GB 비디오 MP3 Player M3200"/>
        <s v="노트북10.1 M0100"/>
        <s v="52&quot; LCD HDTV X790W"/>
        <s v="충전식 리튬 이온 배터리 팩 E300"/>
        <s v="Moviemaker 1'' 25mm E400"/>
        <s v="PDA GPS Phone 4.7 inch L950"/>
        <s v="디지털 카메라 액세서리 키트 M200"/>
        <s v="Independent Filmmaker 1/3&quot; 8.5mm X200"/>
        <s v="노트북19W M0196"/>
        <s v="브라이트 라이트 배터리 E21"/>
        <s v="ADSL 모뎀 스플리터/필터 X1 E200"/>
        <s v="변환 렌즈 M550"/>
        <s v="Trendsetter 1/3'' 8.5mm X200"/>
        <s v="Social videographer 1'' 25mm E400"/>
        <s v="노트북14.1 E4101"/>
        <s v="Home and Vacation Moviemaker 1'' 25mm M400"/>
        <s v="42&quot; LCD HDTV M55"/>
        <s v="스크린 113in M1610"/>
        <s v="LCD22W M200"/>
        <s v="프로젝트 720p M620"/>
        <s v="확장 2 휴대폰 무선 전화 시스템 M205"/>
        <s v="노트북12 M1200"/>
        <s v="Business Videographer 1/3'' 8.5mm M380"/>
        <s v="데스크톱 PC3.0의 M0300"/>
        <s v="DVD 14인치 플레이어 휴대용 L100"/>
        <s v="8GB 시계&amp;라디오 MP3 Player X850"/>
        <s v="다중 회선 전화 M30"/>
        <s v="4 포트 USB 허브 E80 / 노트북 냉각 허브 / 노트북 팬"/>
        <s v="37&quot; 1080p LCD HDTV M150W"/>
        <s v="무선 노트북 광학 마우스 X205"/>
        <s v="DVD 55 DVD 저장 바인더 M56"/>
        <s v="Connectivity Starter Kit Smart Buy M680"/>
        <s v="렌즈 캡 E80"/>
        <s v="블루투스 노트북 마우스 E73"/>
        <s v="Trendsetter 1/3&quot; 8.5mm X200"/>
        <s v="노트북15 M0150"/>
        <s v="ADSL 모뎀 스플리터 / 필터 X 1 E 100"/>
        <s v="무선 송신기와 블루투스 헤드폰 X250"/>
        <s v="노트북14.1W M4180"/>
        <s v="노트북10.1 M0101"/>
        <s v="노트북13.3W M3080"/>
        <s v="Trendsetter 1&quot; 25mm X400"/>
        <s v="무선 레이저 마우스 E50"/>
        <s v="무선 노트북 광학 마우스 M35"/>
        <s v="블루투스 액티브 헤드폰 L15"/>
        <s v="터치 스크린 폰 5-와이어 / M508"/>
        <s v="노트북12 M0120"/>
        <s v="블루투스 액티브 헤드폰 E202"/>
        <s v="Moviemaker 2/3'' 17mm E100"/>
        <s v="블루투스 노트북 마우스 E72"/>
        <s v="광학 휠 OEM PS / 2 마우스 E60"/>
        <s v="PDA Phone 3.7 inches M340"/>
        <s v="광학 휠 OEM PS / 2 마우스 E63"/>
        <s v="52&quot; LCD HDTV X590"/>
        <s v="Trendsetter 1/2'' 3mm X300"/>
        <s v="PDA Phone 4.7 inches L360"/>
        <s v="LCD22 M2002"/>
        <s v="무선 블루투스 스테레오 헤드폰 M270"/>
        <s v="Business Videographer 1/2&quot; 3mm M500"/>
        <s v="하이브리드 시스템 M60"/>
        <s v="터치 스크린 폰 5-와이어 / 내장 M500"/>
        <s v="Independent Filmmaker 2/3'' 17mm X100"/>
        <s v="무선 블루투스 스테레오 헤드폰 E102"/>
        <s v="사이버 샷 디지털 카메라 어댑터 E306"/>
        <s v="렌즈 캡 키퍼 E314"/>
        <s v="Business Videographer 1/3&quot; 8.5mm M380"/>
        <s v="USB 데이터 링크 - 직접 연결 어댑터 E600"/>
        <s v="1GB 펄스 스마트 펜 E50"/>
        <s v="Business Videographer 1/2'' 3mm M500"/>
        <s v="DVD 7 인치 플레이어 휴대용 E200"/>
        <s v="노트북12W M2080"/>
        <s v="4 라인 확장 무선 전화 시스템 M900"/>
        <s v="4GB 비디오 녹화 펜 X200"/>
        <s v="울트라 포터블 네오프렌 슬리브 E30"/>
        <s v="데스크톱 대체 번들 E200"/>
        <s v="오리지널 K1M 리튬 이온 표준 배터리 E170"/>
        <s v="노트북15.4W M1548"/>
        <s v="ADSL 모뎀 스플리터 / 필터 X 1 E 300"/>
        <s v="가죽 케이스 - 디지털 사진 카메라 X20"/>
        <s v="512MB MP3 Player E51"/>
        <s v="Reserve Pen - 태블릿 펜 E200"/>
        <s v="Business Videographer 1'' 25mm M600"/>
        <s v="4GB Flash MP3 Player E401"/>
        <s v="무선투스 스테레오 헤드폰 E102"/>
        <s v="SLR Camera 35&quot; M358"/>
        <s v="32&quot; LCD HDTV M130"/>
        <s v="차세대 스테레오투스 헤드폰 M370"/>
        <s v="3 휴대폰 무선 전화 시스템 E30"/>
        <s v="PDA Wifi 4.7-inch L290"/>
        <s v="2 라인 유선 무선 전화 M202"/>
        <s v="Independent Filmmaker 1'' 25mm X400"/>
        <s v="Independent Filmmaker 1/2&quot; 3mm X300"/>
        <s v="LCD20 M210"/>
        <s v="터치 스크린 폰 5라인/내장 M500"/>
        <s v="DVD 58 DVD 저장 바인더 M55"/>
        <s v="무선 송신기와투스 헤드폰 X250"/>
        <s v="터치 스크린 폰 4-와이어 / 내장 M205"/>
        <s v="노트북15 M1501"/>
        <s v="터치 스크린 폰 - LCD M12"/>
        <s v="정품 가죽 그립 벨트 E322"/>
        <s v="40&quot; LCD HDTV M690"/>
        <s v="PDA Phone 3.5 inches M320"/>
        <s v="터치 스크린 전화 적외선 M901"/>
        <s v="4G MP3 Player E400"/>
        <s v="센트렉스 X15"/>
        <s v="4 휴대폰 무선 전화 시스템 M86"/>
        <s v="DVD 14인치 플레이어 휴대용 L200"/>
        <s v="DVD 60 DVD 저장 바인더 L20"/>
        <s v="망원 변환 렌즈 X400"/>
        <s v="DVD 12인치 플레이어 휴대용 M400"/>
        <s v="듀얼 휴대폰 무선 전화 시스템 E20"/>
        <s v="1G MP3 Player E100"/>
        <s v="무선 레이저 마우스 M55"/>
        <s v="4GB 휴대용 MP3 Player M450"/>
        <s v="블루투스 스테레오 헤드폰 E52"/>
        <s v="스크린 85in E1010"/>
        <s v="Independent Filmmaker 1&quot; 25mm X400"/>
        <s v="Independent Filmmaker 2/3&quot; 17mm X100"/>
        <s v="2 라인 스피커폰 M109"/>
        <s v="망원 변환 렌즈 M350"/>
        <s v="노트북12 M2002"/>
        <s v="홈 / 사무실 노트북 전원 어댑터 E300"/>
        <s v="프로젝트 1080p X980"/>
        <s v="여행 충전기-S시리즈 배터리 E302"/>
        <s v="전원 인버터 - AC 전원 인버터 E900"/>
        <s v="Centrex Phone System L11"/>
        <s v="노트북 키보드 X105"/>
        <s v="Trendsetter 1/2&quot; 3mm X300"/>
        <s v="노트북14.1 M4100"/>
        <s v="Moviemaker 1/2'' 3mm E300"/>
        <s v="4 라인 유선 무선 전화 M203"/>
        <s v="터치 스크린 폰 용량 M908"/>
        <s v="1GB 디지털 보이스 레코더 펜 E100"/>
        <s v="DVD 9 인치 플레이어 휴대용 M300"/>
        <s v="노트북13.3 M3000"/>
        <s v="터치 스타일러스 펜 E150"/>
        <s v="USB 웨이브 멀티미디어 키보드 E280"/>
        <s v="광학 USB 마우스 M45"/>
        <s v="스크린 100in E010"/>
        <s v="ADSL 모뎀 스플리터 / 필터 X 1 E 200"/>
        <s v="26&quot; 720p LCD HDTV M140"/>
        <s v="스마트 배터리 M901"/>
        <s v="8GB 수퍼 슬림 MP3/Video Player M800"/>
        <s v="블루투스 노트북 마우스 X305"/>
        <s v="LCD20W M240"/>
        <s v="노트북15 M5000"/>
        <s v="4G 메모리 스마트 폰 M300"/>
        <s v="광학 휠 OEM PS / 2 마우스 E62"/>
        <s v="ADSL 모뎀 스플리터/필터 X1 E300"/>
        <s v="Home and Vacation Moviemaker 1&quot; 25mm M400"/>
        <s v="프로젝트 720p DLP56"/>
      </sharedItems>
    </cacheField>
    <cacheField name="원가" numFmtId="41">
      <sharedItems containsSemiMixedTypes="0" containsString="0" containsNumber="1" containsInteger="1" minValue="2484" maxValue="1152984"/>
    </cacheField>
    <cacheField name="단가" numFmtId="41">
      <sharedItems containsSemiMixedTypes="0" containsString="0" containsNumber="1" containsInteger="1" minValue="4872" maxValue="3479988"/>
    </cacheField>
    <cacheField name="수량" numFmtId="41">
      <sharedItems containsSemiMixedTypes="0" containsString="0" containsNumber="1" containsInteger="1" minValue="1" maxValue="50" count="16">
        <n v="8"/>
        <n v="3"/>
        <n v="4"/>
        <n v="5"/>
        <n v="14"/>
        <n v="16"/>
        <n v="1"/>
        <n v="7"/>
        <n v="9"/>
        <n v="2"/>
        <n v="50"/>
        <n v="20"/>
        <n v="10"/>
        <n v="13"/>
        <n v="30"/>
        <n v="25"/>
      </sharedItems>
    </cacheField>
    <cacheField name="할인율" numFmtId="10">
      <sharedItems containsSemiMixedTypes="0" containsString="0" containsNumber="1" minValue="0" maxValue="0.2"/>
    </cacheField>
    <cacheField name="매출금액" numFmtId="41">
      <sharedItems containsSemiMixedTypes="0" containsString="0" containsNumber="1" minValue="13800" maxValue="46656000"/>
    </cacheField>
    <cacheField name="분류명" numFmtId="41">
      <sharedItems count="6">
        <s v="컴퓨터"/>
        <s v="오디오"/>
        <s v="TV &amp; 비디오"/>
        <s v="휴대폰"/>
        <s v="카메라 &amp; 캠코더"/>
        <s v="음반 &amp; 영화"/>
      </sharedItems>
    </cacheField>
    <cacheField name="분기" numFmtId="0" databaseField="0">
      <fieldGroup base="1">
        <rangePr groupBy="quarters" startDate="2018-01-02T00:00:00" endDate="2018-07-01T00:00:00"/>
        <groupItems count="6">
          <s v="&lt;2018-01-02"/>
          <s v="1사분기"/>
          <s v="2사분기"/>
          <s v="3사분기"/>
          <s v="4사분기"/>
          <s v="&gt;2018-07-0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Windows User" refreshedDate="43920.492743055554" backgroundQuery="1" createdVersion="6" refreshedVersion="6" minRefreshableVersion="3" recordCount="0" supportSubquery="1" supportAdvancedDrill="1">
  <cacheSource type="external" connectionId="1"/>
  <cacheFields count="4">
    <cacheField name="[매출현황].[주문일(월)].[주문일(월)]" caption="주문일(월)" numFmtId="0" hierarchy="12" level="1">
      <sharedItems count="6">
        <s v="01월"/>
        <s v="02월"/>
        <s v="03월"/>
        <s v="04월"/>
        <s v="05월"/>
        <s v="06월"/>
      </sharedItems>
    </cacheField>
    <cacheField name="[Measures].[합계: 수량]" caption="합계: 수량" numFmtId="0" hierarchy="41" level="32767"/>
    <cacheField name="[Measures].[합계 매출금액]" caption="합계 매출금액" numFmtId="0" hierarchy="38" level="32767"/>
    <cacheField name="[거래처].[지역].[지역]" caption="지역" numFmtId="0" hierarchy="2" level="1">
      <sharedItems count="6">
        <s v="광주"/>
        <s v="대구"/>
        <s v="대전"/>
        <s v="부산"/>
        <s v="서울"/>
        <s v="인천"/>
      </sharedItems>
    </cacheField>
  </cacheFields>
  <cacheHierarchies count="42">
    <cacheHierarchy uniqueName="[거래처].[거래처명]" caption="거래처명" attribute="1" defaultMemberUniqueName="[거래처].[거래처명].[All]" allUniqueName="[거래처].[거래처명].[All]" dimensionUniqueName="[거래처]" displayFolder="" count="0" memberValueDatatype="130" unbalanced="0"/>
    <cacheHierarchy uniqueName="[거래처].[거래처코드]" caption="거래처코드" attribute="1" defaultMemberUniqueName="[거래처].[거래처코드].[All]" allUniqueName="[거래처].[거래처코드].[All]" dimensionUniqueName="[거래처]" displayFolder="" count="0" memberValueDatatype="20" unbalanced="0"/>
    <cacheHierarchy uniqueName="[거래처].[지역]" caption="지역" attribute="1" defaultMemberUniqueName="[거래처].[지역].[All]" allUniqueName="[거래처].[지역].[All]" dimensionUniqueName="[거래처]" displayFolder="" count="2" memberValueDatatype="130" unbalanced="0">
      <fieldsUsage count="2">
        <fieldUsage x="-1"/>
        <fieldUsage x="3"/>
      </fieldsUsage>
    </cacheHierarchy>
    <cacheHierarchy uniqueName="[매출현황].[거래처명]" caption="거래처명" attribute="1" defaultMemberUniqueName="[매출현황].[거래처명].[All]" allUniqueName="[매출현황].[거래처명].[All]" dimensionUniqueName="[매출현황]" displayFolder="" count="2" memberValueDatatype="130" unbalanced="0"/>
    <cacheHierarchy uniqueName="[매출현황].[거래처코드]" caption="거래처코드" attribute="1" defaultMemberUniqueName="[매출현황].[거래처코드].[All]" allUniqueName="[매출현황].[거래처코드].[All]" dimensionUniqueName="[매출현황]" displayFolder="" count="0" memberValueDatatype="20" unbalanced="0"/>
    <cacheHierarchy uniqueName="[매출현황].[단가]" caption="단가" attribute="1" defaultMemberUniqueName="[매출현황].[단가].[All]" allUniqueName="[매출현황].[단가].[All]" dimensionUniqueName="[매출현황]" displayFolder="" count="0" memberValueDatatype="20" unbalanced="0"/>
    <cacheHierarchy uniqueName="[매출현황].[매출금액]" caption="매출금액" attribute="1" defaultMemberUniqueName="[매출현황].[매출금액].[All]" allUniqueName="[매출현황].[매출금액].[All]" dimensionUniqueName="[매출현황]" displayFolder="" count="0" memberValueDatatype="5" unbalanced="0"/>
    <cacheHierarchy uniqueName="[매출현황].[수량]" caption="수량" attribute="1" defaultMemberUniqueName="[매출현황].[수량].[All]" allUniqueName="[매출현황].[수량].[All]" dimensionUniqueName="[매출현황]" displayFolder="" count="0" memberValueDatatype="20" unbalanced="0"/>
    <cacheHierarchy uniqueName="[매출현황].[원가]" caption="원가" attribute="1" defaultMemberUniqueName="[매출현황].[원가].[All]" allUniqueName="[매출현황].[원가].[All]" dimensionUniqueName="[매출현황]" displayFolder="" count="0" memberValueDatatype="20" unbalanced="0"/>
    <cacheHierarchy uniqueName="[매출현황].[제품명]" caption="제품명" attribute="1" defaultMemberUniqueName="[매출현황].[제품명].[All]" allUniqueName="[매출현황].[제품명].[All]" dimensionUniqueName="[매출현황]" displayFolder="" count="0" memberValueDatatype="130" unbalanced="0"/>
    <cacheHierarchy uniqueName="[매출현황].[제품코드]" caption="제품코드" attribute="1" defaultMemberUniqueName="[매출현황].[제품코드].[All]" allUniqueName="[매출현황].[제품코드].[All]" dimensionUniqueName="[매출현황]" displayFolder="" count="0" memberValueDatatype="20" unbalanced="0"/>
    <cacheHierarchy uniqueName="[매출현황].[주문일]" caption="주문일" attribute="1" time="1" defaultMemberUniqueName="[매출현황].[주문일].[All]" allUniqueName="[매출현황].[주문일].[All]" dimensionUniqueName="[매출현황]" displayFolder="" count="0" memberValueDatatype="7" unbalanced="0"/>
    <cacheHierarchy uniqueName="[매출현황].[주문일(월)]" caption="주문일(월)" attribute="1" defaultMemberUniqueName="[매출현황].[주문일(월)].[All]" allUniqueName="[매출현황].[주문일(월)].[All]" dimensionUniqueName="[매출현황]" displayFolder="" count="2" memberValueDatatype="130" unbalanced="0">
      <fieldsUsage count="2">
        <fieldUsage x="-1"/>
        <fieldUsage x="0"/>
      </fieldsUsage>
    </cacheHierarchy>
    <cacheHierarchy uniqueName="[매출현황].[판매ID]" caption="판매ID" attribute="1" defaultMemberUniqueName="[매출현황].[판매ID].[All]" allUniqueName="[매출현황].[판매ID].[All]" dimensionUniqueName="[매출현황]" displayFolder="" count="0" memberValueDatatype="20" unbalanced="0"/>
    <cacheHierarchy uniqueName="[매출현황].[할인율]" caption="할인율" attribute="1" defaultMemberUniqueName="[매출현황].[할인율].[All]" allUniqueName="[매출현황].[할인율].[All]" dimensionUniqueName="[매출현황]" displayFolder="" count="0" memberValueDatatype="5" unbalanced="0"/>
    <cacheHierarchy uniqueName="[제품].[공급업체]" caption="공급업체" attribute="1" defaultMemberUniqueName="[제품].[공급업체].[All]" allUniqueName="[제품].[공급업체].[All]" dimensionUniqueName="[제품]" displayFolder="" count="0" memberValueDatatype="130" unbalanced="0"/>
    <cacheHierarchy uniqueName="[제품].[단가]" caption="단가" attribute="1" defaultMemberUniqueName="[제품].[단가].[All]" allUniqueName="[제품].[단가].[All]" dimensionUniqueName="[제품]" displayFolder="" count="0" memberValueDatatype="20" unbalanced="0"/>
    <cacheHierarchy uniqueName="[제품].[분류명]" caption="분류명" attribute="1" defaultMemberUniqueName="[제품].[분류명].[All]" allUniqueName="[제품].[분류명].[All]" dimensionUniqueName="[제품]" displayFolder="" count="0" memberValueDatatype="130" unbalanced="0"/>
    <cacheHierarchy uniqueName="[제품].[분류코드]" caption="분류코드" attribute="1" defaultMemberUniqueName="[제품].[분류코드].[All]" allUniqueName="[제품].[분류코드].[All]" dimensionUniqueName="[제품]" displayFolder="" count="0" memberValueDatatype="130" unbalanced="0"/>
    <cacheHierarchy uniqueName="[제품].[색상]" caption="색상" attribute="1" defaultMemberUniqueName="[제품].[색상].[All]" allUniqueName="[제품].[색상].[All]" dimensionUniqueName="[제품]" displayFolder="" count="0" memberValueDatatype="130" unbalanced="0"/>
    <cacheHierarchy uniqueName="[제품].[원가]" caption="원가" attribute="1" defaultMemberUniqueName="[제품].[원가].[All]" allUniqueName="[제품].[원가].[All]" dimensionUniqueName="[제품]" displayFolder="" count="0" memberValueDatatype="20" unbalanced="0"/>
    <cacheHierarchy uniqueName="[제품].[제품명]" caption="제품명" attribute="1" defaultMemberUniqueName="[제품].[제품명].[All]" allUniqueName="[제품].[제품명].[All]" dimensionUniqueName="[제품]" displayFolder="" count="0" memberValueDatatype="130" unbalanced="0"/>
    <cacheHierarchy uniqueName="[제품].[제품분류코드]" caption="제품분류코드" attribute="1" defaultMemberUniqueName="[제품].[제품분류코드].[All]" allUniqueName="[제품].[제품분류코드].[All]" dimensionUniqueName="[제품]" displayFolder="" count="0" memberValueDatatype="130" unbalanced="0"/>
    <cacheHierarchy uniqueName="[제품].[제품코드]" caption="제품코드" attribute="1" defaultMemberUniqueName="[제품].[제품코드].[All]" allUniqueName="[제품].[제품코드].[All]" dimensionUniqueName="[제품]" displayFolder="" count="0" memberValueDatatype="20" unbalanced="0"/>
    <cacheHierarchy uniqueName="[주문현황].[거래처]" caption="거래처" attribute="1" defaultMemberUniqueName="[주문현황].[거래처].[All]" allUniqueName="[주문현황].[거래처].[All]" dimensionUniqueName="[주문현황]" displayFolder="" count="0" memberValueDatatype="130" unbalanced="0"/>
    <cacheHierarchy uniqueName="[주문현황].[금액]" caption="금액" attribute="1" defaultMemberUniqueName="[주문현황].[금액].[All]" allUniqueName="[주문현황].[금액].[All]" dimensionUniqueName="[주문현황]" displayFolder="" count="0" memberValueDatatype="20" unbalanced="0"/>
    <cacheHierarchy uniqueName="[주문현황].[단가]" caption="단가" attribute="1" defaultMemberUniqueName="[주문현황].[단가].[All]" allUniqueName="[주문현황].[단가].[All]" dimensionUniqueName="[주문현황]" displayFolder="" count="0" memberValueDatatype="20" unbalanced="0"/>
    <cacheHierarchy uniqueName="[주문현황].[분류]" caption="분류" attribute="1" defaultMemberUniqueName="[주문현황].[분류].[All]" allUniqueName="[주문현황].[분류].[All]" dimensionUniqueName="[주문현황]" displayFolder="" count="0" memberValueDatatype="130" unbalanced="0"/>
    <cacheHierarchy uniqueName="[주문현황].[수량]" caption="수량" attribute="1" defaultMemberUniqueName="[주문현황].[수량].[All]" allUniqueName="[주문현황].[수량].[All]" dimensionUniqueName="[주문현황]" displayFolder="" count="0" memberValueDatatype="20" unbalanced="0"/>
    <cacheHierarchy uniqueName="[주문현황].[제품명]" caption="제품명" attribute="1" defaultMemberUniqueName="[주문현황].[제품명].[All]" allUniqueName="[주문현황].[제품명].[All]" dimensionUniqueName="[주문현황]" displayFolder="" count="0" memberValueDatatype="130" unbalanced="0"/>
    <cacheHierarchy uniqueName="[주문현황].[주문번호]" caption="주문번호" attribute="1" defaultMemberUniqueName="[주문현황].[주문번호].[All]" allUniqueName="[주문현황].[주문번호].[All]" dimensionUniqueName="[주문현황]" displayFolder="" count="0" memberValueDatatype="20" unbalanced="0"/>
    <cacheHierarchy uniqueName="[주문현황].[주문일]" caption="주문일" attribute="1" time="1" defaultMemberUniqueName="[주문현황].[주문일].[All]" allUniqueName="[주문현황].[주문일].[All]" dimensionUniqueName="[주문현황]" displayFolder="" count="0" memberValueDatatype="7" unbalanced="0"/>
    <cacheHierarchy uniqueName="[매출현황].[주문일(월 인덱스)]" caption="주문일(월 인덱스)" attribute="1" defaultMemberUniqueName="[매출현황].[주문일(월 인덱스)].[All]" allUniqueName="[매출현황].[주문일(월 인덱스)].[All]" dimensionUniqueName="[매출현황]" displayFolder="" count="0" memberValueDatatype="20" unbalanced="0" hidden="1"/>
    <cacheHierarchy uniqueName="[Measures].[__XL_Count 매출현황]" caption="__XL_Count 매출현황" measure="1" displayFolder="" measureGroup="매출현황" count="0" hidden="1"/>
    <cacheHierarchy uniqueName="[Measures].[__XL_Count 거래처]" caption="__XL_Count 거래처" measure="1" displayFolder="" measureGroup="거래처" count="0" hidden="1"/>
    <cacheHierarchy uniqueName="[Measures].[__XL_Count 주문현황]" caption="__XL_Count 주문현황" measure="1" displayFolder="" measureGroup="주문현황" count="0" hidden="1"/>
    <cacheHierarchy uniqueName="[Measures].[__XL_Count 제품]" caption="__XL_Count 제품" measure="1" displayFolder="" measureGroup="제품" count="0" hidden="1"/>
    <cacheHierarchy uniqueName="[Measures].[__XL_Count of Models]" caption="__XL_Count of Models" measure="1" displayFolder="" count="0" hidden="1"/>
    <cacheHierarchy uniqueName="[Measures].[합계 매출금액]" caption="합계 매출금액" measure="1" displayFolder="" measureGroup="매출현황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개수 거래처명]" caption="개수 거래처명" measure="1" displayFolder="" measureGroup="매출현황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개수 거래처명 2]" caption="개수 거래처명 2" measure="1" displayFolder="" measureGroup="거래처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합계: 수량]" caption="합계: 수량" measure="1" displayFolder="" measureGroup="매출현황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5">
    <dimension measure="1" name="Measures" uniqueName="[Measures]" caption="Measures"/>
    <dimension name="거래처" uniqueName="[거래처]" caption="거래처"/>
    <dimension name="매출현황" uniqueName="[매출현황]" caption="매출현황"/>
    <dimension name="제품" uniqueName="[제품]" caption="제품"/>
    <dimension name="주문현황" uniqueName="[주문현황]" caption="주문현황"/>
  </dimensions>
  <measureGroups count="4">
    <measureGroup name="거래처" caption="거래처"/>
    <measureGroup name="매출현황" caption="매출현황"/>
    <measureGroup name="제품" caption="제품"/>
    <measureGroup name="주문현황" caption="주문현황"/>
  </measureGroups>
  <maps count="5">
    <map measureGroup="0" dimension="1"/>
    <map measureGroup="1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5">
  <r>
    <n v="1"/>
    <x v="0"/>
    <x v="0"/>
    <x v="0"/>
    <x v="0"/>
    <x v="0"/>
    <n v="7284"/>
    <n v="14280"/>
    <x v="0"/>
    <n v="0"/>
    <n v="114240"/>
    <x v="0"/>
  </r>
  <r>
    <n v="2"/>
    <x v="1"/>
    <x v="1"/>
    <x v="1"/>
    <x v="1"/>
    <x v="1"/>
    <n v="110316"/>
    <n v="239880"/>
    <x v="1"/>
    <n v="0.1"/>
    <n v="647676"/>
    <x v="1"/>
  </r>
  <r>
    <n v="3"/>
    <x v="1"/>
    <x v="2"/>
    <x v="2"/>
    <x v="2"/>
    <x v="2"/>
    <n v="87600"/>
    <n v="192000"/>
    <x v="2"/>
    <n v="0"/>
    <n v="768000"/>
    <x v="0"/>
  </r>
  <r>
    <n v="4"/>
    <x v="1"/>
    <x v="2"/>
    <x v="2"/>
    <x v="3"/>
    <x v="3"/>
    <n v="128028"/>
    <n v="278400"/>
    <x v="1"/>
    <n v="0"/>
    <n v="835200"/>
    <x v="1"/>
  </r>
  <r>
    <n v="5"/>
    <x v="2"/>
    <x v="0"/>
    <x v="0"/>
    <x v="4"/>
    <x v="4"/>
    <n v="220188"/>
    <n v="478800"/>
    <x v="0"/>
    <n v="0"/>
    <n v="3830400"/>
    <x v="2"/>
  </r>
  <r>
    <n v="6"/>
    <x v="3"/>
    <x v="2"/>
    <x v="2"/>
    <x v="5"/>
    <x v="5"/>
    <n v="22068"/>
    <n v="47988"/>
    <x v="3"/>
    <n v="0.1"/>
    <n v="215946"/>
    <x v="3"/>
  </r>
  <r>
    <n v="7"/>
    <x v="3"/>
    <x v="3"/>
    <x v="3"/>
    <x v="6"/>
    <x v="6"/>
    <n v="11004"/>
    <n v="23940"/>
    <x v="3"/>
    <n v="0"/>
    <n v="119700"/>
    <x v="0"/>
  </r>
  <r>
    <n v="8"/>
    <x v="4"/>
    <x v="4"/>
    <x v="4"/>
    <x v="7"/>
    <x v="7"/>
    <n v="147888"/>
    <n v="321600"/>
    <x v="4"/>
    <n v="0"/>
    <n v="4502400"/>
    <x v="3"/>
  </r>
  <r>
    <n v="9"/>
    <x v="5"/>
    <x v="5"/>
    <x v="5"/>
    <x v="4"/>
    <x v="4"/>
    <n v="220188"/>
    <n v="478800"/>
    <x v="1"/>
    <n v="0.1"/>
    <n v="1292760"/>
    <x v="2"/>
  </r>
  <r>
    <n v="10"/>
    <x v="6"/>
    <x v="0"/>
    <x v="0"/>
    <x v="8"/>
    <x v="8"/>
    <n v="620232"/>
    <n v="1872000"/>
    <x v="5"/>
    <n v="0.1"/>
    <n v="26956800"/>
    <x v="4"/>
  </r>
  <r>
    <n v="11"/>
    <x v="7"/>
    <x v="5"/>
    <x v="5"/>
    <x v="9"/>
    <x v="9"/>
    <n v="35784"/>
    <n v="108000"/>
    <x v="6"/>
    <n v="0.1"/>
    <n v="97200"/>
    <x v="0"/>
  </r>
  <r>
    <n v="12"/>
    <x v="8"/>
    <x v="2"/>
    <x v="2"/>
    <x v="10"/>
    <x v="10"/>
    <n v="628188"/>
    <n v="1896000"/>
    <x v="6"/>
    <n v="0.1"/>
    <n v="1706400"/>
    <x v="4"/>
  </r>
  <r>
    <n v="13"/>
    <x v="9"/>
    <x v="0"/>
    <x v="0"/>
    <x v="11"/>
    <x v="11"/>
    <n v="159480"/>
    <n v="346800"/>
    <x v="4"/>
    <n v="0"/>
    <n v="4855200"/>
    <x v="3"/>
  </r>
  <r>
    <n v="14"/>
    <x v="10"/>
    <x v="6"/>
    <x v="6"/>
    <x v="12"/>
    <x v="12"/>
    <n v="142932"/>
    <n v="310800"/>
    <x v="7"/>
    <n v="0.1"/>
    <n v="1958040"/>
    <x v="0"/>
  </r>
  <r>
    <n v="15"/>
    <x v="10"/>
    <x v="6"/>
    <x v="6"/>
    <x v="13"/>
    <x v="13"/>
    <n v="24180"/>
    <n v="52572"/>
    <x v="3"/>
    <n v="0"/>
    <n v="262860"/>
    <x v="3"/>
  </r>
  <r>
    <n v="16"/>
    <x v="11"/>
    <x v="7"/>
    <x v="7"/>
    <x v="14"/>
    <x v="14"/>
    <n v="13800"/>
    <n v="30000"/>
    <x v="1"/>
    <n v="0"/>
    <n v="90000"/>
    <x v="4"/>
  </r>
  <r>
    <n v="17"/>
    <x v="12"/>
    <x v="4"/>
    <x v="4"/>
    <x v="15"/>
    <x v="15"/>
    <n v="7920"/>
    <n v="15540"/>
    <x v="4"/>
    <n v="0"/>
    <n v="217560"/>
    <x v="0"/>
  </r>
  <r>
    <n v="18"/>
    <x v="13"/>
    <x v="3"/>
    <x v="3"/>
    <x v="16"/>
    <x v="16"/>
    <n v="30588"/>
    <n v="60000"/>
    <x v="6"/>
    <n v="0"/>
    <n v="60000"/>
    <x v="0"/>
  </r>
  <r>
    <n v="19"/>
    <x v="14"/>
    <x v="2"/>
    <x v="2"/>
    <x v="17"/>
    <x v="17"/>
    <n v="193116"/>
    <n v="419940"/>
    <x v="6"/>
    <n v="0.1"/>
    <n v="377946"/>
    <x v="2"/>
  </r>
  <r>
    <n v="20"/>
    <x v="15"/>
    <x v="3"/>
    <x v="3"/>
    <x v="18"/>
    <x v="18"/>
    <n v="160032"/>
    <n v="348000"/>
    <x v="6"/>
    <n v="0.1"/>
    <n v="313200"/>
    <x v="3"/>
  </r>
  <r>
    <n v="21"/>
    <x v="16"/>
    <x v="8"/>
    <x v="8"/>
    <x v="19"/>
    <x v="19"/>
    <n v="154656"/>
    <n v="466800"/>
    <x v="7"/>
    <n v="0.1"/>
    <n v="2940840"/>
    <x v="3"/>
  </r>
  <r>
    <n v="22"/>
    <x v="16"/>
    <x v="2"/>
    <x v="2"/>
    <x v="4"/>
    <x v="4"/>
    <n v="220188"/>
    <n v="478800"/>
    <x v="6"/>
    <n v="0.1"/>
    <n v="430920"/>
    <x v="2"/>
  </r>
  <r>
    <n v="23"/>
    <x v="17"/>
    <x v="9"/>
    <x v="9"/>
    <x v="20"/>
    <x v="20"/>
    <n v="397584"/>
    <n v="1200000"/>
    <x v="6"/>
    <n v="0"/>
    <n v="1200000"/>
    <x v="4"/>
  </r>
  <r>
    <n v="24"/>
    <x v="17"/>
    <x v="7"/>
    <x v="7"/>
    <x v="21"/>
    <x v="21"/>
    <n v="99792"/>
    <n v="301200"/>
    <x v="1"/>
    <n v="0.1"/>
    <n v="813240"/>
    <x v="0"/>
  </r>
  <r>
    <n v="25"/>
    <x v="18"/>
    <x v="3"/>
    <x v="3"/>
    <x v="22"/>
    <x v="22"/>
    <n v="102780"/>
    <n v="201600"/>
    <x v="6"/>
    <n v="0.1"/>
    <n v="181440"/>
    <x v="4"/>
  </r>
  <r>
    <n v="26"/>
    <x v="19"/>
    <x v="4"/>
    <x v="4"/>
    <x v="23"/>
    <x v="23"/>
    <n v="104004"/>
    <n v="204000"/>
    <x v="1"/>
    <n v="0.1"/>
    <n v="550800"/>
    <x v="4"/>
  </r>
  <r>
    <n v="27"/>
    <x v="19"/>
    <x v="6"/>
    <x v="6"/>
    <x v="24"/>
    <x v="24"/>
    <n v="15396"/>
    <n v="33480"/>
    <x v="6"/>
    <n v="0.1"/>
    <n v="30132"/>
    <x v="0"/>
  </r>
  <r>
    <n v="28"/>
    <x v="20"/>
    <x v="9"/>
    <x v="9"/>
    <x v="25"/>
    <x v="25"/>
    <n v="10956"/>
    <n v="21480"/>
    <x v="3"/>
    <n v="0.1"/>
    <n v="96660"/>
    <x v="0"/>
  </r>
  <r>
    <n v="29"/>
    <x v="21"/>
    <x v="8"/>
    <x v="8"/>
    <x v="26"/>
    <x v="26"/>
    <n v="110124"/>
    <n v="216000"/>
    <x v="3"/>
    <n v="0.1"/>
    <n v="972000"/>
    <x v="4"/>
  </r>
  <r>
    <n v="30"/>
    <x v="22"/>
    <x v="5"/>
    <x v="5"/>
    <x v="27"/>
    <x v="27"/>
    <n v="17088"/>
    <n v="51588"/>
    <x v="0"/>
    <n v="0.1"/>
    <n v="371433.60000000003"/>
    <x v="3"/>
  </r>
  <r>
    <n v="31"/>
    <x v="23"/>
    <x v="9"/>
    <x v="9"/>
    <x v="28"/>
    <x v="28"/>
    <n v="161688"/>
    <n v="351600"/>
    <x v="8"/>
    <n v="0.1"/>
    <n v="2847960"/>
    <x v="3"/>
  </r>
  <r>
    <n v="32"/>
    <x v="23"/>
    <x v="5"/>
    <x v="5"/>
    <x v="29"/>
    <x v="29"/>
    <n v="16452"/>
    <n v="32280"/>
    <x v="8"/>
    <n v="0.1"/>
    <n v="261468"/>
    <x v="0"/>
  </r>
  <r>
    <n v="33"/>
    <x v="24"/>
    <x v="6"/>
    <x v="6"/>
    <x v="30"/>
    <x v="30"/>
    <n v="24408"/>
    <n v="47880"/>
    <x v="6"/>
    <n v="0.1"/>
    <n v="43092"/>
    <x v="0"/>
  </r>
  <r>
    <n v="34"/>
    <x v="25"/>
    <x v="5"/>
    <x v="5"/>
    <x v="31"/>
    <x v="31"/>
    <n v="59628"/>
    <n v="179988"/>
    <x v="8"/>
    <n v="0.1"/>
    <n v="1457902.8"/>
    <x v="1"/>
  </r>
  <r>
    <n v="35"/>
    <x v="25"/>
    <x v="0"/>
    <x v="0"/>
    <x v="32"/>
    <x v="32"/>
    <n v="102780"/>
    <n v="201600"/>
    <x v="5"/>
    <n v="0.1"/>
    <n v="2903040"/>
    <x v="4"/>
  </r>
  <r>
    <n v="36"/>
    <x v="26"/>
    <x v="0"/>
    <x v="0"/>
    <x v="33"/>
    <x v="33"/>
    <n v="258816"/>
    <n v="562800"/>
    <x v="9"/>
    <n v="0.1"/>
    <n v="1013040"/>
    <x v="0"/>
  </r>
  <r>
    <n v="37"/>
    <x v="27"/>
    <x v="3"/>
    <x v="3"/>
    <x v="34"/>
    <x v="34"/>
    <n v="104004"/>
    <n v="204000"/>
    <x v="6"/>
    <n v="0.1"/>
    <n v="183600"/>
    <x v="4"/>
  </r>
  <r>
    <n v="38"/>
    <x v="28"/>
    <x v="5"/>
    <x v="5"/>
    <x v="35"/>
    <x v="35"/>
    <n v="13200"/>
    <n v="25884"/>
    <x v="5"/>
    <n v="0.1"/>
    <n v="372729.60000000003"/>
    <x v="1"/>
  </r>
  <r>
    <n v="39"/>
    <x v="29"/>
    <x v="7"/>
    <x v="7"/>
    <x v="36"/>
    <x v="36"/>
    <n v="73944"/>
    <n v="160800"/>
    <x v="9"/>
    <n v="0.1"/>
    <n v="289440"/>
    <x v="1"/>
  </r>
  <r>
    <n v="40"/>
    <x v="29"/>
    <x v="3"/>
    <x v="3"/>
    <x v="16"/>
    <x v="16"/>
    <n v="30588"/>
    <n v="60000"/>
    <x v="8"/>
    <n v="0.1"/>
    <n v="486000"/>
    <x v="0"/>
  </r>
  <r>
    <n v="41"/>
    <x v="30"/>
    <x v="1"/>
    <x v="1"/>
    <x v="37"/>
    <x v="37"/>
    <n v="345504"/>
    <n v="1042800"/>
    <x v="3"/>
    <n v="0.2"/>
    <n v="4171200"/>
    <x v="0"/>
  </r>
  <r>
    <n v="42"/>
    <x v="31"/>
    <x v="5"/>
    <x v="5"/>
    <x v="38"/>
    <x v="38"/>
    <n v="101388"/>
    <n v="306000"/>
    <x v="0"/>
    <n v="0.2"/>
    <n v="1958400"/>
    <x v="1"/>
  </r>
  <r>
    <n v="43"/>
    <x v="32"/>
    <x v="4"/>
    <x v="4"/>
    <x v="28"/>
    <x v="28"/>
    <n v="161688"/>
    <n v="351600"/>
    <x v="1"/>
    <n v="0.2"/>
    <n v="843840"/>
    <x v="3"/>
  </r>
  <r>
    <n v="44"/>
    <x v="33"/>
    <x v="4"/>
    <x v="4"/>
    <x v="39"/>
    <x v="39"/>
    <n v="234312"/>
    <n v="459600"/>
    <x v="0"/>
    <n v="0.1"/>
    <n v="3309120"/>
    <x v="0"/>
  </r>
  <r>
    <n v="45"/>
    <x v="33"/>
    <x v="5"/>
    <x v="5"/>
    <x v="40"/>
    <x v="40"/>
    <n v="633036"/>
    <n v="1910640"/>
    <x v="3"/>
    <n v="0.1"/>
    <n v="8597880"/>
    <x v="2"/>
  </r>
  <r>
    <n v="46"/>
    <x v="34"/>
    <x v="4"/>
    <x v="4"/>
    <x v="41"/>
    <x v="41"/>
    <n v="30588"/>
    <n v="59988"/>
    <x v="1"/>
    <n v="0.1"/>
    <n v="161967.6"/>
    <x v="4"/>
  </r>
  <r>
    <n v="47"/>
    <x v="35"/>
    <x v="9"/>
    <x v="9"/>
    <x v="40"/>
    <x v="40"/>
    <n v="633036"/>
    <n v="1910640"/>
    <x v="2"/>
    <n v="0.1"/>
    <n v="6878304"/>
    <x v="2"/>
  </r>
  <r>
    <n v="48"/>
    <x v="36"/>
    <x v="0"/>
    <x v="0"/>
    <x v="42"/>
    <x v="42"/>
    <n v="258180"/>
    <n v="506400"/>
    <x v="1"/>
    <n v="0.2"/>
    <n v="1215360"/>
    <x v="4"/>
  </r>
  <r>
    <n v="49"/>
    <x v="36"/>
    <x v="6"/>
    <x v="6"/>
    <x v="43"/>
    <x v="43"/>
    <n v="146316"/>
    <n v="441600"/>
    <x v="2"/>
    <n v="0.2"/>
    <n v="1413120"/>
    <x v="3"/>
  </r>
  <r>
    <n v="50"/>
    <x v="37"/>
    <x v="2"/>
    <x v="2"/>
    <x v="44"/>
    <x v="20"/>
    <n v="409512"/>
    <n v="1236000"/>
    <x v="0"/>
    <n v="0.2"/>
    <n v="7910400"/>
    <x v="4"/>
  </r>
  <r>
    <n v="51"/>
    <x v="38"/>
    <x v="1"/>
    <x v="1"/>
    <x v="45"/>
    <x v="44"/>
    <n v="13188"/>
    <n v="28680"/>
    <x v="5"/>
    <n v="0.1"/>
    <n v="412992"/>
    <x v="0"/>
  </r>
  <r>
    <n v="52"/>
    <x v="39"/>
    <x v="6"/>
    <x v="6"/>
    <x v="46"/>
    <x v="45"/>
    <n v="608304"/>
    <n v="1836000"/>
    <x v="3"/>
    <n v="0.1"/>
    <n v="8262000"/>
    <x v="4"/>
  </r>
  <r>
    <n v="53"/>
    <x v="39"/>
    <x v="4"/>
    <x v="4"/>
    <x v="47"/>
    <x v="46"/>
    <n v="516456"/>
    <n v="1558800"/>
    <x v="8"/>
    <n v="0.2"/>
    <n v="11223360"/>
    <x v="0"/>
  </r>
  <r>
    <n v="54"/>
    <x v="39"/>
    <x v="3"/>
    <x v="3"/>
    <x v="48"/>
    <x v="47"/>
    <n v="16452"/>
    <n v="32280"/>
    <x v="10"/>
    <n v="0.2"/>
    <n v="1291200"/>
    <x v="0"/>
  </r>
  <r>
    <n v="55"/>
    <x v="40"/>
    <x v="9"/>
    <x v="9"/>
    <x v="49"/>
    <x v="48"/>
    <n v="14016"/>
    <n v="27480"/>
    <x v="1"/>
    <n v="0.1"/>
    <n v="74196"/>
    <x v="0"/>
  </r>
  <r>
    <n v="56"/>
    <x v="41"/>
    <x v="2"/>
    <x v="2"/>
    <x v="50"/>
    <x v="49"/>
    <n v="113124"/>
    <n v="246000"/>
    <x v="10"/>
    <n v="0.2"/>
    <n v="9840000"/>
    <x v="4"/>
  </r>
  <r>
    <n v="57"/>
    <x v="42"/>
    <x v="2"/>
    <x v="2"/>
    <x v="51"/>
    <x v="50"/>
    <n v="396792"/>
    <n v="1197600"/>
    <x v="3"/>
    <n v="0.2"/>
    <n v="4790400"/>
    <x v="4"/>
  </r>
  <r>
    <n v="58"/>
    <x v="42"/>
    <x v="2"/>
    <x v="2"/>
    <x v="52"/>
    <x v="51"/>
    <n v="110124"/>
    <n v="216000"/>
    <x v="1"/>
    <n v="0.2"/>
    <n v="518400"/>
    <x v="4"/>
  </r>
  <r>
    <n v="59"/>
    <x v="43"/>
    <x v="9"/>
    <x v="9"/>
    <x v="53"/>
    <x v="52"/>
    <n v="201888"/>
    <n v="396000"/>
    <x v="10"/>
    <n v="0.2"/>
    <n v="15840000"/>
    <x v="0"/>
  </r>
  <r>
    <n v="60"/>
    <x v="44"/>
    <x v="0"/>
    <x v="0"/>
    <x v="54"/>
    <x v="53"/>
    <n v="331104"/>
    <n v="720000"/>
    <x v="6"/>
    <n v="0.2"/>
    <n v="576000"/>
    <x v="4"/>
  </r>
  <r>
    <n v="61"/>
    <x v="45"/>
    <x v="8"/>
    <x v="8"/>
    <x v="55"/>
    <x v="54"/>
    <n v="467112"/>
    <n v="916212"/>
    <x v="6"/>
    <n v="0.1"/>
    <n v="824590.8"/>
    <x v="2"/>
  </r>
  <r>
    <n v="62"/>
    <x v="45"/>
    <x v="1"/>
    <x v="1"/>
    <x v="4"/>
    <x v="4"/>
    <n v="220188"/>
    <n v="478800"/>
    <x v="6"/>
    <n v="0.2"/>
    <n v="383040"/>
    <x v="2"/>
  </r>
  <r>
    <n v="63"/>
    <x v="45"/>
    <x v="5"/>
    <x v="5"/>
    <x v="56"/>
    <x v="55"/>
    <n v="182496"/>
    <n v="550800"/>
    <x v="6"/>
    <n v="0.1"/>
    <n v="495720"/>
    <x v="0"/>
  </r>
  <r>
    <n v="64"/>
    <x v="46"/>
    <x v="1"/>
    <x v="1"/>
    <x v="57"/>
    <x v="56"/>
    <n v="269964"/>
    <n v="814800"/>
    <x v="6"/>
    <n v="0.2"/>
    <n v="651840"/>
    <x v="0"/>
  </r>
  <r>
    <n v="65"/>
    <x v="47"/>
    <x v="1"/>
    <x v="1"/>
    <x v="58"/>
    <x v="23"/>
    <n v="108900"/>
    <n v="213600"/>
    <x v="7"/>
    <n v="0.1"/>
    <n v="1345680"/>
    <x v="4"/>
  </r>
  <r>
    <n v="66"/>
    <x v="48"/>
    <x v="2"/>
    <x v="2"/>
    <x v="10"/>
    <x v="10"/>
    <n v="628188"/>
    <n v="1896000"/>
    <x v="1"/>
    <n v="0.1"/>
    <n v="5119200"/>
    <x v="4"/>
  </r>
  <r>
    <n v="67"/>
    <x v="48"/>
    <x v="7"/>
    <x v="7"/>
    <x v="59"/>
    <x v="57"/>
    <n v="385728"/>
    <n v="838800"/>
    <x v="6"/>
    <n v="0.1"/>
    <n v="754920"/>
    <x v="0"/>
  </r>
  <r>
    <n v="68"/>
    <x v="49"/>
    <x v="5"/>
    <x v="5"/>
    <x v="60"/>
    <x v="58"/>
    <n v="22176"/>
    <n v="48228"/>
    <x v="3"/>
    <n v="0.2"/>
    <n v="192912"/>
    <x v="3"/>
  </r>
  <r>
    <n v="69"/>
    <x v="49"/>
    <x v="8"/>
    <x v="8"/>
    <x v="26"/>
    <x v="26"/>
    <n v="110124"/>
    <n v="216000"/>
    <x v="11"/>
    <n v="0.2"/>
    <n v="3456000"/>
    <x v="4"/>
  </r>
  <r>
    <n v="70"/>
    <x v="50"/>
    <x v="8"/>
    <x v="8"/>
    <x v="61"/>
    <x v="59"/>
    <n v="234288"/>
    <n v="459540"/>
    <x v="8"/>
    <n v="0.2"/>
    <n v="3308688"/>
    <x v="0"/>
  </r>
  <r>
    <n v="71"/>
    <x v="51"/>
    <x v="9"/>
    <x v="9"/>
    <x v="62"/>
    <x v="60"/>
    <n v="472368"/>
    <n v="1027200"/>
    <x v="12"/>
    <n v="0.2"/>
    <n v="8217600"/>
    <x v="4"/>
  </r>
  <r>
    <n v="72"/>
    <x v="51"/>
    <x v="5"/>
    <x v="5"/>
    <x v="44"/>
    <x v="20"/>
    <n v="409512"/>
    <n v="1236000"/>
    <x v="11"/>
    <n v="0.2"/>
    <n v="19776000"/>
    <x v="4"/>
  </r>
  <r>
    <n v="73"/>
    <x v="52"/>
    <x v="2"/>
    <x v="2"/>
    <x v="63"/>
    <x v="61"/>
    <n v="192588"/>
    <n v="418800"/>
    <x v="1"/>
    <n v="0"/>
    <n v="1256400"/>
    <x v="0"/>
  </r>
  <r>
    <n v="74"/>
    <x v="53"/>
    <x v="8"/>
    <x v="8"/>
    <x v="64"/>
    <x v="62"/>
    <n v="103368"/>
    <n v="311988"/>
    <x v="9"/>
    <n v="0.2"/>
    <n v="499180.80000000005"/>
    <x v="5"/>
  </r>
  <r>
    <n v="75"/>
    <x v="53"/>
    <x v="8"/>
    <x v="8"/>
    <x v="65"/>
    <x v="63"/>
    <n v="118968"/>
    <n v="359076"/>
    <x v="3"/>
    <n v="0.2"/>
    <n v="1436304"/>
    <x v="1"/>
  </r>
  <r>
    <n v="76"/>
    <x v="53"/>
    <x v="6"/>
    <x v="6"/>
    <x v="66"/>
    <x v="55"/>
    <n v="118872"/>
    <n v="358800"/>
    <x v="9"/>
    <n v="0.2"/>
    <n v="574080"/>
    <x v="0"/>
  </r>
  <r>
    <n v="77"/>
    <x v="54"/>
    <x v="5"/>
    <x v="5"/>
    <x v="67"/>
    <x v="64"/>
    <n v="12684"/>
    <n v="27588"/>
    <x v="0"/>
    <n v="0.2"/>
    <n v="176563.20000000001"/>
    <x v="3"/>
  </r>
  <r>
    <n v="78"/>
    <x v="55"/>
    <x v="7"/>
    <x v="7"/>
    <x v="46"/>
    <x v="45"/>
    <n v="608304"/>
    <n v="1836000"/>
    <x v="3"/>
    <n v="0"/>
    <n v="9180000"/>
    <x v="4"/>
  </r>
  <r>
    <n v="79"/>
    <x v="55"/>
    <x v="5"/>
    <x v="5"/>
    <x v="68"/>
    <x v="65"/>
    <n v="22020"/>
    <n v="47880"/>
    <x v="1"/>
    <n v="0.2"/>
    <n v="114912"/>
    <x v="0"/>
  </r>
  <r>
    <n v="80"/>
    <x v="56"/>
    <x v="1"/>
    <x v="1"/>
    <x v="69"/>
    <x v="66"/>
    <n v="607020"/>
    <n v="1319988"/>
    <x v="8"/>
    <n v="0"/>
    <n v="11879892"/>
    <x v="2"/>
  </r>
  <r>
    <n v="81"/>
    <x v="56"/>
    <x v="8"/>
    <x v="8"/>
    <x v="70"/>
    <x v="67"/>
    <n v="51672"/>
    <n v="155940"/>
    <x v="8"/>
    <n v="0.2"/>
    <n v="1122768"/>
    <x v="0"/>
  </r>
  <r>
    <n v="82"/>
    <x v="56"/>
    <x v="0"/>
    <x v="0"/>
    <x v="71"/>
    <x v="68"/>
    <n v="6984"/>
    <n v="15192"/>
    <x v="8"/>
    <n v="0"/>
    <n v="136728"/>
    <x v="5"/>
  </r>
  <r>
    <n v="83"/>
    <x v="57"/>
    <x v="9"/>
    <x v="9"/>
    <x v="27"/>
    <x v="27"/>
    <n v="17088"/>
    <n v="51588"/>
    <x v="3"/>
    <n v="0.2"/>
    <n v="206352"/>
    <x v="3"/>
  </r>
  <r>
    <n v="84"/>
    <x v="57"/>
    <x v="7"/>
    <x v="7"/>
    <x v="72"/>
    <x v="69"/>
    <n v="15396"/>
    <n v="33480"/>
    <x v="12"/>
    <n v="0.2"/>
    <n v="267840"/>
    <x v="0"/>
  </r>
  <r>
    <n v="85"/>
    <x v="57"/>
    <x v="4"/>
    <x v="4"/>
    <x v="73"/>
    <x v="70"/>
    <n v="18324"/>
    <n v="35940"/>
    <x v="12"/>
    <n v="0.2"/>
    <n v="287520"/>
    <x v="0"/>
  </r>
  <r>
    <n v="86"/>
    <x v="58"/>
    <x v="1"/>
    <x v="1"/>
    <x v="56"/>
    <x v="55"/>
    <n v="182496"/>
    <n v="550800"/>
    <x v="7"/>
    <n v="0.2"/>
    <n v="3084480"/>
    <x v="0"/>
  </r>
  <r>
    <n v="87"/>
    <x v="58"/>
    <x v="9"/>
    <x v="9"/>
    <x v="28"/>
    <x v="28"/>
    <n v="161688"/>
    <n v="351600"/>
    <x v="11"/>
    <n v="0.2"/>
    <n v="5625600"/>
    <x v="3"/>
  </r>
  <r>
    <n v="88"/>
    <x v="58"/>
    <x v="1"/>
    <x v="1"/>
    <x v="15"/>
    <x v="15"/>
    <n v="7920"/>
    <n v="15540"/>
    <x v="1"/>
    <n v="0.2"/>
    <n v="37296"/>
    <x v="0"/>
  </r>
  <r>
    <n v="89"/>
    <x v="58"/>
    <x v="8"/>
    <x v="8"/>
    <x v="14"/>
    <x v="14"/>
    <n v="13800"/>
    <n v="30000"/>
    <x v="3"/>
    <n v="0"/>
    <n v="150000"/>
    <x v="4"/>
  </r>
  <r>
    <n v="90"/>
    <x v="59"/>
    <x v="8"/>
    <x v="8"/>
    <x v="74"/>
    <x v="71"/>
    <n v="30588"/>
    <n v="60000"/>
    <x v="11"/>
    <n v="0.2"/>
    <n v="960000"/>
    <x v="0"/>
  </r>
  <r>
    <n v="91"/>
    <x v="59"/>
    <x v="2"/>
    <x v="2"/>
    <x v="75"/>
    <x v="72"/>
    <n v="396792"/>
    <n v="1197600"/>
    <x v="11"/>
    <n v="0.2"/>
    <n v="19161600"/>
    <x v="4"/>
  </r>
  <r>
    <n v="92"/>
    <x v="59"/>
    <x v="4"/>
    <x v="4"/>
    <x v="12"/>
    <x v="12"/>
    <n v="142932"/>
    <n v="310800"/>
    <x v="8"/>
    <n v="0"/>
    <n v="2797200"/>
    <x v="0"/>
  </r>
  <r>
    <n v="93"/>
    <x v="59"/>
    <x v="7"/>
    <x v="7"/>
    <x v="59"/>
    <x v="57"/>
    <n v="385728"/>
    <n v="838800"/>
    <x v="1"/>
    <n v="0.2"/>
    <n v="2013120"/>
    <x v="0"/>
  </r>
  <r>
    <n v="94"/>
    <x v="59"/>
    <x v="4"/>
    <x v="4"/>
    <x v="76"/>
    <x v="73"/>
    <n v="385728"/>
    <n v="838800"/>
    <x v="3"/>
    <n v="0.2"/>
    <n v="3355200"/>
    <x v="0"/>
  </r>
  <r>
    <n v="95"/>
    <x v="59"/>
    <x v="4"/>
    <x v="4"/>
    <x v="77"/>
    <x v="74"/>
    <n v="10956"/>
    <n v="21480"/>
    <x v="8"/>
    <n v="0.2"/>
    <n v="154656"/>
    <x v="0"/>
  </r>
  <r>
    <n v="96"/>
    <x v="59"/>
    <x v="5"/>
    <x v="5"/>
    <x v="78"/>
    <x v="75"/>
    <n v="99396"/>
    <n v="299988"/>
    <x v="12"/>
    <n v="0.2"/>
    <n v="2399904"/>
    <x v="1"/>
  </r>
  <r>
    <n v="97"/>
    <x v="60"/>
    <x v="1"/>
    <x v="1"/>
    <x v="79"/>
    <x v="76"/>
    <n v="252132"/>
    <n v="548280"/>
    <x v="9"/>
    <n v="0.2"/>
    <n v="877248"/>
    <x v="0"/>
  </r>
  <r>
    <n v="98"/>
    <x v="60"/>
    <x v="6"/>
    <x v="6"/>
    <x v="4"/>
    <x v="4"/>
    <n v="220188"/>
    <n v="478800"/>
    <x v="4"/>
    <n v="0"/>
    <n v="6703200"/>
    <x v="2"/>
  </r>
  <r>
    <n v="99"/>
    <x v="60"/>
    <x v="9"/>
    <x v="9"/>
    <x v="80"/>
    <x v="77"/>
    <n v="235476"/>
    <n v="461880"/>
    <x v="9"/>
    <n v="0.2"/>
    <n v="739008"/>
    <x v="0"/>
  </r>
  <r>
    <n v="100"/>
    <x v="61"/>
    <x v="5"/>
    <x v="5"/>
    <x v="45"/>
    <x v="44"/>
    <n v="13188"/>
    <n v="28680"/>
    <x v="9"/>
    <n v="0"/>
    <n v="57360"/>
    <x v="0"/>
  </r>
  <r>
    <n v="101"/>
    <x v="61"/>
    <x v="6"/>
    <x v="6"/>
    <x v="81"/>
    <x v="78"/>
    <n v="237984"/>
    <n v="466800"/>
    <x v="3"/>
    <n v="0.2"/>
    <n v="1867200"/>
    <x v="0"/>
  </r>
  <r>
    <n v="102"/>
    <x v="61"/>
    <x v="5"/>
    <x v="5"/>
    <x v="82"/>
    <x v="79"/>
    <n v="397584"/>
    <n v="1200000"/>
    <x v="9"/>
    <n v="0"/>
    <n v="2400000"/>
    <x v="4"/>
  </r>
  <r>
    <n v="103"/>
    <x v="62"/>
    <x v="5"/>
    <x v="5"/>
    <x v="8"/>
    <x v="8"/>
    <n v="620232"/>
    <n v="1872000"/>
    <x v="6"/>
    <n v="0"/>
    <n v="1872000"/>
    <x v="4"/>
  </r>
  <r>
    <n v="104"/>
    <x v="62"/>
    <x v="5"/>
    <x v="5"/>
    <x v="83"/>
    <x v="80"/>
    <n v="12828"/>
    <n v="25152"/>
    <x v="1"/>
    <n v="0.2"/>
    <n v="60364.800000000003"/>
    <x v="0"/>
  </r>
  <r>
    <n v="105"/>
    <x v="63"/>
    <x v="8"/>
    <x v="8"/>
    <x v="84"/>
    <x v="81"/>
    <n v="16524"/>
    <n v="35940"/>
    <x v="1"/>
    <n v="0.2"/>
    <n v="86256"/>
    <x v="0"/>
  </r>
  <r>
    <n v="106"/>
    <x v="64"/>
    <x v="8"/>
    <x v="8"/>
    <x v="63"/>
    <x v="61"/>
    <n v="192588"/>
    <n v="418800"/>
    <x v="2"/>
    <n v="0.2"/>
    <n v="1340160"/>
    <x v="0"/>
  </r>
  <r>
    <n v="107"/>
    <x v="65"/>
    <x v="8"/>
    <x v="8"/>
    <x v="85"/>
    <x v="82"/>
    <n v="51684"/>
    <n v="155988"/>
    <x v="0"/>
    <n v="0"/>
    <n v="1247904"/>
    <x v="3"/>
  </r>
  <r>
    <n v="108"/>
    <x v="65"/>
    <x v="8"/>
    <x v="8"/>
    <x v="86"/>
    <x v="83"/>
    <n v="142380"/>
    <n v="309600"/>
    <x v="8"/>
    <n v="0.2"/>
    <n v="2229120"/>
    <x v="3"/>
  </r>
  <r>
    <n v="109"/>
    <x v="65"/>
    <x v="0"/>
    <x v="0"/>
    <x v="87"/>
    <x v="84"/>
    <n v="234288"/>
    <n v="459540"/>
    <x v="0"/>
    <n v="0.2"/>
    <n v="2941056"/>
    <x v="0"/>
  </r>
  <r>
    <n v="110"/>
    <x v="65"/>
    <x v="1"/>
    <x v="1"/>
    <x v="88"/>
    <x v="85"/>
    <n v="20940"/>
    <n v="45540"/>
    <x v="3"/>
    <n v="0"/>
    <n v="227700"/>
    <x v="1"/>
  </r>
  <r>
    <n v="111"/>
    <x v="66"/>
    <x v="3"/>
    <x v="3"/>
    <x v="36"/>
    <x v="36"/>
    <n v="73944"/>
    <n v="160800"/>
    <x v="1"/>
    <n v="0"/>
    <n v="482400"/>
    <x v="1"/>
  </r>
  <r>
    <n v="112"/>
    <x v="67"/>
    <x v="2"/>
    <x v="2"/>
    <x v="89"/>
    <x v="86"/>
    <n v="250836"/>
    <n v="492000"/>
    <x v="12"/>
    <n v="0.2"/>
    <n v="3936000"/>
    <x v="4"/>
  </r>
  <r>
    <n v="113"/>
    <x v="67"/>
    <x v="2"/>
    <x v="2"/>
    <x v="79"/>
    <x v="76"/>
    <n v="252132"/>
    <n v="548280"/>
    <x v="12"/>
    <n v="0.2"/>
    <n v="4386240"/>
    <x v="0"/>
  </r>
  <r>
    <n v="114"/>
    <x v="68"/>
    <x v="9"/>
    <x v="9"/>
    <x v="90"/>
    <x v="87"/>
    <n v="30588"/>
    <n v="60000"/>
    <x v="12"/>
    <n v="0.2"/>
    <n v="480000"/>
    <x v="0"/>
  </r>
  <r>
    <n v="115"/>
    <x v="68"/>
    <x v="8"/>
    <x v="8"/>
    <x v="91"/>
    <x v="26"/>
    <n v="115020"/>
    <n v="225600"/>
    <x v="11"/>
    <n v="0.2"/>
    <n v="3609600"/>
    <x v="4"/>
  </r>
  <r>
    <n v="116"/>
    <x v="68"/>
    <x v="1"/>
    <x v="1"/>
    <x v="92"/>
    <x v="88"/>
    <n v="7956"/>
    <n v="15600"/>
    <x v="11"/>
    <n v="0.2"/>
    <n v="249600"/>
    <x v="0"/>
  </r>
  <r>
    <n v="117"/>
    <x v="69"/>
    <x v="4"/>
    <x v="4"/>
    <x v="68"/>
    <x v="65"/>
    <n v="22020"/>
    <n v="47880"/>
    <x v="12"/>
    <n v="0"/>
    <n v="478800"/>
    <x v="0"/>
  </r>
  <r>
    <n v="118"/>
    <x v="69"/>
    <x v="0"/>
    <x v="0"/>
    <x v="93"/>
    <x v="89"/>
    <n v="182112"/>
    <n v="396000"/>
    <x v="1"/>
    <n v="0"/>
    <n v="1188000"/>
    <x v="3"/>
  </r>
  <r>
    <n v="119"/>
    <x v="69"/>
    <x v="6"/>
    <x v="6"/>
    <x v="9"/>
    <x v="9"/>
    <n v="35784"/>
    <n v="108000"/>
    <x v="2"/>
    <n v="0"/>
    <n v="432000"/>
    <x v="0"/>
  </r>
  <r>
    <n v="120"/>
    <x v="70"/>
    <x v="0"/>
    <x v="0"/>
    <x v="94"/>
    <x v="90"/>
    <n v="7956"/>
    <n v="15600"/>
    <x v="11"/>
    <n v="0.2"/>
    <n v="249600"/>
    <x v="0"/>
  </r>
  <r>
    <n v="121"/>
    <x v="70"/>
    <x v="9"/>
    <x v="9"/>
    <x v="95"/>
    <x v="91"/>
    <n v="1152984"/>
    <n v="3479988"/>
    <x v="1"/>
    <n v="0.2"/>
    <n v="8351971.2000000002"/>
    <x v="2"/>
  </r>
  <r>
    <n v="122"/>
    <x v="71"/>
    <x v="8"/>
    <x v="8"/>
    <x v="12"/>
    <x v="12"/>
    <n v="142932"/>
    <n v="310800"/>
    <x v="11"/>
    <n v="0.2"/>
    <n v="4972800"/>
    <x v="0"/>
  </r>
  <r>
    <n v="123"/>
    <x v="72"/>
    <x v="0"/>
    <x v="0"/>
    <x v="96"/>
    <x v="92"/>
    <n v="397188"/>
    <n v="1198800"/>
    <x v="11"/>
    <n v="0.2"/>
    <n v="19180800"/>
    <x v="4"/>
  </r>
  <r>
    <n v="124"/>
    <x v="72"/>
    <x v="4"/>
    <x v="4"/>
    <x v="75"/>
    <x v="72"/>
    <n v="396792"/>
    <n v="1197600"/>
    <x v="3"/>
    <n v="0"/>
    <n v="5988000"/>
    <x v="4"/>
  </r>
  <r>
    <n v="125"/>
    <x v="72"/>
    <x v="4"/>
    <x v="4"/>
    <x v="59"/>
    <x v="57"/>
    <n v="385728"/>
    <n v="838800"/>
    <x v="8"/>
    <n v="0.2"/>
    <n v="6039360"/>
    <x v="0"/>
  </r>
  <r>
    <n v="126"/>
    <x v="72"/>
    <x v="6"/>
    <x v="6"/>
    <x v="97"/>
    <x v="93"/>
    <n v="159828"/>
    <n v="482400"/>
    <x v="3"/>
    <n v="0"/>
    <n v="2412000"/>
    <x v="3"/>
  </r>
  <r>
    <n v="127"/>
    <x v="73"/>
    <x v="1"/>
    <x v="1"/>
    <x v="98"/>
    <x v="94"/>
    <n v="246108"/>
    <n v="742800"/>
    <x v="12"/>
    <n v="0.2"/>
    <n v="5942400"/>
    <x v="0"/>
  </r>
  <r>
    <n v="128"/>
    <x v="73"/>
    <x v="5"/>
    <x v="5"/>
    <x v="40"/>
    <x v="40"/>
    <n v="633036"/>
    <n v="1910640"/>
    <x v="4"/>
    <n v="0"/>
    <n v="26748960"/>
    <x v="2"/>
  </r>
  <r>
    <n v="129"/>
    <x v="73"/>
    <x v="6"/>
    <x v="6"/>
    <x v="99"/>
    <x v="95"/>
    <n v="63456"/>
    <n v="138000"/>
    <x v="4"/>
    <n v="0"/>
    <n v="1932000"/>
    <x v="1"/>
  </r>
  <r>
    <n v="130"/>
    <x v="74"/>
    <x v="4"/>
    <x v="4"/>
    <x v="100"/>
    <x v="96"/>
    <n v="484512"/>
    <n v="1053600"/>
    <x v="3"/>
    <n v="0"/>
    <n v="5268000"/>
    <x v="4"/>
  </r>
  <r>
    <n v="131"/>
    <x v="74"/>
    <x v="0"/>
    <x v="0"/>
    <x v="101"/>
    <x v="97"/>
    <n v="15996"/>
    <n v="34788"/>
    <x v="9"/>
    <n v="0.2"/>
    <n v="55660.800000000003"/>
    <x v="3"/>
  </r>
  <r>
    <n v="132"/>
    <x v="74"/>
    <x v="3"/>
    <x v="3"/>
    <x v="102"/>
    <x v="98"/>
    <n v="141276"/>
    <n v="307200"/>
    <x v="9"/>
    <n v="0.2"/>
    <n v="491520"/>
    <x v="3"/>
  </r>
  <r>
    <n v="133"/>
    <x v="75"/>
    <x v="0"/>
    <x v="0"/>
    <x v="103"/>
    <x v="51"/>
    <n v="115020"/>
    <n v="225600"/>
    <x v="4"/>
    <n v="0"/>
    <n v="3158400"/>
    <x v="4"/>
  </r>
  <r>
    <n v="134"/>
    <x v="75"/>
    <x v="5"/>
    <x v="5"/>
    <x v="104"/>
    <x v="99"/>
    <n v="604332"/>
    <n v="1824000"/>
    <x v="1"/>
    <n v="0"/>
    <n v="5472000"/>
    <x v="4"/>
  </r>
  <r>
    <n v="135"/>
    <x v="76"/>
    <x v="8"/>
    <x v="8"/>
    <x v="96"/>
    <x v="92"/>
    <n v="397188"/>
    <n v="1198800"/>
    <x v="3"/>
    <n v="0.2"/>
    <n v="4795200"/>
    <x v="4"/>
  </r>
  <r>
    <n v="136"/>
    <x v="77"/>
    <x v="1"/>
    <x v="1"/>
    <x v="105"/>
    <x v="100"/>
    <n v="26460"/>
    <n v="57540"/>
    <x v="1"/>
    <n v="0.2"/>
    <n v="138096"/>
    <x v="1"/>
  </r>
  <r>
    <n v="137"/>
    <x v="77"/>
    <x v="0"/>
    <x v="0"/>
    <x v="106"/>
    <x v="101"/>
    <n v="24468"/>
    <n v="47988"/>
    <x v="0"/>
    <n v="0.2"/>
    <n v="307123.20000000001"/>
    <x v="4"/>
  </r>
  <r>
    <n v="138"/>
    <x v="78"/>
    <x v="6"/>
    <x v="6"/>
    <x v="107"/>
    <x v="102"/>
    <n v="4248"/>
    <n v="8340"/>
    <x v="8"/>
    <n v="0"/>
    <n v="75060"/>
    <x v="4"/>
  </r>
  <r>
    <n v="139"/>
    <x v="78"/>
    <x v="9"/>
    <x v="9"/>
    <x v="108"/>
    <x v="60"/>
    <n v="474576"/>
    <n v="1032000"/>
    <x v="3"/>
    <n v="0"/>
    <n v="5160000"/>
    <x v="4"/>
  </r>
  <r>
    <n v="140"/>
    <x v="78"/>
    <x v="1"/>
    <x v="1"/>
    <x v="109"/>
    <x v="103"/>
    <n v="474576"/>
    <n v="1032000"/>
    <x v="0"/>
    <n v="0"/>
    <n v="8256000"/>
    <x v="4"/>
  </r>
  <r>
    <n v="141"/>
    <x v="78"/>
    <x v="0"/>
    <x v="0"/>
    <x v="110"/>
    <x v="104"/>
    <n v="10344"/>
    <n v="20280"/>
    <x v="12"/>
    <n v="0"/>
    <n v="202800"/>
    <x v="0"/>
  </r>
  <r>
    <n v="142"/>
    <x v="78"/>
    <x v="4"/>
    <x v="4"/>
    <x v="111"/>
    <x v="105"/>
    <n v="91740"/>
    <n v="179940"/>
    <x v="12"/>
    <n v="0"/>
    <n v="1799400"/>
    <x v="1"/>
  </r>
  <r>
    <n v="143"/>
    <x v="79"/>
    <x v="0"/>
    <x v="0"/>
    <x v="112"/>
    <x v="106"/>
    <n v="485616"/>
    <n v="1056000"/>
    <x v="1"/>
    <n v="0"/>
    <n v="3168000"/>
    <x v="4"/>
  </r>
  <r>
    <n v="144"/>
    <x v="79"/>
    <x v="9"/>
    <x v="9"/>
    <x v="113"/>
    <x v="107"/>
    <n v="67296"/>
    <n v="131988"/>
    <x v="6"/>
    <n v="0"/>
    <n v="131988"/>
    <x v="5"/>
  </r>
  <r>
    <n v="145"/>
    <x v="79"/>
    <x v="2"/>
    <x v="2"/>
    <x v="114"/>
    <x v="108"/>
    <n v="244104"/>
    <n v="478800"/>
    <x v="6"/>
    <n v="0"/>
    <n v="478800"/>
    <x v="0"/>
  </r>
  <r>
    <n v="146"/>
    <x v="80"/>
    <x v="0"/>
    <x v="0"/>
    <x v="115"/>
    <x v="109"/>
    <n v="12144"/>
    <n v="26400"/>
    <x v="6"/>
    <n v="0"/>
    <n v="26400"/>
    <x v="3"/>
  </r>
  <r>
    <n v="147"/>
    <x v="80"/>
    <x v="7"/>
    <x v="7"/>
    <x v="116"/>
    <x v="57"/>
    <n v="551280"/>
    <n v="1198800"/>
    <x v="7"/>
    <n v="0"/>
    <n v="8391600"/>
    <x v="0"/>
  </r>
  <r>
    <n v="148"/>
    <x v="80"/>
    <x v="4"/>
    <x v="4"/>
    <x v="1"/>
    <x v="1"/>
    <n v="110316"/>
    <n v="239880"/>
    <x v="12"/>
    <n v="0"/>
    <n v="2398800"/>
    <x v="1"/>
  </r>
  <r>
    <n v="149"/>
    <x v="80"/>
    <x v="3"/>
    <x v="3"/>
    <x v="117"/>
    <x v="110"/>
    <n v="117684"/>
    <n v="355200"/>
    <x v="6"/>
    <n v="0"/>
    <n v="355200"/>
    <x v="1"/>
  </r>
  <r>
    <n v="150"/>
    <x v="80"/>
    <x v="3"/>
    <x v="3"/>
    <x v="28"/>
    <x v="28"/>
    <n v="161688"/>
    <n v="351600"/>
    <x v="6"/>
    <n v="0"/>
    <n v="351600"/>
    <x v="3"/>
  </r>
  <r>
    <n v="151"/>
    <x v="80"/>
    <x v="5"/>
    <x v="5"/>
    <x v="118"/>
    <x v="111"/>
    <n v="9540"/>
    <n v="18720"/>
    <x v="1"/>
    <n v="0"/>
    <n v="56160"/>
    <x v="0"/>
  </r>
  <r>
    <n v="152"/>
    <x v="81"/>
    <x v="0"/>
    <x v="0"/>
    <x v="119"/>
    <x v="112"/>
    <n v="7032"/>
    <n v="13800"/>
    <x v="6"/>
    <n v="0"/>
    <n v="13800"/>
    <x v="0"/>
  </r>
  <r>
    <n v="153"/>
    <x v="81"/>
    <x v="5"/>
    <x v="5"/>
    <x v="120"/>
    <x v="113"/>
    <n v="2484"/>
    <n v="4872"/>
    <x v="8"/>
    <n v="0"/>
    <n v="43848"/>
    <x v="3"/>
  </r>
  <r>
    <n v="154"/>
    <x v="81"/>
    <x v="3"/>
    <x v="3"/>
    <x v="121"/>
    <x v="114"/>
    <n v="418296"/>
    <n v="909600"/>
    <x v="12"/>
    <n v="0"/>
    <n v="9096000"/>
    <x v="0"/>
  </r>
  <r>
    <n v="155"/>
    <x v="81"/>
    <x v="8"/>
    <x v="8"/>
    <x v="100"/>
    <x v="96"/>
    <n v="484512"/>
    <n v="1053600"/>
    <x v="3"/>
    <n v="0"/>
    <n v="5268000"/>
    <x v="4"/>
  </r>
  <r>
    <n v="156"/>
    <x v="82"/>
    <x v="3"/>
    <x v="3"/>
    <x v="122"/>
    <x v="115"/>
    <n v="32364"/>
    <n v="63480"/>
    <x v="9"/>
    <n v="0"/>
    <n v="126960"/>
    <x v="0"/>
  </r>
  <r>
    <n v="157"/>
    <x v="82"/>
    <x v="0"/>
    <x v="0"/>
    <x v="123"/>
    <x v="116"/>
    <n v="15864"/>
    <n v="47880"/>
    <x v="9"/>
    <n v="0"/>
    <n v="95760"/>
    <x v="0"/>
  </r>
  <r>
    <n v="158"/>
    <x v="83"/>
    <x v="5"/>
    <x v="5"/>
    <x v="124"/>
    <x v="34"/>
    <n v="108900"/>
    <n v="213600"/>
    <x v="0"/>
    <n v="0"/>
    <n v="1708800"/>
    <x v="4"/>
  </r>
  <r>
    <n v="159"/>
    <x v="84"/>
    <x v="6"/>
    <x v="6"/>
    <x v="125"/>
    <x v="117"/>
    <n v="7944"/>
    <n v="15588"/>
    <x v="1"/>
    <n v="0"/>
    <n v="46764"/>
    <x v="1"/>
  </r>
  <r>
    <n v="160"/>
    <x v="84"/>
    <x v="4"/>
    <x v="4"/>
    <x v="48"/>
    <x v="47"/>
    <n v="16452"/>
    <n v="32280"/>
    <x v="2"/>
    <n v="0"/>
    <n v="129120"/>
    <x v="0"/>
  </r>
  <r>
    <n v="161"/>
    <x v="84"/>
    <x v="9"/>
    <x v="9"/>
    <x v="126"/>
    <x v="118"/>
    <n v="8508"/>
    <n v="16680"/>
    <x v="1"/>
    <n v="0"/>
    <n v="50040"/>
    <x v="0"/>
  </r>
  <r>
    <n v="162"/>
    <x v="85"/>
    <x v="8"/>
    <x v="8"/>
    <x v="30"/>
    <x v="30"/>
    <n v="24408"/>
    <n v="47880"/>
    <x v="12"/>
    <n v="0"/>
    <n v="478800"/>
    <x v="0"/>
  </r>
  <r>
    <n v="163"/>
    <x v="85"/>
    <x v="0"/>
    <x v="0"/>
    <x v="79"/>
    <x v="76"/>
    <n v="252132"/>
    <n v="548280"/>
    <x v="12"/>
    <n v="0"/>
    <n v="5482800"/>
    <x v="0"/>
  </r>
  <r>
    <n v="164"/>
    <x v="85"/>
    <x v="7"/>
    <x v="7"/>
    <x v="127"/>
    <x v="119"/>
    <n v="491136"/>
    <n v="1068000"/>
    <x v="3"/>
    <n v="0"/>
    <n v="5340000"/>
    <x v="4"/>
  </r>
  <r>
    <n v="165"/>
    <x v="85"/>
    <x v="5"/>
    <x v="5"/>
    <x v="82"/>
    <x v="79"/>
    <n v="397584"/>
    <n v="1200000"/>
    <x v="6"/>
    <n v="0"/>
    <n v="1200000"/>
    <x v="4"/>
  </r>
  <r>
    <n v="166"/>
    <x v="86"/>
    <x v="3"/>
    <x v="3"/>
    <x v="128"/>
    <x v="120"/>
    <n v="42864"/>
    <n v="93216"/>
    <x v="6"/>
    <n v="0"/>
    <n v="93216"/>
    <x v="1"/>
  </r>
  <r>
    <n v="167"/>
    <x v="87"/>
    <x v="6"/>
    <x v="6"/>
    <x v="69"/>
    <x v="66"/>
    <n v="607020"/>
    <n v="1319988"/>
    <x v="1"/>
    <n v="0"/>
    <n v="3959964"/>
    <x v="2"/>
  </r>
  <r>
    <n v="168"/>
    <x v="87"/>
    <x v="7"/>
    <x v="7"/>
    <x v="129"/>
    <x v="121"/>
    <n v="26460"/>
    <n v="57540"/>
    <x v="6"/>
    <n v="0"/>
    <n v="57540"/>
    <x v="1"/>
  </r>
  <r>
    <n v="169"/>
    <x v="87"/>
    <x v="8"/>
    <x v="8"/>
    <x v="130"/>
    <x v="122"/>
    <n v="181008"/>
    <n v="393600"/>
    <x v="1"/>
    <n v="0"/>
    <n v="1180800"/>
    <x v="4"/>
  </r>
  <r>
    <n v="170"/>
    <x v="87"/>
    <x v="5"/>
    <x v="5"/>
    <x v="122"/>
    <x v="115"/>
    <n v="32364"/>
    <n v="63480"/>
    <x v="6"/>
    <n v="0"/>
    <n v="63480"/>
    <x v="0"/>
  </r>
  <r>
    <n v="171"/>
    <x v="88"/>
    <x v="2"/>
    <x v="2"/>
    <x v="131"/>
    <x v="123"/>
    <n v="275916"/>
    <n v="599988"/>
    <x v="6"/>
    <n v="0"/>
    <n v="599988"/>
    <x v="2"/>
  </r>
  <r>
    <n v="172"/>
    <x v="88"/>
    <x v="8"/>
    <x v="8"/>
    <x v="8"/>
    <x v="8"/>
    <n v="620232"/>
    <n v="1872000"/>
    <x v="12"/>
    <n v="0"/>
    <n v="18720000"/>
    <x v="4"/>
  </r>
  <r>
    <n v="173"/>
    <x v="88"/>
    <x v="7"/>
    <x v="7"/>
    <x v="132"/>
    <x v="124"/>
    <n v="73392"/>
    <n v="159588"/>
    <x v="9"/>
    <n v="0"/>
    <n v="319176"/>
    <x v="1"/>
  </r>
  <r>
    <n v="174"/>
    <x v="88"/>
    <x v="9"/>
    <x v="9"/>
    <x v="133"/>
    <x v="125"/>
    <n v="10392"/>
    <n v="20388"/>
    <x v="13"/>
    <n v="0"/>
    <n v="265044"/>
    <x v="3"/>
  </r>
  <r>
    <n v="175"/>
    <x v="88"/>
    <x v="8"/>
    <x v="8"/>
    <x v="134"/>
    <x v="126"/>
    <n v="151080"/>
    <n v="456000"/>
    <x v="3"/>
    <n v="0"/>
    <n v="2280000"/>
    <x v="3"/>
  </r>
  <r>
    <n v="176"/>
    <x v="89"/>
    <x v="3"/>
    <x v="3"/>
    <x v="35"/>
    <x v="35"/>
    <n v="13200"/>
    <n v="25884"/>
    <x v="3"/>
    <n v="0"/>
    <n v="129420"/>
    <x v="1"/>
  </r>
  <r>
    <n v="177"/>
    <x v="89"/>
    <x v="8"/>
    <x v="8"/>
    <x v="135"/>
    <x v="127"/>
    <n v="15996"/>
    <n v="34788"/>
    <x v="9"/>
    <n v="0"/>
    <n v="69576"/>
    <x v="3"/>
  </r>
  <r>
    <n v="178"/>
    <x v="90"/>
    <x v="8"/>
    <x v="8"/>
    <x v="130"/>
    <x v="122"/>
    <n v="181008"/>
    <n v="393600"/>
    <x v="2"/>
    <n v="0"/>
    <n v="1574400"/>
    <x v="4"/>
  </r>
  <r>
    <n v="179"/>
    <x v="90"/>
    <x v="9"/>
    <x v="9"/>
    <x v="34"/>
    <x v="34"/>
    <n v="104004"/>
    <n v="204000"/>
    <x v="1"/>
    <n v="0"/>
    <n v="612000"/>
    <x v="4"/>
  </r>
  <r>
    <n v="180"/>
    <x v="91"/>
    <x v="3"/>
    <x v="3"/>
    <x v="40"/>
    <x v="40"/>
    <n v="633036"/>
    <n v="1910640"/>
    <x v="6"/>
    <n v="0"/>
    <n v="1910640"/>
    <x v="2"/>
  </r>
  <r>
    <n v="181"/>
    <x v="91"/>
    <x v="8"/>
    <x v="8"/>
    <x v="136"/>
    <x v="128"/>
    <n v="636132"/>
    <n v="1920000"/>
    <x v="8"/>
    <n v="0"/>
    <n v="17280000"/>
    <x v="4"/>
  </r>
  <r>
    <n v="182"/>
    <x v="91"/>
    <x v="2"/>
    <x v="2"/>
    <x v="112"/>
    <x v="106"/>
    <n v="485616"/>
    <n v="1056000"/>
    <x v="12"/>
    <n v="0"/>
    <n v="10560000"/>
    <x v="4"/>
  </r>
  <r>
    <n v="183"/>
    <x v="91"/>
    <x v="5"/>
    <x v="5"/>
    <x v="137"/>
    <x v="129"/>
    <n v="628188"/>
    <n v="1896000"/>
    <x v="12"/>
    <n v="0"/>
    <n v="18960000"/>
    <x v="4"/>
  </r>
  <r>
    <n v="184"/>
    <x v="91"/>
    <x v="2"/>
    <x v="2"/>
    <x v="40"/>
    <x v="40"/>
    <n v="633036"/>
    <n v="1910640"/>
    <x v="3"/>
    <n v="0"/>
    <n v="9553200"/>
    <x v="2"/>
  </r>
  <r>
    <n v="185"/>
    <x v="91"/>
    <x v="9"/>
    <x v="9"/>
    <x v="138"/>
    <x v="65"/>
    <n v="18288"/>
    <n v="35880"/>
    <x v="0"/>
    <n v="0"/>
    <n v="287040"/>
    <x v="0"/>
  </r>
  <r>
    <n v="186"/>
    <x v="92"/>
    <x v="9"/>
    <x v="9"/>
    <x v="139"/>
    <x v="130"/>
    <n v="142932"/>
    <n v="310800"/>
    <x v="12"/>
    <n v="0"/>
    <n v="3108000"/>
    <x v="0"/>
  </r>
  <r>
    <n v="187"/>
    <x v="92"/>
    <x v="4"/>
    <x v="4"/>
    <x v="140"/>
    <x v="131"/>
    <n v="141276"/>
    <n v="307200"/>
    <x v="6"/>
    <n v="0"/>
    <n v="307200"/>
    <x v="3"/>
  </r>
  <r>
    <n v="188"/>
    <x v="92"/>
    <x v="8"/>
    <x v="8"/>
    <x v="141"/>
    <x v="132"/>
    <n v="7668"/>
    <n v="16668"/>
    <x v="6"/>
    <n v="0"/>
    <n v="16668"/>
    <x v="5"/>
  </r>
  <r>
    <n v="189"/>
    <x v="93"/>
    <x v="1"/>
    <x v="1"/>
    <x v="142"/>
    <x v="133"/>
    <n v="99396"/>
    <n v="299988"/>
    <x v="3"/>
    <n v="0"/>
    <n v="1499940"/>
    <x v="1"/>
  </r>
  <r>
    <n v="190"/>
    <x v="93"/>
    <x v="4"/>
    <x v="4"/>
    <x v="143"/>
    <x v="134"/>
    <n v="147888"/>
    <n v="321600"/>
    <x v="6"/>
    <n v="0"/>
    <n v="321600"/>
    <x v="3"/>
  </r>
  <r>
    <n v="191"/>
    <x v="93"/>
    <x v="7"/>
    <x v="7"/>
    <x v="60"/>
    <x v="58"/>
    <n v="22176"/>
    <n v="48228"/>
    <x v="0"/>
    <n v="0"/>
    <n v="385824"/>
    <x v="3"/>
  </r>
  <r>
    <n v="192"/>
    <x v="94"/>
    <x v="5"/>
    <x v="5"/>
    <x v="144"/>
    <x v="135"/>
    <n v="385728"/>
    <n v="838800"/>
    <x v="9"/>
    <n v="0"/>
    <n v="1677600"/>
    <x v="0"/>
  </r>
  <r>
    <n v="193"/>
    <x v="94"/>
    <x v="7"/>
    <x v="7"/>
    <x v="71"/>
    <x v="68"/>
    <n v="6984"/>
    <n v="15192"/>
    <x v="6"/>
    <n v="0"/>
    <n v="15192"/>
    <x v="5"/>
  </r>
  <r>
    <n v="194"/>
    <x v="94"/>
    <x v="0"/>
    <x v="0"/>
    <x v="41"/>
    <x v="41"/>
    <n v="30588"/>
    <n v="59988"/>
    <x v="13"/>
    <n v="0"/>
    <n v="779844"/>
    <x v="4"/>
  </r>
  <r>
    <n v="195"/>
    <x v="94"/>
    <x v="3"/>
    <x v="3"/>
    <x v="143"/>
    <x v="134"/>
    <n v="147888"/>
    <n v="321600"/>
    <x v="3"/>
    <n v="0"/>
    <n v="1608000"/>
    <x v="3"/>
  </r>
  <r>
    <n v="196"/>
    <x v="94"/>
    <x v="9"/>
    <x v="9"/>
    <x v="78"/>
    <x v="75"/>
    <n v="99396"/>
    <n v="299988"/>
    <x v="8"/>
    <n v="0"/>
    <n v="2699892"/>
    <x v="1"/>
  </r>
  <r>
    <n v="197"/>
    <x v="95"/>
    <x v="8"/>
    <x v="8"/>
    <x v="137"/>
    <x v="129"/>
    <n v="628188"/>
    <n v="1896000"/>
    <x v="1"/>
    <n v="0"/>
    <n v="5688000"/>
    <x v="4"/>
  </r>
  <r>
    <n v="198"/>
    <x v="95"/>
    <x v="2"/>
    <x v="2"/>
    <x v="113"/>
    <x v="107"/>
    <n v="67296"/>
    <n v="131988"/>
    <x v="8"/>
    <n v="0"/>
    <n v="1187892"/>
    <x v="5"/>
  </r>
  <r>
    <n v="199"/>
    <x v="95"/>
    <x v="4"/>
    <x v="4"/>
    <x v="100"/>
    <x v="96"/>
    <n v="484512"/>
    <n v="1053600"/>
    <x v="0"/>
    <n v="0"/>
    <n v="8428800"/>
    <x v="4"/>
  </r>
  <r>
    <n v="200"/>
    <x v="95"/>
    <x v="3"/>
    <x v="3"/>
    <x v="145"/>
    <x v="136"/>
    <n v="110364"/>
    <n v="240000"/>
    <x v="2"/>
    <n v="0"/>
    <n v="960000"/>
    <x v="3"/>
  </r>
  <r>
    <n v="201"/>
    <x v="96"/>
    <x v="4"/>
    <x v="4"/>
    <x v="146"/>
    <x v="86"/>
    <n v="281424"/>
    <n v="552000"/>
    <x v="4"/>
    <n v="0"/>
    <n v="7728000"/>
    <x v="4"/>
  </r>
  <r>
    <n v="202"/>
    <x v="96"/>
    <x v="4"/>
    <x v="4"/>
    <x v="147"/>
    <x v="137"/>
    <n v="47712"/>
    <n v="93588"/>
    <x v="3"/>
    <n v="0"/>
    <n v="467940"/>
    <x v="4"/>
  </r>
  <r>
    <n v="203"/>
    <x v="97"/>
    <x v="1"/>
    <x v="1"/>
    <x v="148"/>
    <x v="138"/>
    <n v="471120"/>
    <n v="1421964"/>
    <x v="6"/>
    <n v="0"/>
    <n v="1421964"/>
    <x v="2"/>
  </r>
  <r>
    <n v="204"/>
    <x v="97"/>
    <x v="4"/>
    <x v="4"/>
    <x v="23"/>
    <x v="23"/>
    <n v="104004"/>
    <n v="204000"/>
    <x v="6"/>
    <n v="0"/>
    <n v="204000"/>
    <x v="4"/>
  </r>
  <r>
    <n v="205"/>
    <x v="97"/>
    <x v="0"/>
    <x v="0"/>
    <x v="3"/>
    <x v="3"/>
    <n v="128028"/>
    <n v="278400"/>
    <x v="12"/>
    <n v="0"/>
    <n v="2784000"/>
    <x v="1"/>
  </r>
  <r>
    <n v="206"/>
    <x v="98"/>
    <x v="5"/>
    <x v="5"/>
    <x v="149"/>
    <x v="22"/>
    <n v="100944"/>
    <n v="198000"/>
    <x v="1"/>
    <n v="0"/>
    <n v="594000"/>
    <x v="4"/>
  </r>
  <r>
    <n v="207"/>
    <x v="98"/>
    <x v="8"/>
    <x v="8"/>
    <x v="138"/>
    <x v="65"/>
    <n v="18288"/>
    <n v="35880"/>
    <x v="8"/>
    <n v="0"/>
    <n v="322920"/>
    <x v="0"/>
  </r>
  <r>
    <n v="208"/>
    <x v="98"/>
    <x v="3"/>
    <x v="3"/>
    <x v="55"/>
    <x v="54"/>
    <n v="467112"/>
    <n v="916212"/>
    <x v="6"/>
    <n v="0"/>
    <n v="916212"/>
    <x v="2"/>
  </r>
  <r>
    <n v="209"/>
    <x v="99"/>
    <x v="1"/>
    <x v="1"/>
    <x v="150"/>
    <x v="139"/>
    <n v="165000"/>
    <n v="358800"/>
    <x v="12"/>
    <n v="0"/>
    <n v="3588000"/>
    <x v="3"/>
  </r>
  <r>
    <n v="210"/>
    <x v="99"/>
    <x v="8"/>
    <x v="8"/>
    <x v="151"/>
    <x v="140"/>
    <n v="165552"/>
    <n v="360000"/>
    <x v="9"/>
    <n v="0"/>
    <n v="720000"/>
    <x v="3"/>
  </r>
  <r>
    <n v="211"/>
    <x v="100"/>
    <x v="8"/>
    <x v="8"/>
    <x v="152"/>
    <x v="141"/>
    <n v="36696"/>
    <n v="71988"/>
    <x v="2"/>
    <n v="0"/>
    <n v="287952"/>
    <x v="1"/>
  </r>
  <r>
    <n v="212"/>
    <x v="100"/>
    <x v="4"/>
    <x v="4"/>
    <x v="44"/>
    <x v="20"/>
    <n v="409512"/>
    <n v="1236000"/>
    <x v="3"/>
    <n v="0"/>
    <n v="6180000"/>
    <x v="4"/>
  </r>
  <r>
    <n v="213"/>
    <x v="100"/>
    <x v="2"/>
    <x v="2"/>
    <x v="153"/>
    <x v="142"/>
    <n v="19872"/>
    <n v="59988"/>
    <x v="3"/>
    <n v="0"/>
    <n v="299940"/>
    <x v="3"/>
  </r>
  <r>
    <n v="214"/>
    <x v="100"/>
    <x v="7"/>
    <x v="7"/>
    <x v="144"/>
    <x v="135"/>
    <n v="385728"/>
    <n v="838800"/>
    <x v="0"/>
    <n v="0"/>
    <n v="6710400"/>
    <x v="0"/>
  </r>
  <r>
    <n v="215"/>
    <x v="100"/>
    <x v="3"/>
    <x v="3"/>
    <x v="114"/>
    <x v="108"/>
    <n v="244104"/>
    <n v="478800"/>
    <x v="1"/>
    <n v="0"/>
    <n v="1436400"/>
    <x v="0"/>
  </r>
  <r>
    <n v="216"/>
    <x v="100"/>
    <x v="8"/>
    <x v="8"/>
    <x v="98"/>
    <x v="94"/>
    <n v="246108"/>
    <n v="742800"/>
    <x v="0"/>
    <n v="0"/>
    <n v="5942400"/>
    <x v="0"/>
  </r>
  <r>
    <n v="217"/>
    <x v="101"/>
    <x v="6"/>
    <x v="6"/>
    <x v="67"/>
    <x v="64"/>
    <n v="12684"/>
    <n v="27588"/>
    <x v="2"/>
    <n v="0"/>
    <n v="110352"/>
    <x v="3"/>
  </r>
  <r>
    <n v="218"/>
    <x v="101"/>
    <x v="2"/>
    <x v="2"/>
    <x v="149"/>
    <x v="22"/>
    <n v="100944"/>
    <n v="198000"/>
    <x v="0"/>
    <n v="0"/>
    <n v="1584000"/>
    <x v="4"/>
  </r>
  <r>
    <n v="219"/>
    <x v="101"/>
    <x v="1"/>
    <x v="1"/>
    <x v="154"/>
    <x v="143"/>
    <n v="19860"/>
    <n v="43188"/>
    <x v="1"/>
    <n v="0"/>
    <n v="129564"/>
    <x v="3"/>
  </r>
  <r>
    <n v="220"/>
    <x v="101"/>
    <x v="3"/>
    <x v="3"/>
    <x v="13"/>
    <x v="13"/>
    <n v="24180"/>
    <n v="52572"/>
    <x v="1"/>
    <n v="0"/>
    <n v="157716"/>
    <x v="3"/>
  </r>
  <r>
    <n v="221"/>
    <x v="101"/>
    <x v="2"/>
    <x v="2"/>
    <x v="155"/>
    <x v="144"/>
    <n v="115296"/>
    <n v="347988"/>
    <x v="2"/>
    <n v="0"/>
    <n v="1391952"/>
    <x v="5"/>
  </r>
  <r>
    <n v="222"/>
    <x v="102"/>
    <x v="3"/>
    <x v="3"/>
    <x v="156"/>
    <x v="145"/>
    <n v="9096"/>
    <n v="27468"/>
    <x v="12"/>
    <n v="0"/>
    <n v="274680"/>
    <x v="5"/>
  </r>
  <r>
    <n v="223"/>
    <x v="102"/>
    <x v="7"/>
    <x v="7"/>
    <x v="157"/>
    <x v="53"/>
    <n v="342144"/>
    <n v="744000"/>
    <x v="3"/>
    <n v="0"/>
    <n v="3720000"/>
    <x v="4"/>
  </r>
  <r>
    <n v="224"/>
    <x v="103"/>
    <x v="7"/>
    <x v="7"/>
    <x v="90"/>
    <x v="87"/>
    <n v="30588"/>
    <n v="60000"/>
    <x v="12"/>
    <n v="0"/>
    <n v="600000"/>
    <x v="0"/>
  </r>
  <r>
    <n v="225"/>
    <x v="103"/>
    <x v="7"/>
    <x v="7"/>
    <x v="93"/>
    <x v="89"/>
    <n v="182112"/>
    <n v="396000"/>
    <x v="1"/>
    <n v="0"/>
    <n v="1188000"/>
    <x v="3"/>
  </r>
  <r>
    <n v="226"/>
    <x v="103"/>
    <x v="4"/>
    <x v="4"/>
    <x v="95"/>
    <x v="91"/>
    <n v="1152984"/>
    <n v="3479988"/>
    <x v="6"/>
    <n v="0"/>
    <n v="3479988"/>
    <x v="2"/>
  </r>
  <r>
    <n v="227"/>
    <x v="103"/>
    <x v="2"/>
    <x v="2"/>
    <x v="7"/>
    <x v="7"/>
    <n v="147888"/>
    <n v="321600"/>
    <x v="1"/>
    <n v="0"/>
    <n v="964800"/>
    <x v="3"/>
  </r>
  <r>
    <n v="228"/>
    <x v="103"/>
    <x v="7"/>
    <x v="7"/>
    <x v="48"/>
    <x v="47"/>
    <n v="16452"/>
    <n v="32280"/>
    <x v="7"/>
    <n v="0"/>
    <n v="225960"/>
    <x v="0"/>
  </r>
  <r>
    <n v="229"/>
    <x v="103"/>
    <x v="6"/>
    <x v="6"/>
    <x v="66"/>
    <x v="55"/>
    <n v="118872"/>
    <n v="358800"/>
    <x v="6"/>
    <n v="0"/>
    <n v="358800"/>
    <x v="0"/>
  </r>
  <r>
    <n v="230"/>
    <x v="103"/>
    <x v="6"/>
    <x v="6"/>
    <x v="8"/>
    <x v="8"/>
    <n v="620232"/>
    <n v="1872000"/>
    <x v="6"/>
    <n v="0"/>
    <n v="1872000"/>
    <x v="4"/>
  </r>
  <r>
    <n v="231"/>
    <x v="104"/>
    <x v="0"/>
    <x v="0"/>
    <x v="158"/>
    <x v="146"/>
    <n v="236568"/>
    <n v="714000"/>
    <x v="3"/>
    <n v="0"/>
    <n v="3570000"/>
    <x v="4"/>
  </r>
  <r>
    <n v="232"/>
    <x v="105"/>
    <x v="6"/>
    <x v="6"/>
    <x v="52"/>
    <x v="51"/>
    <n v="110124"/>
    <n v="216000"/>
    <x v="6"/>
    <n v="0"/>
    <n v="216000"/>
    <x v="4"/>
  </r>
  <r>
    <n v="233"/>
    <x v="106"/>
    <x v="6"/>
    <x v="6"/>
    <x v="93"/>
    <x v="89"/>
    <n v="182112"/>
    <n v="396000"/>
    <x v="8"/>
    <n v="0"/>
    <n v="3564000"/>
    <x v="3"/>
  </r>
  <r>
    <n v="234"/>
    <x v="106"/>
    <x v="0"/>
    <x v="0"/>
    <x v="25"/>
    <x v="25"/>
    <n v="10956"/>
    <n v="21480"/>
    <x v="3"/>
    <n v="0"/>
    <n v="107400"/>
    <x v="0"/>
  </r>
  <r>
    <n v="235"/>
    <x v="106"/>
    <x v="1"/>
    <x v="1"/>
    <x v="159"/>
    <x v="147"/>
    <n v="99324"/>
    <n v="215988"/>
    <x v="12"/>
    <n v="0"/>
    <n v="2159880"/>
    <x v="5"/>
  </r>
  <r>
    <n v="236"/>
    <x v="106"/>
    <x v="3"/>
    <x v="3"/>
    <x v="160"/>
    <x v="96"/>
    <n v="485616"/>
    <n v="1056000"/>
    <x v="9"/>
    <n v="0"/>
    <n v="2112000"/>
    <x v="4"/>
  </r>
  <r>
    <n v="237"/>
    <x v="106"/>
    <x v="7"/>
    <x v="7"/>
    <x v="41"/>
    <x v="41"/>
    <n v="30588"/>
    <n v="59988"/>
    <x v="1"/>
    <n v="0"/>
    <n v="179964"/>
    <x v="4"/>
  </r>
  <r>
    <n v="238"/>
    <x v="106"/>
    <x v="3"/>
    <x v="3"/>
    <x v="161"/>
    <x v="148"/>
    <n v="7944"/>
    <n v="15588"/>
    <x v="0"/>
    <n v="0"/>
    <n v="124704"/>
    <x v="3"/>
  </r>
  <r>
    <n v="239"/>
    <x v="106"/>
    <x v="1"/>
    <x v="1"/>
    <x v="4"/>
    <x v="4"/>
    <n v="220188"/>
    <n v="478800"/>
    <x v="3"/>
    <n v="0"/>
    <n v="2394000"/>
    <x v="2"/>
  </r>
  <r>
    <n v="240"/>
    <x v="106"/>
    <x v="6"/>
    <x v="6"/>
    <x v="70"/>
    <x v="67"/>
    <n v="51672"/>
    <n v="155940"/>
    <x v="0"/>
    <n v="0"/>
    <n v="1247520"/>
    <x v="0"/>
  </r>
  <r>
    <n v="241"/>
    <x v="107"/>
    <x v="5"/>
    <x v="5"/>
    <x v="162"/>
    <x v="149"/>
    <n v="8880"/>
    <n v="17424"/>
    <x v="12"/>
    <n v="0"/>
    <n v="174240"/>
    <x v="1"/>
  </r>
  <r>
    <n v="242"/>
    <x v="107"/>
    <x v="4"/>
    <x v="4"/>
    <x v="163"/>
    <x v="150"/>
    <n v="38628"/>
    <n v="83988"/>
    <x v="3"/>
    <n v="0"/>
    <n v="419940"/>
    <x v="0"/>
  </r>
  <r>
    <n v="243"/>
    <x v="107"/>
    <x v="2"/>
    <x v="2"/>
    <x v="148"/>
    <x v="138"/>
    <n v="471120"/>
    <n v="1421964"/>
    <x v="1"/>
    <n v="0"/>
    <n v="4265892"/>
    <x v="2"/>
  </r>
  <r>
    <n v="244"/>
    <x v="107"/>
    <x v="8"/>
    <x v="8"/>
    <x v="31"/>
    <x v="31"/>
    <n v="59628"/>
    <n v="179988"/>
    <x v="6"/>
    <n v="0"/>
    <n v="179988"/>
    <x v="1"/>
  </r>
  <r>
    <n v="245"/>
    <x v="107"/>
    <x v="7"/>
    <x v="7"/>
    <x v="79"/>
    <x v="76"/>
    <n v="252132"/>
    <n v="548280"/>
    <x v="12"/>
    <n v="0"/>
    <n v="5482800"/>
    <x v="0"/>
  </r>
  <r>
    <n v="246"/>
    <x v="107"/>
    <x v="4"/>
    <x v="4"/>
    <x v="164"/>
    <x v="151"/>
    <n v="58704"/>
    <n v="115140"/>
    <x v="6"/>
    <n v="0"/>
    <n v="115140"/>
    <x v="1"/>
  </r>
  <r>
    <n v="247"/>
    <x v="107"/>
    <x v="2"/>
    <x v="2"/>
    <x v="165"/>
    <x v="152"/>
    <n v="15720"/>
    <n v="30828"/>
    <x v="12"/>
    <n v="0"/>
    <n v="308280"/>
    <x v="1"/>
  </r>
  <r>
    <n v="248"/>
    <x v="107"/>
    <x v="5"/>
    <x v="5"/>
    <x v="25"/>
    <x v="25"/>
    <n v="10956"/>
    <n v="21480"/>
    <x v="4"/>
    <n v="0"/>
    <n v="300720"/>
    <x v="0"/>
  </r>
  <r>
    <n v="249"/>
    <x v="107"/>
    <x v="3"/>
    <x v="3"/>
    <x v="21"/>
    <x v="21"/>
    <n v="99792"/>
    <n v="301200"/>
    <x v="12"/>
    <n v="0"/>
    <n v="3012000"/>
    <x v="0"/>
  </r>
  <r>
    <n v="250"/>
    <x v="108"/>
    <x v="4"/>
    <x v="4"/>
    <x v="166"/>
    <x v="153"/>
    <n v="85044"/>
    <n v="166800"/>
    <x v="8"/>
    <n v="0"/>
    <n v="1501200"/>
    <x v="0"/>
  </r>
  <r>
    <n v="251"/>
    <x v="108"/>
    <x v="5"/>
    <x v="5"/>
    <x v="147"/>
    <x v="137"/>
    <n v="47712"/>
    <n v="93588"/>
    <x v="1"/>
    <n v="0"/>
    <n v="280764"/>
    <x v="4"/>
  </r>
  <r>
    <n v="252"/>
    <x v="108"/>
    <x v="8"/>
    <x v="8"/>
    <x v="163"/>
    <x v="150"/>
    <n v="38628"/>
    <n v="83988"/>
    <x v="3"/>
    <n v="0"/>
    <n v="419940"/>
    <x v="0"/>
  </r>
  <r>
    <n v="253"/>
    <x v="109"/>
    <x v="7"/>
    <x v="7"/>
    <x v="145"/>
    <x v="136"/>
    <n v="110364"/>
    <n v="240000"/>
    <x v="1"/>
    <n v="0.2"/>
    <n v="576000"/>
    <x v="3"/>
  </r>
  <r>
    <n v="254"/>
    <x v="109"/>
    <x v="6"/>
    <x v="6"/>
    <x v="14"/>
    <x v="14"/>
    <n v="13800"/>
    <n v="30000"/>
    <x v="14"/>
    <n v="0.2"/>
    <n v="720000"/>
    <x v="4"/>
  </r>
  <r>
    <n v="255"/>
    <x v="109"/>
    <x v="4"/>
    <x v="4"/>
    <x v="85"/>
    <x v="82"/>
    <n v="51684"/>
    <n v="155988"/>
    <x v="14"/>
    <n v="0.2"/>
    <n v="3743712"/>
    <x v="3"/>
  </r>
  <r>
    <n v="256"/>
    <x v="109"/>
    <x v="3"/>
    <x v="3"/>
    <x v="31"/>
    <x v="31"/>
    <n v="59628"/>
    <n v="179988"/>
    <x v="15"/>
    <n v="0.2"/>
    <n v="3599760"/>
    <x v="1"/>
  </r>
  <r>
    <n v="257"/>
    <x v="109"/>
    <x v="5"/>
    <x v="5"/>
    <x v="167"/>
    <x v="42"/>
    <n v="276528"/>
    <n v="542400"/>
    <x v="12"/>
    <n v="0.2"/>
    <n v="4339200"/>
    <x v="4"/>
  </r>
  <r>
    <n v="258"/>
    <x v="110"/>
    <x v="1"/>
    <x v="1"/>
    <x v="9"/>
    <x v="9"/>
    <n v="35784"/>
    <n v="108000"/>
    <x v="12"/>
    <n v="0.2"/>
    <n v="864000"/>
    <x v="0"/>
  </r>
  <r>
    <n v="259"/>
    <x v="110"/>
    <x v="5"/>
    <x v="5"/>
    <x v="90"/>
    <x v="87"/>
    <n v="30588"/>
    <n v="60000"/>
    <x v="1"/>
    <n v="0"/>
    <n v="180000"/>
    <x v="0"/>
  </r>
  <r>
    <n v="260"/>
    <x v="110"/>
    <x v="0"/>
    <x v="0"/>
    <x v="168"/>
    <x v="154"/>
    <n v="644088"/>
    <n v="1944000"/>
    <x v="1"/>
    <n v="0.2"/>
    <n v="4665600"/>
    <x v="4"/>
  </r>
  <r>
    <n v="261"/>
    <x v="110"/>
    <x v="4"/>
    <x v="4"/>
    <x v="81"/>
    <x v="78"/>
    <n v="237984"/>
    <n v="466800"/>
    <x v="8"/>
    <n v="0.2"/>
    <n v="3360960"/>
    <x v="0"/>
  </r>
  <r>
    <n v="262"/>
    <x v="111"/>
    <x v="4"/>
    <x v="4"/>
    <x v="110"/>
    <x v="104"/>
    <n v="10344"/>
    <n v="20280"/>
    <x v="12"/>
    <n v="0.2"/>
    <n v="162240"/>
    <x v="0"/>
  </r>
  <r>
    <n v="263"/>
    <x v="111"/>
    <x v="3"/>
    <x v="3"/>
    <x v="129"/>
    <x v="121"/>
    <n v="26460"/>
    <n v="57540"/>
    <x v="1"/>
    <n v="0.2"/>
    <n v="138096"/>
    <x v="1"/>
  </r>
  <r>
    <n v="264"/>
    <x v="111"/>
    <x v="9"/>
    <x v="9"/>
    <x v="169"/>
    <x v="155"/>
    <n v="604332"/>
    <n v="1824000"/>
    <x v="3"/>
    <n v="0.2"/>
    <n v="7296000"/>
    <x v="4"/>
  </r>
  <r>
    <n v="265"/>
    <x v="112"/>
    <x v="1"/>
    <x v="1"/>
    <x v="158"/>
    <x v="146"/>
    <n v="236568"/>
    <n v="714000"/>
    <x v="12"/>
    <n v="0"/>
    <n v="7140000"/>
    <x v="4"/>
  </r>
  <r>
    <n v="266"/>
    <x v="112"/>
    <x v="0"/>
    <x v="0"/>
    <x v="101"/>
    <x v="97"/>
    <n v="15996"/>
    <n v="34788"/>
    <x v="1"/>
    <n v="0"/>
    <n v="104364"/>
    <x v="3"/>
  </r>
  <r>
    <n v="267"/>
    <x v="112"/>
    <x v="6"/>
    <x v="6"/>
    <x v="170"/>
    <x v="156"/>
    <n v="19860"/>
    <n v="43188"/>
    <x v="15"/>
    <n v="0.2"/>
    <n v="863760"/>
    <x v="3"/>
  </r>
  <r>
    <n v="268"/>
    <x v="112"/>
    <x v="3"/>
    <x v="3"/>
    <x v="133"/>
    <x v="125"/>
    <n v="10392"/>
    <n v="20388"/>
    <x v="7"/>
    <n v="0"/>
    <n v="142716"/>
    <x v="3"/>
  </r>
  <r>
    <n v="269"/>
    <x v="113"/>
    <x v="1"/>
    <x v="1"/>
    <x v="171"/>
    <x v="157"/>
    <n v="52428"/>
    <n v="114000"/>
    <x v="1"/>
    <n v="0.2"/>
    <n v="273600"/>
    <x v="4"/>
  </r>
  <r>
    <n v="270"/>
    <x v="113"/>
    <x v="9"/>
    <x v="9"/>
    <x v="141"/>
    <x v="132"/>
    <n v="7668"/>
    <n v="16668"/>
    <x v="15"/>
    <n v="0.2"/>
    <n v="333360"/>
    <x v="5"/>
  </r>
  <r>
    <n v="271"/>
    <x v="113"/>
    <x v="8"/>
    <x v="8"/>
    <x v="172"/>
    <x v="158"/>
    <n v="225144"/>
    <n v="441600"/>
    <x v="7"/>
    <n v="0"/>
    <n v="3091200"/>
    <x v="0"/>
  </r>
  <r>
    <n v="272"/>
    <x v="114"/>
    <x v="6"/>
    <x v="6"/>
    <x v="173"/>
    <x v="159"/>
    <n v="15600"/>
    <n v="30600"/>
    <x v="6"/>
    <n v="0"/>
    <n v="30600"/>
    <x v="0"/>
  </r>
  <r>
    <n v="273"/>
    <x v="114"/>
    <x v="4"/>
    <x v="4"/>
    <x v="77"/>
    <x v="74"/>
    <n v="10956"/>
    <n v="21480"/>
    <x v="15"/>
    <n v="0.2"/>
    <n v="429600"/>
    <x v="0"/>
  </r>
  <r>
    <n v="274"/>
    <x v="114"/>
    <x v="0"/>
    <x v="0"/>
    <x v="174"/>
    <x v="160"/>
    <n v="912456"/>
    <n v="2754000"/>
    <x v="3"/>
    <n v="0.2"/>
    <n v="11016000"/>
    <x v="0"/>
  </r>
  <r>
    <n v="275"/>
    <x v="114"/>
    <x v="0"/>
    <x v="0"/>
    <x v="175"/>
    <x v="161"/>
    <n v="36696"/>
    <n v="71988"/>
    <x v="8"/>
    <n v="0.2"/>
    <n v="518313.60000000003"/>
    <x v="4"/>
  </r>
  <r>
    <n v="276"/>
    <x v="115"/>
    <x v="7"/>
    <x v="7"/>
    <x v="101"/>
    <x v="97"/>
    <n v="15996"/>
    <n v="34788"/>
    <x v="1"/>
    <n v="0.2"/>
    <n v="83491.200000000012"/>
    <x v="3"/>
  </r>
  <r>
    <n v="277"/>
    <x v="115"/>
    <x v="4"/>
    <x v="4"/>
    <x v="17"/>
    <x v="17"/>
    <n v="193116"/>
    <n v="419940"/>
    <x v="12"/>
    <n v="0.2"/>
    <n v="3359520"/>
    <x v="2"/>
  </r>
  <r>
    <n v="278"/>
    <x v="115"/>
    <x v="0"/>
    <x v="0"/>
    <x v="176"/>
    <x v="162"/>
    <n v="5808"/>
    <n v="11400"/>
    <x v="0"/>
    <n v="0.2"/>
    <n v="72960"/>
    <x v="0"/>
  </r>
  <r>
    <n v="279"/>
    <x v="115"/>
    <x v="7"/>
    <x v="7"/>
    <x v="177"/>
    <x v="163"/>
    <n v="17088"/>
    <n v="51588"/>
    <x v="3"/>
    <n v="0"/>
    <n v="257940"/>
    <x v="3"/>
  </r>
  <r>
    <n v="280"/>
    <x v="115"/>
    <x v="9"/>
    <x v="9"/>
    <x v="71"/>
    <x v="68"/>
    <n v="6984"/>
    <n v="15192"/>
    <x v="14"/>
    <n v="0.2"/>
    <n v="364608"/>
    <x v="5"/>
  </r>
  <r>
    <n v="281"/>
    <x v="116"/>
    <x v="4"/>
    <x v="4"/>
    <x v="175"/>
    <x v="161"/>
    <n v="36696"/>
    <n v="71988"/>
    <x v="2"/>
    <n v="0.2"/>
    <n v="230361.60000000001"/>
    <x v="4"/>
  </r>
  <r>
    <n v="282"/>
    <x v="116"/>
    <x v="6"/>
    <x v="6"/>
    <x v="83"/>
    <x v="80"/>
    <n v="12828"/>
    <n v="25152"/>
    <x v="0"/>
    <n v="0.2"/>
    <n v="160972.80000000002"/>
    <x v="0"/>
  </r>
  <r>
    <n v="283"/>
    <x v="116"/>
    <x v="7"/>
    <x v="7"/>
    <x v="178"/>
    <x v="164"/>
    <n v="91800"/>
    <n v="277080"/>
    <x v="1"/>
    <n v="0"/>
    <n v="831240"/>
    <x v="0"/>
  </r>
  <r>
    <n v="284"/>
    <x v="117"/>
    <x v="1"/>
    <x v="1"/>
    <x v="179"/>
    <x v="165"/>
    <n v="397584"/>
    <n v="1200000"/>
    <x v="12"/>
    <n v="0.2"/>
    <n v="9600000"/>
    <x v="4"/>
  </r>
  <r>
    <n v="285"/>
    <x v="117"/>
    <x v="0"/>
    <x v="0"/>
    <x v="180"/>
    <x v="166"/>
    <n v="323376"/>
    <n v="703200"/>
    <x v="8"/>
    <n v="0.2"/>
    <n v="5063040"/>
    <x v="0"/>
  </r>
  <r>
    <n v="286"/>
    <x v="118"/>
    <x v="6"/>
    <x v="6"/>
    <x v="125"/>
    <x v="117"/>
    <n v="7944"/>
    <n v="15588"/>
    <x v="6"/>
    <n v="0"/>
    <n v="15588"/>
    <x v="1"/>
  </r>
  <r>
    <n v="287"/>
    <x v="118"/>
    <x v="3"/>
    <x v="3"/>
    <x v="42"/>
    <x v="42"/>
    <n v="258180"/>
    <n v="506400"/>
    <x v="3"/>
    <n v="0.2"/>
    <n v="2025600"/>
    <x v="4"/>
  </r>
  <r>
    <n v="288"/>
    <x v="118"/>
    <x v="9"/>
    <x v="9"/>
    <x v="181"/>
    <x v="167"/>
    <n v="264300"/>
    <n v="518400"/>
    <x v="12"/>
    <n v="0.2"/>
    <n v="4147200"/>
    <x v="4"/>
  </r>
  <r>
    <n v="289"/>
    <x v="119"/>
    <x v="9"/>
    <x v="9"/>
    <x v="118"/>
    <x v="111"/>
    <n v="9540"/>
    <n v="18720"/>
    <x v="15"/>
    <n v="0.2"/>
    <n v="374400"/>
    <x v="0"/>
  </r>
  <r>
    <n v="290"/>
    <x v="119"/>
    <x v="2"/>
    <x v="2"/>
    <x v="125"/>
    <x v="117"/>
    <n v="7944"/>
    <n v="15588"/>
    <x v="7"/>
    <n v="0.2"/>
    <n v="87292.800000000003"/>
    <x v="1"/>
  </r>
  <r>
    <n v="291"/>
    <x v="119"/>
    <x v="7"/>
    <x v="7"/>
    <x v="92"/>
    <x v="88"/>
    <n v="7956"/>
    <n v="15600"/>
    <x v="1"/>
    <n v="0.2"/>
    <n v="37440"/>
    <x v="0"/>
  </r>
  <r>
    <n v="292"/>
    <x v="119"/>
    <x v="3"/>
    <x v="3"/>
    <x v="182"/>
    <x v="168"/>
    <n v="18204"/>
    <n v="39588"/>
    <x v="15"/>
    <n v="0.2"/>
    <n v="791760"/>
    <x v="3"/>
  </r>
  <r>
    <n v="293"/>
    <x v="120"/>
    <x v="7"/>
    <x v="7"/>
    <x v="124"/>
    <x v="34"/>
    <n v="108900"/>
    <n v="213600"/>
    <x v="15"/>
    <n v="0.2"/>
    <n v="4272000"/>
    <x v="4"/>
  </r>
  <r>
    <n v="294"/>
    <x v="120"/>
    <x v="1"/>
    <x v="1"/>
    <x v="34"/>
    <x v="34"/>
    <n v="104004"/>
    <n v="204000"/>
    <x v="15"/>
    <n v="0.2"/>
    <n v="4080000"/>
    <x v="4"/>
  </r>
  <r>
    <n v="295"/>
    <x v="120"/>
    <x v="5"/>
    <x v="5"/>
    <x v="183"/>
    <x v="160"/>
    <n v="993564"/>
    <n v="2998800"/>
    <x v="8"/>
    <n v="0.2"/>
    <n v="21591360"/>
    <x v="0"/>
  </r>
  <r>
    <n v="296"/>
    <x v="121"/>
    <x v="4"/>
    <x v="4"/>
    <x v="67"/>
    <x v="64"/>
    <n v="12684"/>
    <n v="27588"/>
    <x v="12"/>
    <n v="0.2"/>
    <n v="220704"/>
    <x v="3"/>
  </r>
  <r>
    <n v="297"/>
    <x v="121"/>
    <x v="3"/>
    <x v="3"/>
    <x v="113"/>
    <x v="107"/>
    <n v="67296"/>
    <n v="131988"/>
    <x v="14"/>
    <n v="0.2"/>
    <n v="3167712"/>
    <x v="5"/>
  </r>
  <r>
    <n v="298"/>
    <x v="121"/>
    <x v="6"/>
    <x v="6"/>
    <x v="184"/>
    <x v="169"/>
    <n v="169968"/>
    <n v="369600"/>
    <x v="15"/>
    <n v="0.2"/>
    <n v="7392000"/>
    <x v="3"/>
  </r>
  <r>
    <n v="299"/>
    <x v="122"/>
    <x v="3"/>
    <x v="3"/>
    <x v="4"/>
    <x v="4"/>
    <n v="220188"/>
    <n v="478800"/>
    <x v="7"/>
    <n v="0"/>
    <n v="3351600"/>
    <x v="2"/>
  </r>
  <r>
    <n v="300"/>
    <x v="122"/>
    <x v="2"/>
    <x v="2"/>
    <x v="102"/>
    <x v="98"/>
    <n v="141276"/>
    <n v="307200"/>
    <x v="3"/>
    <n v="0.2"/>
    <n v="1228800"/>
    <x v="3"/>
  </r>
  <r>
    <n v="301"/>
    <x v="122"/>
    <x v="3"/>
    <x v="3"/>
    <x v="185"/>
    <x v="170"/>
    <n v="95436"/>
    <n v="187200"/>
    <x v="14"/>
    <n v="0.2"/>
    <n v="4492800"/>
    <x v="1"/>
  </r>
  <r>
    <n v="302"/>
    <x v="122"/>
    <x v="8"/>
    <x v="8"/>
    <x v="186"/>
    <x v="103"/>
    <n v="472368"/>
    <n v="1027200"/>
    <x v="3"/>
    <n v="0"/>
    <n v="5136000"/>
    <x v="4"/>
  </r>
  <r>
    <n v="303"/>
    <x v="122"/>
    <x v="8"/>
    <x v="8"/>
    <x v="76"/>
    <x v="73"/>
    <n v="385728"/>
    <n v="838800"/>
    <x v="6"/>
    <n v="0"/>
    <n v="838800"/>
    <x v="0"/>
  </r>
  <r>
    <n v="304"/>
    <x v="123"/>
    <x v="9"/>
    <x v="9"/>
    <x v="187"/>
    <x v="171"/>
    <n v="88284"/>
    <n v="191988"/>
    <x v="1"/>
    <n v="0.2"/>
    <n v="460771.2"/>
    <x v="5"/>
  </r>
  <r>
    <n v="305"/>
    <x v="123"/>
    <x v="8"/>
    <x v="8"/>
    <x v="131"/>
    <x v="123"/>
    <n v="275916"/>
    <n v="599988"/>
    <x v="0"/>
    <n v="0.2"/>
    <n v="3839923.2"/>
    <x v="2"/>
  </r>
  <r>
    <n v="306"/>
    <x v="124"/>
    <x v="0"/>
    <x v="0"/>
    <x v="188"/>
    <x v="172"/>
    <n v="232488"/>
    <n v="456000"/>
    <x v="6"/>
    <n v="0"/>
    <n v="456000"/>
    <x v="0"/>
  </r>
  <r>
    <n v="307"/>
    <x v="124"/>
    <x v="1"/>
    <x v="1"/>
    <x v="42"/>
    <x v="42"/>
    <n v="258180"/>
    <n v="506400"/>
    <x v="0"/>
    <n v="0.2"/>
    <n v="3240960"/>
    <x v="4"/>
  </r>
  <r>
    <n v="308"/>
    <x v="124"/>
    <x v="4"/>
    <x v="4"/>
    <x v="86"/>
    <x v="83"/>
    <n v="142380"/>
    <n v="309600"/>
    <x v="2"/>
    <n v="0.2"/>
    <n v="990720"/>
    <x v="3"/>
  </r>
  <r>
    <n v="309"/>
    <x v="124"/>
    <x v="4"/>
    <x v="4"/>
    <x v="189"/>
    <x v="173"/>
    <n v="6108"/>
    <n v="11988"/>
    <x v="1"/>
    <n v="0"/>
    <n v="35964"/>
    <x v="3"/>
  </r>
  <r>
    <n v="310"/>
    <x v="125"/>
    <x v="5"/>
    <x v="5"/>
    <x v="22"/>
    <x v="22"/>
    <n v="102780"/>
    <n v="201600"/>
    <x v="12"/>
    <n v="0.2"/>
    <n v="1612800"/>
    <x v="4"/>
  </r>
  <r>
    <n v="311"/>
    <x v="125"/>
    <x v="2"/>
    <x v="2"/>
    <x v="59"/>
    <x v="57"/>
    <n v="385728"/>
    <n v="838800"/>
    <x v="1"/>
    <n v="0.2"/>
    <n v="2013120"/>
    <x v="0"/>
  </r>
  <r>
    <n v="312"/>
    <x v="125"/>
    <x v="7"/>
    <x v="7"/>
    <x v="190"/>
    <x v="174"/>
    <n v="9732"/>
    <n v="19080"/>
    <x v="12"/>
    <n v="0.2"/>
    <n v="152640"/>
    <x v="0"/>
  </r>
  <r>
    <n v="313"/>
    <x v="125"/>
    <x v="5"/>
    <x v="5"/>
    <x v="18"/>
    <x v="18"/>
    <n v="160032"/>
    <n v="348000"/>
    <x v="3"/>
    <n v="0.2"/>
    <n v="1392000"/>
    <x v="3"/>
  </r>
  <r>
    <n v="314"/>
    <x v="126"/>
    <x v="1"/>
    <x v="1"/>
    <x v="155"/>
    <x v="144"/>
    <n v="115296"/>
    <n v="347988"/>
    <x v="3"/>
    <n v="0.2"/>
    <n v="1391952"/>
    <x v="5"/>
  </r>
  <r>
    <n v="315"/>
    <x v="126"/>
    <x v="9"/>
    <x v="9"/>
    <x v="156"/>
    <x v="145"/>
    <n v="9096"/>
    <n v="27468"/>
    <x v="8"/>
    <n v="0.2"/>
    <n v="197769.60000000001"/>
    <x v="5"/>
  </r>
  <r>
    <n v="316"/>
    <x v="126"/>
    <x v="9"/>
    <x v="9"/>
    <x v="84"/>
    <x v="81"/>
    <n v="16524"/>
    <n v="35940"/>
    <x v="15"/>
    <n v="0.2"/>
    <n v="718800"/>
    <x v="0"/>
  </r>
  <r>
    <n v="317"/>
    <x v="126"/>
    <x v="6"/>
    <x v="6"/>
    <x v="29"/>
    <x v="29"/>
    <n v="16452"/>
    <n v="32280"/>
    <x v="1"/>
    <n v="0.2"/>
    <n v="77472"/>
    <x v="0"/>
  </r>
  <r>
    <n v="318"/>
    <x v="126"/>
    <x v="2"/>
    <x v="2"/>
    <x v="33"/>
    <x v="33"/>
    <n v="258816"/>
    <n v="562800"/>
    <x v="6"/>
    <n v="0"/>
    <n v="562800"/>
    <x v="0"/>
  </r>
  <r>
    <n v="319"/>
    <x v="126"/>
    <x v="9"/>
    <x v="9"/>
    <x v="144"/>
    <x v="135"/>
    <n v="385728"/>
    <n v="838800"/>
    <x v="12"/>
    <n v="0.2"/>
    <n v="6710400"/>
    <x v="0"/>
  </r>
  <r>
    <n v="320"/>
    <x v="126"/>
    <x v="0"/>
    <x v="0"/>
    <x v="83"/>
    <x v="80"/>
    <n v="12828"/>
    <n v="25152"/>
    <x v="7"/>
    <n v="0.2"/>
    <n v="140851.20000000001"/>
    <x v="0"/>
  </r>
  <r>
    <n v="321"/>
    <x v="127"/>
    <x v="4"/>
    <x v="4"/>
    <x v="148"/>
    <x v="138"/>
    <n v="471120"/>
    <n v="1421964"/>
    <x v="14"/>
    <n v="0.2"/>
    <n v="34127136"/>
    <x v="2"/>
  </r>
  <r>
    <n v="322"/>
    <x v="127"/>
    <x v="6"/>
    <x v="6"/>
    <x v="187"/>
    <x v="171"/>
    <n v="88284"/>
    <n v="191988"/>
    <x v="15"/>
    <n v="0.2"/>
    <n v="3839760"/>
    <x v="5"/>
  </r>
  <r>
    <n v="323"/>
    <x v="127"/>
    <x v="8"/>
    <x v="8"/>
    <x v="186"/>
    <x v="103"/>
    <n v="472368"/>
    <n v="1027200"/>
    <x v="0"/>
    <n v="0.2"/>
    <n v="6574080"/>
    <x v="4"/>
  </r>
  <r>
    <n v="324"/>
    <x v="127"/>
    <x v="5"/>
    <x v="5"/>
    <x v="186"/>
    <x v="103"/>
    <n v="472368"/>
    <n v="1027200"/>
    <x v="14"/>
    <n v="0.2"/>
    <n v="24652800"/>
    <x v="4"/>
  </r>
  <r>
    <n v="325"/>
    <x v="127"/>
    <x v="4"/>
    <x v="4"/>
    <x v="137"/>
    <x v="129"/>
    <n v="628188"/>
    <n v="1896000"/>
    <x v="12"/>
    <n v="0.2"/>
    <n v="15168000"/>
    <x v="4"/>
  </r>
  <r>
    <n v="326"/>
    <x v="127"/>
    <x v="5"/>
    <x v="5"/>
    <x v="191"/>
    <x v="175"/>
    <n v="28140"/>
    <n v="61188"/>
    <x v="3"/>
    <n v="0.2"/>
    <n v="244752"/>
    <x v="0"/>
  </r>
  <r>
    <n v="327"/>
    <x v="128"/>
    <x v="6"/>
    <x v="6"/>
    <x v="192"/>
    <x v="176"/>
    <n v="75540"/>
    <n v="228000"/>
    <x v="2"/>
    <n v="0.2"/>
    <n v="729600"/>
    <x v="0"/>
  </r>
  <r>
    <n v="328"/>
    <x v="128"/>
    <x v="0"/>
    <x v="0"/>
    <x v="193"/>
    <x v="177"/>
    <n v="14016"/>
    <n v="27480"/>
    <x v="1"/>
    <n v="0.2"/>
    <n v="65952"/>
    <x v="0"/>
  </r>
  <r>
    <n v="329"/>
    <x v="128"/>
    <x v="6"/>
    <x v="6"/>
    <x v="194"/>
    <x v="99"/>
    <n v="596376"/>
    <n v="1800000"/>
    <x v="0"/>
    <n v="0.2"/>
    <n v="11520000"/>
    <x v="4"/>
  </r>
  <r>
    <n v="330"/>
    <x v="129"/>
    <x v="3"/>
    <x v="3"/>
    <x v="195"/>
    <x v="178"/>
    <n v="259344"/>
    <n v="563964"/>
    <x v="8"/>
    <n v="0.2"/>
    <n v="4060540.8000000003"/>
    <x v="2"/>
  </r>
  <r>
    <n v="331"/>
    <x v="129"/>
    <x v="1"/>
    <x v="1"/>
    <x v="82"/>
    <x v="79"/>
    <n v="397584"/>
    <n v="1200000"/>
    <x v="12"/>
    <n v="0"/>
    <n v="12000000"/>
    <x v="4"/>
  </r>
  <r>
    <n v="332"/>
    <x v="129"/>
    <x v="4"/>
    <x v="4"/>
    <x v="155"/>
    <x v="144"/>
    <n v="115296"/>
    <n v="347988"/>
    <x v="1"/>
    <n v="0.2"/>
    <n v="835171.20000000007"/>
    <x v="5"/>
  </r>
  <r>
    <n v="333"/>
    <x v="129"/>
    <x v="6"/>
    <x v="6"/>
    <x v="110"/>
    <x v="104"/>
    <n v="10344"/>
    <n v="20280"/>
    <x v="12"/>
    <n v="0.2"/>
    <n v="162240"/>
    <x v="0"/>
  </r>
  <r>
    <n v="334"/>
    <x v="130"/>
    <x v="4"/>
    <x v="4"/>
    <x v="196"/>
    <x v="179"/>
    <n v="6348"/>
    <n v="13800"/>
    <x v="12"/>
    <n v="0.2"/>
    <n v="110400"/>
    <x v="0"/>
  </r>
  <r>
    <n v="335"/>
    <x v="130"/>
    <x v="6"/>
    <x v="6"/>
    <x v="46"/>
    <x v="45"/>
    <n v="608304"/>
    <n v="1836000"/>
    <x v="15"/>
    <n v="0.2"/>
    <n v="36720000"/>
    <x v="4"/>
  </r>
  <r>
    <n v="336"/>
    <x v="130"/>
    <x v="6"/>
    <x v="6"/>
    <x v="154"/>
    <x v="143"/>
    <n v="19860"/>
    <n v="43188"/>
    <x v="7"/>
    <n v="0.2"/>
    <n v="241852.80000000002"/>
    <x v="3"/>
  </r>
  <r>
    <n v="337"/>
    <x v="130"/>
    <x v="8"/>
    <x v="8"/>
    <x v="197"/>
    <x v="180"/>
    <n v="60672"/>
    <n v="131940"/>
    <x v="3"/>
    <n v="0.2"/>
    <n v="527760"/>
    <x v="1"/>
  </r>
  <r>
    <n v="338"/>
    <x v="130"/>
    <x v="6"/>
    <x v="6"/>
    <x v="18"/>
    <x v="18"/>
    <n v="160032"/>
    <n v="348000"/>
    <x v="15"/>
    <n v="0.2"/>
    <n v="6960000"/>
    <x v="3"/>
  </r>
  <r>
    <n v="339"/>
    <x v="130"/>
    <x v="0"/>
    <x v="0"/>
    <x v="188"/>
    <x v="172"/>
    <n v="232488"/>
    <n v="456000"/>
    <x v="15"/>
    <n v="0.2"/>
    <n v="9120000"/>
    <x v="0"/>
  </r>
  <r>
    <n v="340"/>
    <x v="131"/>
    <x v="8"/>
    <x v="8"/>
    <x v="198"/>
    <x v="181"/>
    <n v="59640"/>
    <n v="180000"/>
    <x v="15"/>
    <n v="0.2"/>
    <n v="3600000"/>
    <x v="0"/>
  </r>
  <r>
    <n v="341"/>
    <x v="131"/>
    <x v="1"/>
    <x v="1"/>
    <x v="70"/>
    <x v="67"/>
    <n v="51672"/>
    <n v="155940"/>
    <x v="8"/>
    <n v="0.2"/>
    <n v="1122768"/>
    <x v="0"/>
  </r>
  <r>
    <n v="342"/>
    <x v="131"/>
    <x v="2"/>
    <x v="2"/>
    <x v="35"/>
    <x v="35"/>
    <n v="13200"/>
    <n v="25884"/>
    <x v="12"/>
    <n v="0.2"/>
    <n v="207072"/>
    <x v="1"/>
  </r>
  <r>
    <n v="343"/>
    <x v="132"/>
    <x v="8"/>
    <x v="8"/>
    <x v="79"/>
    <x v="76"/>
    <n v="252132"/>
    <n v="548280"/>
    <x v="14"/>
    <n v="0.2"/>
    <n v="13158720"/>
    <x v="0"/>
  </r>
  <r>
    <n v="344"/>
    <x v="132"/>
    <x v="1"/>
    <x v="1"/>
    <x v="168"/>
    <x v="154"/>
    <n v="644088"/>
    <n v="1944000"/>
    <x v="14"/>
    <n v="0.2"/>
    <n v="46656000"/>
    <x v="4"/>
  </r>
  <r>
    <n v="345"/>
    <x v="132"/>
    <x v="2"/>
    <x v="2"/>
    <x v="199"/>
    <x v="182"/>
    <n v="153960"/>
    <n v="334800"/>
    <x v="3"/>
    <n v="0.2"/>
    <n v="1339200"/>
    <x v="0"/>
  </r>
  <r>
    <n v="346"/>
    <x v="132"/>
    <x v="6"/>
    <x v="6"/>
    <x v="3"/>
    <x v="3"/>
    <n v="128028"/>
    <n v="278400"/>
    <x v="12"/>
    <n v="0"/>
    <n v="2784000"/>
    <x v="1"/>
  </r>
  <r>
    <n v="347"/>
    <x v="132"/>
    <x v="6"/>
    <x v="6"/>
    <x v="62"/>
    <x v="60"/>
    <n v="472368"/>
    <n v="1027200"/>
    <x v="0"/>
    <n v="0.2"/>
    <n v="6574080"/>
    <x v="4"/>
  </r>
  <r>
    <n v="348"/>
    <x v="133"/>
    <x v="2"/>
    <x v="2"/>
    <x v="105"/>
    <x v="100"/>
    <n v="26460"/>
    <n v="57540"/>
    <x v="1"/>
    <n v="0.2"/>
    <n v="138096"/>
    <x v="1"/>
  </r>
  <r>
    <n v="349"/>
    <x v="133"/>
    <x v="7"/>
    <x v="7"/>
    <x v="0"/>
    <x v="0"/>
    <n v="7284"/>
    <n v="14280"/>
    <x v="1"/>
    <n v="0.2"/>
    <n v="34272"/>
    <x v="0"/>
  </r>
  <r>
    <n v="350"/>
    <x v="134"/>
    <x v="0"/>
    <x v="0"/>
    <x v="154"/>
    <x v="143"/>
    <n v="19860"/>
    <n v="43188"/>
    <x v="9"/>
    <n v="0"/>
    <n v="86376"/>
    <x v="3"/>
  </r>
  <r>
    <n v="351"/>
    <x v="134"/>
    <x v="8"/>
    <x v="8"/>
    <x v="200"/>
    <x v="183"/>
    <n v="385728"/>
    <n v="838800"/>
    <x v="12"/>
    <n v="0.2"/>
    <n v="6710400"/>
    <x v="0"/>
  </r>
  <r>
    <n v="352"/>
    <x v="134"/>
    <x v="4"/>
    <x v="4"/>
    <x v="117"/>
    <x v="110"/>
    <n v="117684"/>
    <n v="355200"/>
    <x v="8"/>
    <n v="0.2"/>
    <n v="2557440"/>
    <x v="1"/>
  </r>
  <r>
    <n v="353"/>
    <x v="134"/>
    <x v="5"/>
    <x v="5"/>
    <x v="169"/>
    <x v="155"/>
    <n v="604332"/>
    <n v="1824000"/>
    <x v="2"/>
    <n v="0.2"/>
    <n v="5836800"/>
    <x v="4"/>
  </r>
  <r>
    <n v="354"/>
    <x v="135"/>
    <x v="9"/>
    <x v="9"/>
    <x v="39"/>
    <x v="39"/>
    <n v="234312"/>
    <n v="459600"/>
    <x v="0"/>
    <n v="0"/>
    <n v="3676800"/>
    <x v="0"/>
  </r>
  <r>
    <n v="355"/>
    <x v="135"/>
    <x v="1"/>
    <x v="1"/>
    <x v="154"/>
    <x v="143"/>
    <n v="19860"/>
    <n v="43188"/>
    <x v="9"/>
    <n v="0"/>
    <n v="86376"/>
    <x v="3"/>
  </r>
  <r>
    <n v="356"/>
    <x v="135"/>
    <x v="5"/>
    <x v="5"/>
    <x v="200"/>
    <x v="183"/>
    <n v="385728"/>
    <n v="838800"/>
    <x v="3"/>
    <n v="0"/>
    <n v="4194000"/>
    <x v="0"/>
  </r>
  <r>
    <n v="357"/>
    <x v="135"/>
    <x v="8"/>
    <x v="8"/>
    <x v="103"/>
    <x v="51"/>
    <n v="115020"/>
    <n v="225600"/>
    <x v="12"/>
    <n v="0.2"/>
    <n v="1804800"/>
    <x v="4"/>
  </r>
  <r>
    <n v="358"/>
    <x v="136"/>
    <x v="0"/>
    <x v="0"/>
    <x v="201"/>
    <x v="184"/>
    <n v="131892"/>
    <n v="286800"/>
    <x v="12"/>
    <n v="0"/>
    <n v="2868000"/>
    <x v="3"/>
  </r>
  <r>
    <n v="359"/>
    <x v="136"/>
    <x v="8"/>
    <x v="8"/>
    <x v="99"/>
    <x v="95"/>
    <n v="63456"/>
    <n v="138000"/>
    <x v="1"/>
    <n v="0"/>
    <n v="414000"/>
    <x v="1"/>
  </r>
  <r>
    <n v="360"/>
    <x v="136"/>
    <x v="1"/>
    <x v="1"/>
    <x v="6"/>
    <x v="6"/>
    <n v="11004"/>
    <n v="23940"/>
    <x v="3"/>
    <n v="0.2"/>
    <n v="95760"/>
    <x v="0"/>
  </r>
  <r>
    <n v="361"/>
    <x v="136"/>
    <x v="0"/>
    <x v="0"/>
    <x v="202"/>
    <x v="185"/>
    <n v="7956"/>
    <n v="15600"/>
    <x v="1"/>
    <n v="0.2"/>
    <n v="37440"/>
    <x v="0"/>
  </r>
  <r>
    <n v="362"/>
    <x v="136"/>
    <x v="7"/>
    <x v="7"/>
    <x v="149"/>
    <x v="22"/>
    <n v="100944"/>
    <n v="198000"/>
    <x v="6"/>
    <n v="0"/>
    <n v="198000"/>
    <x v="4"/>
  </r>
  <r>
    <n v="363"/>
    <x v="136"/>
    <x v="3"/>
    <x v="3"/>
    <x v="58"/>
    <x v="23"/>
    <n v="108900"/>
    <n v="213600"/>
    <x v="7"/>
    <n v="0"/>
    <n v="1495200"/>
    <x v="4"/>
  </r>
  <r>
    <n v="364"/>
    <x v="136"/>
    <x v="4"/>
    <x v="4"/>
    <x v="203"/>
    <x v="186"/>
    <n v="32364"/>
    <n v="63480"/>
    <x v="1"/>
    <n v="0"/>
    <n v="190440"/>
    <x v="0"/>
  </r>
  <r>
    <n v="365"/>
    <x v="136"/>
    <x v="5"/>
    <x v="5"/>
    <x v="86"/>
    <x v="83"/>
    <n v="142380"/>
    <n v="309600"/>
    <x v="6"/>
    <n v="0"/>
    <n v="309600"/>
    <x v="3"/>
  </r>
  <r>
    <n v="366"/>
    <x v="136"/>
    <x v="9"/>
    <x v="9"/>
    <x v="114"/>
    <x v="108"/>
    <n v="244104"/>
    <n v="478800"/>
    <x v="6"/>
    <n v="0"/>
    <n v="478800"/>
    <x v="0"/>
  </r>
  <r>
    <n v="367"/>
    <x v="136"/>
    <x v="6"/>
    <x v="6"/>
    <x v="134"/>
    <x v="126"/>
    <n v="151080"/>
    <n v="456000"/>
    <x v="1"/>
    <n v="0"/>
    <n v="1368000"/>
    <x v="3"/>
  </r>
  <r>
    <n v="368"/>
    <x v="137"/>
    <x v="9"/>
    <x v="9"/>
    <x v="25"/>
    <x v="25"/>
    <n v="10956"/>
    <n v="21480"/>
    <x v="8"/>
    <n v="0"/>
    <n v="193320"/>
    <x v="0"/>
  </r>
  <r>
    <n v="369"/>
    <x v="137"/>
    <x v="2"/>
    <x v="2"/>
    <x v="204"/>
    <x v="187"/>
    <n v="331104"/>
    <n v="720000"/>
    <x v="6"/>
    <n v="0"/>
    <n v="720000"/>
    <x v="4"/>
  </r>
  <r>
    <n v="370"/>
    <x v="137"/>
    <x v="7"/>
    <x v="7"/>
    <x v="72"/>
    <x v="69"/>
    <n v="15396"/>
    <n v="33480"/>
    <x v="3"/>
    <n v="0"/>
    <n v="167400"/>
    <x v="0"/>
  </r>
  <r>
    <n v="371"/>
    <x v="138"/>
    <x v="0"/>
    <x v="0"/>
    <x v="17"/>
    <x v="17"/>
    <n v="193116"/>
    <n v="419940"/>
    <x v="1"/>
    <n v="0"/>
    <n v="1259820"/>
    <x v="2"/>
  </r>
  <r>
    <n v="372"/>
    <x v="138"/>
    <x v="4"/>
    <x v="4"/>
    <x v="205"/>
    <x v="188"/>
    <n v="385728"/>
    <n v="838800"/>
    <x v="12"/>
    <n v="0"/>
    <n v="8388000"/>
    <x v="0"/>
  </r>
  <r>
    <n v="373"/>
    <x v="138"/>
    <x v="6"/>
    <x v="6"/>
    <x v="163"/>
    <x v="150"/>
    <n v="38628"/>
    <n v="83988"/>
    <x v="9"/>
    <n v="0"/>
    <n v="167976"/>
    <x v="0"/>
  </r>
  <r>
    <n v="374"/>
    <x v="138"/>
    <x v="2"/>
    <x v="2"/>
    <x v="31"/>
    <x v="31"/>
    <n v="59628"/>
    <n v="179988"/>
    <x v="9"/>
    <n v="0"/>
    <n v="359976"/>
    <x v="1"/>
  </r>
  <r>
    <n v="375"/>
    <x v="138"/>
    <x v="5"/>
    <x v="5"/>
    <x v="89"/>
    <x v="86"/>
    <n v="250836"/>
    <n v="492000"/>
    <x v="3"/>
    <n v="0"/>
    <n v="246000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14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compact="0" compactData="0" multipleFieldFilters="0">
  <location ref="A3:I13" firstHeaderRow="1" firstDataRow="2" firstDataCol="2"/>
  <pivotFields count="13">
    <pivotField compact="0" outline="0" showAll="0"/>
    <pivotField axis="axisRow" compact="0" numFmtId="177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outline="0" showAll="0">
      <items count="11">
        <item x="5"/>
        <item x="3"/>
        <item x="1"/>
        <item x="0"/>
        <item x="7"/>
        <item x="4"/>
        <item x="2"/>
        <item x="6"/>
        <item x="9"/>
        <item x="8"/>
        <item t="default"/>
      </items>
    </pivotField>
    <pivotField compact="0" outline="0" showAll="0">
      <items count="11">
        <item x="0"/>
        <item x="4"/>
        <item x="2"/>
        <item x="8"/>
        <item x="7"/>
        <item x="9"/>
        <item x="6"/>
        <item x="1"/>
        <item x="5"/>
        <item x="3"/>
        <item t="default"/>
      </items>
    </pivotField>
    <pivotField compact="0" numFmtId="1" outline="0" showAll="0">
      <items count="207">
        <item x="1"/>
        <item x="3"/>
        <item x="162"/>
        <item x="35"/>
        <item x="135"/>
        <item x="170"/>
        <item x="133"/>
        <item x="38"/>
        <item x="154"/>
        <item x="152"/>
        <item x="128"/>
        <item x="164"/>
        <item x="182"/>
        <item x="115"/>
        <item x="125"/>
        <item x="65"/>
        <item x="36"/>
        <item x="197"/>
        <item x="0"/>
        <item x="25"/>
        <item x="77"/>
        <item x="49"/>
        <item x="193"/>
        <item x="203"/>
        <item x="122"/>
        <item x="153"/>
        <item x="85"/>
        <item x="74"/>
        <item x="90"/>
        <item x="16"/>
        <item x="198"/>
        <item x="29"/>
        <item x="48"/>
        <item x="6"/>
        <item x="177"/>
        <item x="27"/>
        <item x="72"/>
        <item x="50"/>
        <item x="106"/>
        <item x="119"/>
        <item x="45"/>
        <item x="161"/>
        <item x="30"/>
        <item x="159"/>
        <item x="64"/>
        <item x="155"/>
        <item x="71"/>
        <item x="141"/>
        <item x="156"/>
        <item x="113"/>
        <item x="187"/>
        <item x="5"/>
        <item x="24"/>
        <item x="60"/>
        <item x="13"/>
        <item x="147"/>
        <item x="4"/>
        <item x="173"/>
        <item x="101"/>
        <item x="138"/>
        <item x="68"/>
        <item x="178"/>
        <item x="123"/>
        <item x="73"/>
        <item x="107"/>
        <item x="67"/>
        <item x="191"/>
        <item x="92"/>
        <item x="94"/>
        <item x="202"/>
        <item x="120"/>
        <item x="18"/>
        <item x="176"/>
        <item x="174"/>
        <item x="183"/>
        <item x="59"/>
        <item x="116"/>
        <item x="15"/>
        <item x="41"/>
        <item x="126"/>
        <item x="192"/>
        <item x="21"/>
        <item x="196"/>
        <item x="171"/>
        <item x="158"/>
        <item x="145"/>
        <item x="7"/>
        <item x="140"/>
        <item x="184"/>
        <item x="151"/>
        <item x="28"/>
        <item x="189"/>
        <item x="175"/>
        <item x="118"/>
        <item x="14"/>
        <item x="110"/>
        <item x="190"/>
        <item x="83"/>
        <item x="163"/>
        <item x="84"/>
        <item x="70"/>
        <item x="17"/>
        <item x="195"/>
        <item x="131"/>
        <item x="69"/>
        <item x="148"/>
        <item x="55"/>
        <item x="95"/>
        <item x="40"/>
        <item x="9"/>
        <item x="33"/>
        <item x="61"/>
        <item x="144"/>
        <item x="121"/>
        <item x="139"/>
        <item x="199"/>
        <item x="57"/>
        <item x="37"/>
        <item x="167"/>
        <item x="42"/>
        <item x="181"/>
        <item x="146"/>
        <item x="89"/>
        <item x="127"/>
        <item x="112"/>
        <item x="100"/>
        <item x="160"/>
        <item x="108"/>
        <item x="62"/>
        <item x="186"/>
        <item x="109"/>
        <item x="157"/>
        <item x="54"/>
        <item x="204"/>
        <item x="136"/>
        <item x="168"/>
        <item x="10"/>
        <item x="137"/>
        <item x="8"/>
        <item x="46"/>
        <item x="194"/>
        <item x="104"/>
        <item x="169"/>
        <item x="39"/>
        <item x="80"/>
        <item x="172"/>
        <item x="114"/>
        <item x="188"/>
        <item x="81"/>
        <item x="53"/>
        <item x="180"/>
        <item x="79"/>
        <item x="200"/>
        <item x="130"/>
        <item x="52"/>
        <item x="103"/>
        <item x="91"/>
        <item x="26"/>
        <item x="34"/>
        <item x="124"/>
        <item x="58"/>
        <item x="23"/>
        <item x="149"/>
        <item x="22"/>
        <item x="32"/>
        <item x="44"/>
        <item x="20"/>
        <item x="82"/>
        <item x="96"/>
        <item x="179"/>
        <item x="51"/>
        <item x="75"/>
        <item x="88"/>
        <item x="165"/>
        <item x="105"/>
        <item x="129"/>
        <item x="31"/>
        <item x="43"/>
        <item x="19"/>
        <item x="150"/>
        <item x="93"/>
        <item x="97"/>
        <item x="134"/>
        <item x="201"/>
        <item x="143"/>
        <item x="11"/>
        <item x="102"/>
        <item x="86"/>
        <item x="185"/>
        <item x="111"/>
        <item x="117"/>
        <item x="63"/>
        <item x="87"/>
        <item x="76"/>
        <item x="47"/>
        <item x="12"/>
        <item x="98"/>
        <item x="205"/>
        <item x="66"/>
        <item x="56"/>
        <item x="166"/>
        <item x="132"/>
        <item x="99"/>
        <item x="78"/>
        <item x="142"/>
        <item x="2"/>
        <item t="default"/>
      </items>
    </pivotField>
    <pivotField compact="0" outline="0" showAll="0">
      <items count="190">
        <item x="1"/>
        <item x="3"/>
        <item x="149"/>
        <item x="170"/>
        <item x="105"/>
        <item x="156"/>
        <item x="127"/>
        <item x="17"/>
        <item x="178"/>
        <item x="35"/>
        <item x="125"/>
        <item x="123"/>
        <item x="38"/>
        <item x="66"/>
        <item x="168"/>
        <item x="109"/>
        <item x="65"/>
        <item x="143"/>
        <item x="138"/>
        <item x="54"/>
        <item x="141"/>
        <item x="184"/>
        <item x="120"/>
        <item x="110"/>
        <item x="151"/>
        <item x="117"/>
        <item x="91"/>
        <item x="40"/>
        <item x="36"/>
        <item x="180"/>
        <item x="63"/>
        <item x="0"/>
        <item x="74"/>
        <item x="177"/>
        <item x="115"/>
        <item x="25"/>
        <item x="48"/>
        <item x="186"/>
        <item x="119"/>
        <item x="106"/>
        <item x="96"/>
        <item x="60"/>
        <item x="103"/>
        <item x="163"/>
        <item x="27"/>
        <item x="69"/>
        <item x="9"/>
        <item x="147"/>
        <item x="62"/>
        <item x="144"/>
        <item x="68"/>
        <item x="132"/>
        <item x="145"/>
        <item x="107"/>
        <item x="171"/>
        <item x="53"/>
        <item x="187"/>
        <item x="128"/>
        <item x="154"/>
        <item x="10"/>
        <item x="129"/>
        <item x="8"/>
        <item x="45"/>
        <item x="99"/>
        <item x="155"/>
        <item x="130"/>
        <item x="12"/>
        <item x="182"/>
        <item x="94"/>
        <item x="56"/>
        <item x="37"/>
        <item x="42"/>
        <item x="167"/>
        <item x="86"/>
        <item x="43"/>
        <item x="19"/>
        <item x="139"/>
        <item x="89"/>
        <item x="93"/>
        <item x="126"/>
        <item x="118"/>
        <item x="122"/>
        <item x="51"/>
        <item x="26"/>
        <item x="34"/>
        <item x="23"/>
        <item x="22"/>
        <item x="32"/>
        <item x="20"/>
        <item x="79"/>
        <item x="92"/>
        <item x="165"/>
        <item x="50"/>
        <item x="72"/>
        <item x="104"/>
        <item x="174"/>
        <item x="14"/>
        <item x="116"/>
        <item x="175"/>
        <item x="88"/>
        <item x="185"/>
        <item x="90"/>
        <item x="164"/>
        <item x="39"/>
        <item x="77"/>
        <item x="84"/>
        <item x="59"/>
        <item x="158"/>
        <item x="108"/>
        <item x="172"/>
        <item x="78"/>
        <item x="52"/>
        <item x="166"/>
        <item x="76"/>
        <item x="73"/>
        <item x="135"/>
        <item x="183"/>
        <item x="114"/>
        <item x="46"/>
        <item x="64"/>
        <item x="24"/>
        <item x="33"/>
        <item x="61"/>
        <item x="112"/>
        <item x="30"/>
        <item x="148"/>
        <item x="44"/>
        <item x="70"/>
        <item x="102"/>
        <item x="157"/>
        <item x="146"/>
        <item x="81"/>
        <item x="67"/>
        <item x="80"/>
        <item x="150"/>
        <item x="100"/>
        <item x="95"/>
        <item x="75"/>
        <item x="31"/>
        <item x="133"/>
        <item x="121"/>
        <item x="49"/>
        <item x="29"/>
        <item x="47"/>
        <item x="16"/>
        <item x="87"/>
        <item x="71"/>
        <item x="181"/>
        <item x="152"/>
        <item x="85"/>
        <item x="82"/>
        <item x="101"/>
        <item x="142"/>
        <item x="179"/>
        <item x="176"/>
        <item x="21"/>
        <item x="55"/>
        <item x="153"/>
        <item x="161"/>
        <item x="113"/>
        <item x="111"/>
        <item x="2"/>
        <item x="162"/>
        <item x="5"/>
        <item x="137"/>
        <item x="6"/>
        <item x="124"/>
        <item x="41"/>
        <item x="15"/>
        <item x="140"/>
        <item x="136"/>
        <item x="7"/>
        <item x="11"/>
        <item x="134"/>
        <item x="131"/>
        <item x="83"/>
        <item x="98"/>
        <item x="28"/>
        <item x="169"/>
        <item x="173"/>
        <item x="18"/>
        <item x="160"/>
        <item x="188"/>
        <item x="57"/>
        <item x="97"/>
        <item x="159"/>
        <item x="4"/>
        <item x="58"/>
        <item x="13"/>
        <item t="default"/>
      </items>
    </pivotField>
    <pivotField compact="0" numFmtId="41" outline="0" showAll="0"/>
    <pivotField compact="0" numFmtId="41" outline="0" showAll="0"/>
    <pivotField dataField="1" compact="0" numFmtId="41" outline="0" showAll="0">
      <items count="17">
        <item x="6"/>
        <item x="9"/>
        <item x="1"/>
        <item x="2"/>
        <item x="3"/>
        <item x="7"/>
        <item x="0"/>
        <item x="8"/>
        <item x="12"/>
        <item x="13"/>
        <item x="4"/>
        <item x="5"/>
        <item x="11"/>
        <item x="15"/>
        <item x="14"/>
        <item x="10"/>
        <item t="default"/>
      </items>
    </pivotField>
    <pivotField compact="0" numFmtId="10" outline="0" showAll="0"/>
    <pivotField compact="0" numFmtId="41" outline="0" showAll="0"/>
    <pivotField axis="axisCol" compact="0" outline="0" showAll="0">
      <items count="7">
        <item x="2"/>
        <item x="1"/>
        <item x="5"/>
        <item x="4"/>
        <item x="0"/>
        <item x="3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2"/>
    <field x="1"/>
  </rowFields>
  <rowItems count="9">
    <i>
      <x v="1"/>
      <x v="1"/>
    </i>
    <i r="1">
      <x v="2"/>
    </i>
    <i r="1">
      <x v="3"/>
    </i>
    <i t="default">
      <x v="1"/>
    </i>
    <i>
      <x v="2"/>
      <x v="4"/>
    </i>
    <i r="1">
      <x v="5"/>
    </i>
    <i r="1">
      <x v="6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합계 : 수량" fld="8" baseField="0" baseItem="0"/>
  </dataFields>
  <formats count="3">
    <format dxfId="5">
      <pivotArea outline="0" collapsedLevelsAreSubtotals="1" fieldPosition="0"/>
    </format>
    <format dxfId="1">
      <pivotArea dataOnly="0" labelOnly="1" outline="0" fieldPosition="0">
        <references count="1">
          <reference field="11" count="0"/>
        </references>
      </pivotArea>
    </format>
    <format dxfId="0">
      <pivotArea dataOnly="0" labelOnly="1" grandCol="1" outline="0" fieldPosition="0"/>
    </format>
  </formats>
  <pivotTableStyleInfo name="PivotStyleDark2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2" cacheId="85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C46" firstHeaderRow="0" firstDataRow="1" firstDataCol="1"/>
  <pivotFields count="4">
    <pivotField axis="axisRow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  <pivotField axis="axisRow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</pivotFields>
  <rowFields count="2">
    <field x="0"/>
    <field x="3"/>
  </rowFields>
  <rowItems count="43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: 수량" fld="1" baseField="0" baseItem="0"/>
    <dataField name="합계: 매출금액" fld="2" baseField="0" baseItem="0"/>
  </dataFields>
  <pivotHierarchies count="4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2"/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매출현황]"/>
        <x15:activeTabTopLevelEntity name="[거래처]"/>
      </x15:pivotTableUISettings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거래처명" sourceName="거래처명">
  <pivotTables>
    <pivotTable tabId="45" name="피벗 테이블1"/>
  </pivotTables>
  <data>
    <tabular pivotCacheId="1">
      <items count="10">
        <i x="0" s="1"/>
        <i x="4" s="1"/>
        <i x="2" s="1"/>
        <i x="8" s="1"/>
        <i x="7" s="1"/>
        <i x="9" s="1"/>
        <i x="6" s="1"/>
        <i x="1" s="1"/>
        <i x="5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제품명" sourceName="제품명">
  <pivotTables>
    <pivotTable tabId="45" name="피벗 테이블1"/>
  </pivotTables>
  <data>
    <tabular pivotCacheId="1">
      <items count="189">
        <i x="1" s="1"/>
        <i x="3" s="1"/>
        <i x="149" s="1"/>
        <i x="170" s="1"/>
        <i x="105" s="1"/>
        <i x="156" s="1"/>
        <i x="127" s="1"/>
        <i x="17" s="1"/>
        <i x="178" s="1"/>
        <i x="35" s="1"/>
        <i x="125" s="1"/>
        <i x="123" s="1"/>
        <i x="38" s="1"/>
        <i x="66" s="1"/>
        <i x="168" s="1"/>
        <i x="109" s="1"/>
        <i x="65" s="1"/>
        <i x="143" s="1"/>
        <i x="138" s="1"/>
        <i x="54" s="1"/>
        <i x="141" s="1"/>
        <i x="184" s="1"/>
        <i x="120" s="1"/>
        <i x="110" s="1"/>
        <i x="151" s="1"/>
        <i x="117" s="1"/>
        <i x="91" s="1"/>
        <i x="40" s="1"/>
        <i x="36" s="1"/>
        <i x="180" s="1"/>
        <i x="63" s="1"/>
        <i x="0" s="1"/>
        <i x="74" s="1"/>
        <i x="177" s="1"/>
        <i x="115" s="1"/>
        <i x="25" s="1"/>
        <i x="48" s="1"/>
        <i x="186" s="1"/>
        <i x="119" s="1"/>
        <i x="106" s="1"/>
        <i x="96" s="1"/>
        <i x="60" s="1"/>
        <i x="103" s="1"/>
        <i x="163" s="1"/>
        <i x="27" s="1"/>
        <i x="69" s="1"/>
        <i x="9" s="1"/>
        <i x="147" s="1"/>
        <i x="62" s="1"/>
        <i x="144" s="1"/>
        <i x="68" s="1"/>
        <i x="132" s="1"/>
        <i x="145" s="1"/>
        <i x="107" s="1"/>
        <i x="171" s="1"/>
        <i x="53" s="1"/>
        <i x="187" s="1"/>
        <i x="128" s="1"/>
        <i x="154" s="1"/>
        <i x="10" s="1"/>
        <i x="129" s="1"/>
        <i x="8" s="1"/>
        <i x="45" s="1"/>
        <i x="99" s="1"/>
        <i x="155" s="1"/>
        <i x="130" s="1"/>
        <i x="12" s="1"/>
        <i x="182" s="1"/>
        <i x="94" s="1"/>
        <i x="56" s="1"/>
        <i x="37" s="1"/>
        <i x="42" s="1"/>
        <i x="167" s="1"/>
        <i x="86" s="1"/>
        <i x="43" s="1"/>
        <i x="19" s="1"/>
        <i x="139" s="1"/>
        <i x="89" s="1"/>
        <i x="93" s="1"/>
        <i x="126" s="1"/>
        <i x="118" s="1"/>
        <i x="122" s="1"/>
        <i x="51" s="1"/>
        <i x="26" s="1"/>
        <i x="34" s="1"/>
        <i x="23" s="1"/>
        <i x="22" s="1"/>
        <i x="32" s="1"/>
        <i x="20" s="1"/>
        <i x="79" s="1"/>
        <i x="92" s="1"/>
        <i x="165" s="1"/>
        <i x="50" s="1"/>
        <i x="72" s="1"/>
        <i x="104" s="1"/>
        <i x="174" s="1"/>
        <i x="14" s="1"/>
        <i x="116" s="1"/>
        <i x="175" s="1"/>
        <i x="88" s="1"/>
        <i x="185" s="1"/>
        <i x="90" s="1"/>
        <i x="164" s="1"/>
        <i x="39" s="1"/>
        <i x="77" s="1"/>
        <i x="84" s="1"/>
        <i x="59" s="1"/>
        <i x="158" s="1"/>
        <i x="108" s="1"/>
        <i x="172" s="1"/>
        <i x="78" s="1"/>
        <i x="52" s="1"/>
        <i x="166" s="1"/>
        <i x="76" s="1"/>
        <i x="73" s="1"/>
        <i x="135" s="1"/>
        <i x="183" s="1"/>
        <i x="114" s="1"/>
        <i x="46" s="1"/>
        <i x="64" s="1"/>
        <i x="24" s="1"/>
        <i x="33" s="1"/>
        <i x="61" s="1"/>
        <i x="112" s="1"/>
        <i x="30" s="1"/>
        <i x="148" s="1"/>
        <i x="44" s="1"/>
        <i x="70" s="1"/>
        <i x="102" s="1"/>
        <i x="157" s="1"/>
        <i x="146" s="1"/>
        <i x="81" s="1"/>
        <i x="67" s="1"/>
        <i x="80" s="1"/>
        <i x="150" s="1"/>
        <i x="100" s="1"/>
        <i x="95" s="1"/>
        <i x="75" s="1"/>
        <i x="31" s="1"/>
        <i x="133" s="1"/>
        <i x="121" s="1"/>
        <i x="49" s="1"/>
        <i x="29" s="1"/>
        <i x="47" s="1"/>
        <i x="16" s="1"/>
        <i x="87" s="1"/>
        <i x="71" s="1"/>
        <i x="181" s="1"/>
        <i x="152" s="1"/>
        <i x="85" s="1"/>
        <i x="82" s="1"/>
        <i x="101" s="1"/>
        <i x="142" s="1"/>
        <i x="179" s="1"/>
        <i x="176" s="1"/>
        <i x="21" s="1"/>
        <i x="55" s="1"/>
        <i x="153" s="1"/>
        <i x="161" s="1"/>
        <i x="113" s="1"/>
        <i x="111" s="1"/>
        <i x="2" s="1"/>
        <i x="162" s="1"/>
        <i x="5" s="1"/>
        <i x="137" s="1"/>
        <i x="6" s="1"/>
        <i x="124" s="1"/>
        <i x="41" s="1"/>
        <i x="15" s="1"/>
        <i x="140" s="1"/>
        <i x="136" s="1"/>
        <i x="7" s="1"/>
        <i x="11" s="1"/>
        <i x="134" s="1"/>
        <i x="131" s="1"/>
        <i x="83" s="1"/>
        <i x="98" s="1"/>
        <i x="28" s="1"/>
        <i x="169" s="1"/>
        <i x="173" s="1"/>
        <i x="18" s="1"/>
        <i x="160" s="1"/>
        <i x="188" s="1"/>
        <i x="57" s="1"/>
        <i x="97" s="1"/>
        <i x="159" s="1"/>
        <i x="4" s="1"/>
        <i x="58" s="1"/>
        <i x="1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분류" sourceName="분류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분류1" sourceName="분류">
  <extLst>
    <x:ext xmlns:x15="http://schemas.microsoft.com/office/spreadsheetml/2010/11/main" uri="{2F2917AC-EB37-4324-AD4E-5DD8C200BD13}">
      <x15:tableSlicerCache tableId="3" column="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분류 1" cache="슬라이서_분류1" caption="분류" style="SlicerStyleLight3" rowHeight="2730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분류" cache="슬라이서_분류" caption="분류" columnCount="2" style="SlicerStyleLight2" rowHeight="280988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거래처명" cache="슬라이서_거래처명" caption="거래처명" rowHeight="273050"/>
  <slicer name="제품명" cache="슬라이서_제품명" caption="제품명" rowHeight="273050"/>
</slicers>
</file>

<file path=xl/tables/table1.xml><?xml version="1.0" encoding="utf-8"?>
<table xmlns="http://schemas.openxmlformats.org/spreadsheetml/2006/main" id="1" name="KeyBoardTable" displayName="KeyBoardTable" ref="A1:D33" totalsRowShown="0" headerRowDxfId="100" dataDxfId="98" headerRowBorderDxfId="99" tableBorderDxfId="97" totalsRowBorderDxfId="96">
  <autoFilter ref="A1:D33"/>
  <sortState ref="A2:D25">
    <sortCondition ref="A1:A25"/>
  </sortState>
  <tableColumns count="4">
    <tableColumn id="5" name="No" dataDxfId="95"/>
    <tableColumn id="1" name="실행" dataDxfId="94"/>
    <tableColumn id="2" name="단축키" dataDxfId="93"/>
    <tableColumn id="3" name="범주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H21" totalsRowCount="1">
  <autoFilter ref="A5:H20"/>
  <tableColumns count="8">
    <tableColumn id="1" name="주문번호" totalsRowLabel="요약"/>
    <tableColumn id="2" name="주문일" dataDxfId="58" totalsRowDxfId="52"/>
    <tableColumn id="3" name="거래처" dataDxfId="57" totalsRowDxfId="51"/>
    <tableColumn id="4" name="분류" dataDxfId="56" totalsRowDxfId="50" dataCellStyle="쉼표 [0]"/>
    <tableColumn id="5" name="제품명" dataDxfId="55" totalsRowDxfId="49"/>
    <tableColumn id="6" name="단가" dataDxfId="54" totalsRowDxfId="48" dataCellStyle="쉼표 [0]"/>
    <tableColumn id="7" name="수량" totalsRowFunction="sum" dataDxfId="53" totalsRowDxfId="47"/>
    <tableColumn id="8" name="금액" totalsRowFunction="sum" totalsRowDxfId="46" dataCellStyle="쉼표 [0]">
      <calculatedColumnFormula>표3[[#This Row],[단가]]*표3[[#This Row],[수량]]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주문현황완성" displayName="주문현황완성" ref="A1:H17" totalsRowCount="1" headerRowDxfId="91">
  <autoFilter ref="A1:H16"/>
  <tableColumns count="8">
    <tableColumn id="1" name="주문번호" totalsRowLabel="요약"/>
    <tableColumn id="2" name="주문일" dataDxfId="90" totalsRowDxfId="89"/>
    <tableColumn id="3" name="거래처" dataDxfId="88" totalsRowDxfId="87"/>
    <tableColumn id="4" name="분류" dataDxfId="86" totalsRowDxfId="85" dataCellStyle="쉼표 [0]"/>
    <tableColumn id="5" name="제품명" dataDxfId="84" totalsRowDxfId="83"/>
    <tableColumn id="6" name="단가" dataDxfId="82" totalsRowDxfId="81" dataCellStyle="쉼표 [0]"/>
    <tableColumn id="7" name="수량" totalsRowFunction="sum" dataDxfId="80" totalsRowDxfId="79"/>
    <tableColumn id="8" name="금액" totalsRowFunction="sum" dataCellStyle="쉼표 [0]">
      <calculatedColumnFormula>주문현황완성[[#This Row],[단가]]*주문현황완성[[#This Row],[수량]]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거래처" displayName="거래처" ref="A1:C11" totalsRowShown="0" headerRowDxfId="78" headerRowBorderDxfId="77" tableBorderDxfId="76" totalsRowBorderDxfId="75">
  <autoFilter ref="A1:C11"/>
  <tableColumns count="3">
    <tableColumn id="1" name="거래처코드" dataDxfId="74"/>
    <tableColumn id="2" name="거래처명" dataDxfId="73"/>
    <tableColumn id="3" name="지역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제품" displayName="제품" ref="A1:I256" totalsRowShown="0">
  <autoFilter ref="A1:I256"/>
  <tableColumns count="9">
    <tableColumn id="1" name="제품코드"/>
    <tableColumn id="2" name="제품명"/>
    <tableColumn id="3" name="색상"/>
    <tableColumn id="4" name="공급업체"/>
    <tableColumn id="5" name="원가"/>
    <tableColumn id="6" name="단가"/>
    <tableColumn id="7" name="제품분류코드"/>
    <tableColumn id="8" name="분류코드"/>
    <tableColumn id="9" name="분류명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매출현황" displayName="매출현황" ref="A1:L376" totalsRowShown="0" headerRowDxfId="71" dataDxfId="70" dataCellStyle="쉼표 [0]">
  <autoFilter ref="A1:L376"/>
  <tableColumns count="12">
    <tableColumn id="1" name="판매ID" dataDxfId="69" dataCellStyle="표준_판매"/>
    <tableColumn id="2" name="주문일" dataDxfId="68"/>
    <tableColumn id="3" name="거래처코드" dataDxfId="67"/>
    <tableColumn id="4" name="거래처명" dataDxfId="66">
      <calculatedColumnFormula>VLOOKUP(매출현황[[#This Row],[거래처코드]],거래처[],2,0)</calculatedColumnFormula>
    </tableColumn>
    <tableColumn id="6" name="제품코드" dataDxfId="65"/>
    <tableColumn id="5" name="제품명" dataDxfId="64">
      <calculatedColumnFormula>VLOOKUP(매출현황[[#This Row],[제품코드]],제품[],2,0)</calculatedColumnFormula>
    </tableColumn>
    <tableColumn id="8" name="원가" dataDxfId="63" dataCellStyle="쉼표 [0]">
      <calculatedColumnFormula>VLOOKUP(매출현황[[#This Row],[제품코드]],제품[],5,0)</calculatedColumnFormula>
    </tableColumn>
    <tableColumn id="9" name="단가" dataDxfId="62" dataCellStyle="쉼표 [0]">
      <calculatedColumnFormula>VLOOKUP(매출현황[[#This Row],[제품코드]],제품[],6,0)</calculatedColumnFormula>
    </tableColumn>
    <tableColumn id="10" name="수량" dataDxfId="61" dataCellStyle="쉼표 [0]"/>
    <tableColumn id="11" name="할인율" dataDxfId="60" dataCellStyle="백분율"/>
    <tableColumn id="12" name="매출금액" dataDxfId="59" dataCellStyle="쉼표 [0]">
      <calculatedColumnFormula>매출현황[[#This Row],[단가]]*매출현황[[#This Row],[수량]]*(1-매출현황[[#This Row],[할인율]])</calculatedColumnFormula>
    </tableColumn>
    <tableColumn id="7" name="분류명" dataDxfId="45" dataCellStyle="쉼표 [0]">
      <calculatedColumnFormula>VLOOKUP(매출현황[제품코드],제품[],9,0)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microsoft.com/office/2007/relationships/slicer" Target="../slicers/slicer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3"/>
  <sheetViews>
    <sheetView workbookViewId="0">
      <selection activeCell="D35" sqref="D35"/>
    </sheetView>
  </sheetViews>
  <sheetFormatPr defaultColWidth="9" defaultRowHeight="16.5" x14ac:dyDescent="0.3"/>
  <cols>
    <col min="1" max="1" width="13.875" style="10" customWidth="1"/>
    <col min="2" max="2" width="47.625" style="98" customWidth="1"/>
    <col min="3" max="3" width="24.875" style="98" customWidth="1"/>
    <col min="4" max="4" width="23.625" style="98" customWidth="1"/>
    <col min="5" max="16384" width="9" style="10"/>
  </cols>
  <sheetData>
    <row r="1" spans="1:4" x14ac:dyDescent="0.3">
      <c r="A1" s="11" t="s">
        <v>13</v>
      </c>
      <c r="B1" s="94" t="s">
        <v>14</v>
      </c>
      <c r="C1" s="94" t="s">
        <v>15</v>
      </c>
      <c r="D1" s="94" t="s">
        <v>16</v>
      </c>
    </row>
    <row r="2" spans="1:4" x14ac:dyDescent="0.3">
      <c r="A2" s="12">
        <v>1</v>
      </c>
      <c r="B2" s="95" t="s">
        <v>17</v>
      </c>
      <c r="C2" s="95" t="s">
        <v>18</v>
      </c>
      <c r="D2" s="95" t="s">
        <v>19</v>
      </c>
    </row>
    <row r="3" spans="1:4" x14ac:dyDescent="0.3">
      <c r="A3" s="12">
        <v>2</v>
      </c>
      <c r="B3" s="95" t="s">
        <v>20</v>
      </c>
      <c r="C3" s="95" t="s">
        <v>21</v>
      </c>
      <c r="D3" s="95" t="s">
        <v>19</v>
      </c>
    </row>
    <row r="4" spans="1:4" x14ac:dyDescent="0.3">
      <c r="A4" s="12">
        <v>3</v>
      </c>
      <c r="B4" s="95" t="s">
        <v>22</v>
      </c>
      <c r="C4" s="95" t="s">
        <v>23</v>
      </c>
      <c r="D4" s="95" t="s">
        <v>24</v>
      </c>
    </row>
    <row r="5" spans="1:4" x14ac:dyDescent="0.3">
      <c r="A5" s="12">
        <v>4</v>
      </c>
      <c r="B5" s="13" t="s">
        <v>25</v>
      </c>
      <c r="C5" s="13" t="s">
        <v>26</v>
      </c>
      <c r="D5" s="13" t="s">
        <v>27</v>
      </c>
    </row>
    <row r="6" spans="1:4" x14ac:dyDescent="0.3">
      <c r="A6" s="12">
        <v>5</v>
      </c>
      <c r="B6" s="95" t="s">
        <v>28</v>
      </c>
      <c r="C6" s="95" t="s">
        <v>29</v>
      </c>
      <c r="D6" s="95" t="s">
        <v>30</v>
      </c>
    </row>
    <row r="7" spans="1:4" x14ac:dyDescent="0.3">
      <c r="A7" s="12">
        <v>6</v>
      </c>
      <c r="B7" s="95" t="s">
        <v>31</v>
      </c>
      <c r="C7" s="95" t="s">
        <v>32</v>
      </c>
      <c r="D7" s="95" t="s">
        <v>33</v>
      </c>
    </row>
    <row r="8" spans="1:4" x14ac:dyDescent="0.3">
      <c r="A8" s="12">
        <v>7</v>
      </c>
      <c r="B8" s="15" t="s">
        <v>34</v>
      </c>
      <c r="C8" s="15" t="s">
        <v>35</v>
      </c>
      <c r="D8" s="15" t="s">
        <v>36</v>
      </c>
    </row>
    <row r="9" spans="1:4" x14ac:dyDescent="0.3">
      <c r="A9" s="12">
        <v>8</v>
      </c>
      <c r="B9" s="15" t="s">
        <v>163</v>
      </c>
      <c r="C9" s="15" t="s">
        <v>162</v>
      </c>
      <c r="D9" s="15" t="s">
        <v>161</v>
      </c>
    </row>
    <row r="10" spans="1:4" x14ac:dyDescent="0.3">
      <c r="A10" s="12">
        <v>9</v>
      </c>
      <c r="B10" s="95" t="s">
        <v>37</v>
      </c>
      <c r="C10" s="95" t="s">
        <v>38</v>
      </c>
      <c r="D10" s="95" t="s">
        <v>39</v>
      </c>
    </row>
    <row r="11" spans="1:4" x14ac:dyDescent="0.3">
      <c r="A11" s="12">
        <v>10</v>
      </c>
      <c r="B11" s="95" t="s">
        <v>40</v>
      </c>
      <c r="C11" s="95" t="s">
        <v>41</v>
      </c>
      <c r="D11" s="95" t="s">
        <v>42</v>
      </c>
    </row>
    <row r="12" spans="1:4" x14ac:dyDescent="0.3">
      <c r="A12" s="12">
        <v>11</v>
      </c>
      <c r="B12" s="95" t="s">
        <v>43</v>
      </c>
      <c r="C12" s="95" t="s">
        <v>44</v>
      </c>
      <c r="D12" s="95" t="s">
        <v>24</v>
      </c>
    </row>
    <row r="13" spans="1:4" x14ac:dyDescent="0.3">
      <c r="A13" s="12">
        <v>12</v>
      </c>
      <c r="B13" s="95" t="s">
        <v>45</v>
      </c>
      <c r="C13" s="95" t="s">
        <v>46</v>
      </c>
      <c r="D13" s="95" t="s">
        <v>19</v>
      </c>
    </row>
    <row r="14" spans="1:4" x14ac:dyDescent="0.3">
      <c r="A14" s="12">
        <v>13</v>
      </c>
      <c r="B14" s="96" t="s">
        <v>47</v>
      </c>
      <c r="C14" s="96" t="s">
        <v>48</v>
      </c>
      <c r="D14" s="96" t="s">
        <v>49</v>
      </c>
    </row>
    <row r="15" spans="1:4" x14ac:dyDescent="0.3">
      <c r="A15" s="12">
        <v>14</v>
      </c>
      <c r="B15" s="95" t="s">
        <v>50</v>
      </c>
      <c r="C15" s="95" t="s">
        <v>51</v>
      </c>
      <c r="D15" s="95" t="s">
        <v>49</v>
      </c>
    </row>
    <row r="16" spans="1:4" x14ac:dyDescent="0.3">
      <c r="A16" s="12">
        <v>15</v>
      </c>
      <c r="B16" s="95" t="s">
        <v>52</v>
      </c>
      <c r="C16" s="95" t="s">
        <v>53</v>
      </c>
      <c r="D16" s="95" t="s">
        <v>54</v>
      </c>
    </row>
    <row r="17" spans="1:4" x14ac:dyDescent="0.3">
      <c r="A17" s="12">
        <v>16</v>
      </c>
      <c r="B17" s="95" t="s">
        <v>55</v>
      </c>
      <c r="C17" s="95" t="s">
        <v>56</v>
      </c>
      <c r="D17" s="95" t="s">
        <v>49</v>
      </c>
    </row>
    <row r="18" spans="1:4" x14ac:dyDescent="0.3">
      <c r="A18" s="12">
        <v>17</v>
      </c>
      <c r="B18" s="95" t="s">
        <v>57</v>
      </c>
      <c r="C18" s="95" t="s">
        <v>58</v>
      </c>
      <c r="D18" s="95" t="s">
        <v>49</v>
      </c>
    </row>
    <row r="19" spans="1:4" x14ac:dyDescent="0.3">
      <c r="A19" s="12">
        <v>18</v>
      </c>
      <c r="B19" s="95" t="s">
        <v>59</v>
      </c>
      <c r="C19" s="95" t="s">
        <v>60</v>
      </c>
      <c r="D19" s="95" t="s">
        <v>54</v>
      </c>
    </row>
    <row r="20" spans="1:4" x14ac:dyDescent="0.3">
      <c r="A20" s="12">
        <v>19</v>
      </c>
      <c r="B20" s="14" t="s">
        <v>61</v>
      </c>
      <c r="C20" s="14" t="s">
        <v>62</v>
      </c>
      <c r="D20" s="14" t="s">
        <v>49</v>
      </c>
    </row>
    <row r="21" spans="1:4" x14ac:dyDescent="0.3">
      <c r="A21" s="12">
        <v>20</v>
      </c>
      <c r="B21" s="97" t="s">
        <v>63</v>
      </c>
      <c r="C21" s="97" t="s">
        <v>64</v>
      </c>
      <c r="D21" s="97" t="s">
        <v>65</v>
      </c>
    </row>
    <row r="22" spans="1:4" s="16" customFormat="1" x14ac:dyDescent="0.3">
      <c r="A22" s="12">
        <v>21</v>
      </c>
      <c r="B22" s="15" t="s">
        <v>66</v>
      </c>
      <c r="C22" s="15" t="s">
        <v>67</v>
      </c>
      <c r="D22" s="15" t="s">
        <v>68</v>
      </c>
    </row>
    <row r="23" spans="1:4" s="16" customFormat="1" x14ac:dyDescent="0.3">
      <c r="A23" s="12">
        <v>22</v>
      </c>
      <c r="B23" s="13" t="s">
        <v>69</v>
      </c>
      <c r="C23" s="13" t="s">
        <v>70</v>
      </c>
      <c r="D23" s="13" t="s">
        <v>71</v>
      </c>
    </row>
    <row r="24" spans="1:4" x14ac:dyDescent="0.3">
      <c r="A24" s="12">
        <v>23</v>
      </c>
      <c r="B24" s="96" t="s">
        <v>72</v>
      </c>
      <c r="C24" s="96" t="s">
        <v>73</v>
      </c>
      <c r="D24" s="96" t="s">
        <v>74</v>
      </c>
    </row>
    <row r="25" spans="1:4" x14ac:dyDescent="0.3">
      <c r="A25" s="12">
        <v>24</v>
      </c>
      <c r="B25" s="96" t="s">
        <v>75</v>
      </c>
      <c r="C25" s="96" t="s">
        <v>76</v>
      </c>
      <c r="D25" s="96" t="s">
        <v>68</v>
      </c>
    </row>
    <row r="26" spans="1:4" x14ac:dyDescent="0.3">
      <c r="A26" s="12">
        <v>25</v>
      </c>
      <c r="B26" s="13" t="s">
        <v>77</v>
      </c>
      <c r="C26" s="13" t="s">
        <v>78</v>
      </c>
      <c r="D26" s="13" t="s">
        <v>71</v>
      </c>
    </row>
    <row r="27" spans="1:4" x14ac:dyDescent="0.3">
      <c r="A27" s="12">
        <v>26</v>
      </c>
      <c r="B27" s="96" t="s">
        <v>79</v>
      </c>
      <c r="C27" s="96" t="s">
        <v>80</v>
      </c>
      <c r="D27" s="96" t="s">
        <v>81</v>
      </c>
    </row>
    <row r="28" spans="1:4" x14ac:dyDescent="0.3">
      <c r="A28" s="12">
        <v>27</v>
      </c>
      <c r="B28" s="96" t="s">
        <v>82</v>
      </c>
      <c r="C28" s="96" t="s">
        <v>83</v>
      </c>
      <c r="D28" s="96" t="s">
        <v>42</v>
      </c>
    </row>
    <row r="29" spans="1:4" x14ac:dyDescent="0.3">
      <c r="A29" s="12">
        <v>28</v>
      </c>
      <c r="B29" s="96" t="s">
        <v>84</v>
      </c>
      <c r="C29" s="96" t="s">
        <v>85</v>
      </c>
      <c r="D29" s="96" t="s">
        <v>39</v>
      </c>
    </row>
    <row r="30" spans="1:4" x14ac:dyDescent="0.3">
      <c r="A30" s="12">
        <v>29</v>
      </c>
      <c r="B30" s="96" t="s">
        <v>86</v>
      </c>
      <c r="C30" s="96" t="s">
        <v>87</v>
      </c>
      <c r="D30" s="96" t="s">
        <v>81</v>
      </c>
    </row>
    <row r="31" spans="1:4" s="16" customFormat="1" x14ac:dyDescent="0.3">
      <c r="A31" s="12">
        <v>30</v>
      </c>
      <c r="B31" s="13" t="s">
        <v>88</v>
      </c>
      <c r="C31" s="13" t="s">
        <v>89</v>
      </c>
      <c r="D31" s="13" t="s">
        <v>90</v>
      </c>
    </row>
    <row r="32" spans="1:4" x14ac:dyDescent="0.3">
      <c r="A32" s="12">
        <v>31</v>
      </c>
      <c r="B32" s="96" t="s">
        <v>91</v>
      </c>
      <c r="C32" s="96" t="s">
        <v>92</v>
      </c>
      <c r="D32" s="96" t="s">
        <v>93</v>
      </c>
    </row>
    <row r="33" spans="1:4" x14ac:dyDescent="0.3">
      <c r="A33" s="12">
        <v>32</v>
      </c>
      <c r="B33" s="13" t="s">
        <v>94</v>
      </c>
      <c r="C33" s="13" t="s">
        <v>95</v>
      </c>
      <c r="D33" s="13" t="s">
        <v>96</v>
      </c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645"/>
  <sheetViews>
    <sheetView zoomScaleNormal="100" workbookViewId="0">
      <selection activeCell="E6" sqref="E6"/>
    </sheetView>
  </sheetViews>
  <sheetFormatPr defaultRowHeight="19.5" customHeight="1" x14ac:dyDescent="0.3"/>
  <cols>
    <col min="1" max="1" width="13.5" style="2" customWidth="1"/>
    <col min="2" max="2" width="16.25" style="2" customWidth="1"/>
    <col min="3" max="4" width="13.5" style="2" customWidth="1"/>
    <col min="5" max="5" width="31.25" customWidth="1"/>
    <col min="6" max="6" width="11.25" style="105" customWidth="1"/>
    <col min="8" max="8" width="16.625" customWidth="1"/>
    <col min="11" max="11" width="9.5" bestFit="1" customWidth="1"/>
  </cols>
  <sheetData>
    <row r="1" spans="1:14" ht="19.5" customHeight="1" x14ac:dyDescent="0.3">
      <c r="A1" s="100" t="s">
        <v>483</v>
      </c>
      <c r="B1" s="79"/>
      <c r="C1" s="79"/>
      <c r="D1" s="79"/>
      <c r="E1" s="80"/>
      <c r="F1" s="103"/>
      <c r="G1" s="80"/>
      <c r="H1" s="80"/>
    </row>
    <row r="2" spans="1:14" ht="19.5" customHeight="1" x14ac:dyDescent="0.3">
      <c r="A2" s="100" t="s">
        <v>484</v>
      </c>
      <c r="B2" s="79"/>
      <c r="C2" s="79"/>
      <c r="D2" s="79"/>
      <c r="E2" s="80"/>
      <c r="F2" s="103"/>
      <c r="G2" s="80"/>
      <c r="H2" s="80"/>
    </row>
    <row r="3" spans="1:14" ht="19.5" customHeight="1" x14ac:dyDescent="0.3">
      <c r="A3" s="100" t="s">
        <v>485</v>
      </c>
      <c r="B3" s="79"/>
      <c r="C3" s="79"/>
      <c r="D3" s="79"/>
      <c r="E3" s="80"/>
      <c r="F3" s="103"/>
      <c r="G3" s="80"/>
      <c r="H3" s="80"/>
    </row>
    <row r="5" spans="1:14" ht="19.5" customHeight="1" x14ac:dyDescent="0.3">
      <c r="A5" s="81" t="s">
        <v>158</v>
      </c>
      <c r="B5" s="82" t="s">
        <v>452</v>
      </c>
      <c r="C5" s="82" t="s">
        <v>157</v>
      </c>
      <c r="D5" s="83" t="s">
        <v>97</v>
      </c>
      <c r="E5" s="82" t="s">
        <v>98</v>
      </c>
      <c r="F5" s="104" t="s">
        <v>9</v>
      </c>
      <c r="G5" s="17" t="s">
        <v>11</v>
      </c>
      <c r="H5" s="17" t="s">
        <v>159</v>
      </c>
    </row>
    <row r="6" spans="1:14" ht="19.5" customHeight="1" x14ac:dyDescent="0.3">
      <c r="A6" s="22">
        <v>43102</v>
      </c>
      <c r="B6" s="102">
        <f>DATE(L7,M7,N7)</f>
        <v>43105</v>
      </c>
      <c r="C6" s="85" t="s">
        <v>453</v>
      </c>
      <c r="D6" s="23" t="s">
        <v>99</v>
      </c>
      <c r="E6" s="19" t="s">
        <v>100</v>
      </c>
      <c r="F6" s="20">
        <v>131940</v>
      </c>
      <c r="G6" s="1">
        <v>8</v>
      </c>
      <c r="H6" s="1">
        <f t="shared" ref="H6:H69" si="0">F6*G6</f>
        <v>1055520</v>
      </c>
    </row>
    <row r="7" spans="1:14" ht="19.5" customHeight="1" x14ac:dyDescent="0.3">
      <c r="A7" s="22">
        <v>43105</v>
      </c>
      <c r="B7" s="102">
        <f>DATE(L8,M8,N8)</f>
        <v>43108</v>
      </c>
      <c r="C7" s="18" t="s">
        <v>0</v>
      </c>
      <c r="D7" s="23" t="s">
        <v>101</v>
      </c>
      <c r="E7" s="19" t="s">
        <v>102</v>
      </c>
      <c r="F7" s="20">
        <v>1910640</v>
      </c>
      <c r="G7" s="1">
        <v>3</v>
      </c>
      <c r="H7" s="1">
        <f t="shared" si="0"/>
        <v>5731920</v>
      </c>
      <c r="L7" s="84">
        <v>2018</v>
      </c>
      <c r="M7">
        <v>1</v>
      </c>
      <c r="N7">
        <v>5</v>
      </c>
    </row>
    <row r="8" spans="1:14" ht="19.5" customHeight="1" x14ac:dyDescent="0.3">
      <c r="A8" s="22">
        <v>43105</v>
      </c>
      <c r="B8" s="102">
        <f>DATE(L9,M9,N9)</f>
        <v>43108</v>
      </c>
      <c r="C8" s="18" t="s">
        <v>1</v>
      </c>
      <c r="D8" s="23" t="s">
        <v>99</v>
      </c>
      <c r="E8" s="19" t="s">
        <v>105</v>
      </c>
      <c r="F8" s="20">
        <v>299988</v>
      </c>
      <c r="G8" s="1">
        <v>3</v>
      </c>
      <c r="H8" s="1">
        <f t="shared" si="0"/>
        <v>899964</v>
      </c>
      <c r="L8" s="84">
        <v>2018</v>
      </c>
      <c r="M8">
        <v>1</v>
      </c>
      <c r="N8">
        <v>8</v>
      </c>
    </row>
    <row r="9" spans="1:14" ht="19.5" customHeight="1" x14ac:dyDescent="0.3">
      <c r="A9" s="22">
        <v>43105</v>
      </c>
      <c r="B9" s="102">
        <f>DATE(L10,M10,N10)</f>
        <v>43108</v>
      </c>
      <c r="C9" s="85" t="s">
        <v>454</v>
      </c>
      <c r="D9" s="23" t="s">
        <v>103</v>
      </c>
      <c r="E9" s="19" t="s">
        <v>104</v>
      </c>
      <c r="F9" s="20">
        <v>404459</v>
      </c>
      <c r="G9" s="1">
        <v>4</v>
      </c>
      <c r="H9" s="1">
        <f t="shared" si="0"/>
        <v>1617836</v>
      </c>
      <c r="L9" s="84">
        <v>2018</v>
      </c>
      <c r="M9">
        <v>1</v>
      </c>
      <c r="N9">
        <v>8</v>
      </c>
    </row>
    <row r="10" spans="1:14" ht="19.5" customHeight="1" x14ac:dyDescent="0.3">
      <c r="A10" s="22">
        <v>43107</v>
      </c>
      <c r="B10" s="102">
        <f>DATE(L11,M11,N11)</f>
        <v>43110</v>
      </c>
      <c r="C10" s="18" t="s">
        <v>149</v>
      </c>
      <c r="D10" s="23" t="s">
        <v>106</v>
      </c>
      <c r="E10" s="19" t="s">
        <v>107</v>
      </c>
      <c r="F10" s="20">
        <v>909600</v>
      </c>
      <c r="G10" s="1">
        <v>8</v>
      </c>
      <c r="H10" s="1">
        <f t="shared" si="0"/>
        <v>7276800</v>
      </c>
      <c r="L10" s="84">
        <v>2018</v>
      </c>
      <c r="M10">
        <v>1</v>
      </c>
      <c r="N10">
        <v>8</v>
      </c>
    </row>
    <row r="11" spans="1:14" ht="19.5" customHeight="1" x14ac:dyDescent="0.3">
      <c r="A11" s="22">
        <v>43110</v>
      </c>
      <c r="B11" s="102">
        <f>DATE(L12,M12,N12)</f>
        <v>43113</v>
      </c>
      <c r="C11" s="18" t="s">
        <v>0</v>
      </c>
      <c r="D11" s="23" t="s">
        <v>99</v>
      </c>
      <c r="E11" s="19" t="s">
        <v>105</v>
      </c>
      <c r="F11" s="20">
        <v>299988</v>
      </c>
      <c r="G11" s="1">
        <v>5</v>
      </c>
      <c r="H11" s="1">
        <f t="shared" si="0"/>
        <v>1499940</v>
      </c>
      <c r="L11" s="84">
        <v>2018</v>
      </c>
      <c r="M11">
        <v>1</v>
      </c>
      <c r="N11">
        <v>10</v>
      </c>
    </row>
    <row r="12" spans="1:14" ht="19.5" customHeight="1" x14ac:dyDescent="0.3">
      <c r="A12" s="22">
        <v>43110</v>
      </c>
      <c r="B12" s="102">
        <f>DATE(L13,M13,N13)</f>
        <v>43113</v>
      </c>
      <c r="C12" s="18" t="s">
        <v>150</v>
      </c>
      <c r="D12" s="23" t="s">
        <v>99</v>
      </c>
      <c r="E12" s="19" t="s">
        <v>108</v>
      </c>
      <c r="F12" s="20">
        <v>48660</v>
      </c>
      <c r="G12" s="1">
        <v>5</v>
      </c>
      <c r="H12" s="1">
        <f t="shared" si="0"/>
        <v>243300</v>
      </c>
      <c r="L12" s="84">
        <v>2018</v>
      </c>
      <c r="M12">
        <v>1</v>
      </c>
      <c r="N12">
        <v>13</v>
      </c>
    </row>
    <row r="13" spans="1:14" ht="19.5" customHeight="1" x14ac:dyDescent="0.3">
      <c r="A13" s="22">
        <v>43111</v>
      </c>
      <c r="B13" s="102">
        <f>DATE(L14,M14,N14)</f>
        <v>43114</v>
      </c>
      <c r="C13" s="18" t="s">
        <v>151</v>
      </c>
      <c r="D13" s="23" t="s">
        <v>106</v>
      </c>
      <c r="E13" s="19" t="s">
        <v>109</v>
      </c>
      <c r="F13" s="20">
        <v>456000</v>
      </c>
      <c r="G13" s="1">
        <v>14</v>
      </c>
      <c r="H13" s="1">
        <f t="shared" si="0"/>
        <v>6384000</v>
      </c>
      <c r="L13" s="84">
        <v>2018</v>
      </c>
      <c r="M13">
        <v>1</v>
      </c>
      <c r="N13">
        <v>13</v>
      </c>
    </row>
    <row r="14" spans="1:14" ht="19.5" customHeight="1" x14ac:dyDescent="0.3">
      <c r="A14" s="22">
        <v>43113</v>
      </c>
      <c r="B14" s="102">
        <f>DATE(L15,M15,N15)</f>
        <v>43116</v>
      </c>
      <c r="C14" s="18" t="s">
        <v>151</v>
      </c>
      <c r="D14" s="23" t="s">
        <v>99</v>
      </c>
      <c r="E14" s="19" t="s">
        <v>110</v>
      </c>
      <c r="F14" s="20">
        <v>159588</v>
      </c>
      <c r="G14" s="1">
        <v>3</v>
      </c>
      <c r="H14" s="1">
        <f t="shared" si="0"/>
        <v>478764</v>
      </c>
      <c r="L14" s="84">
        <v>2018</v>
      </c>
      <c r="M14">
        <v>1</v>
      </c>
      <c r="N14">
        <v>14</v>
      </c>
    </row>
    <row r="15" spans="1:14" ht="19.5" customHeight="1" x14ac:dyDescent="0.3">
      <c r="A15" s="22">
        <v>43115</v>
      </c>
      <c r="B15" s="102">
        <f>DATE(L16,M16,N16)</f>
        <v>43118</v>
      </c>
      <c r="C15" s="18" t="s">
        <v>12</v>
      </c>
      <c r="D15" s="23" t="s">
        <v>111</v>
      </c>
      <c r="E15" s="19" t="s">
        <v>112</v>
      </c>
      <c r="F15" s="20">
        <v>261650</v>
      </c>
      <c r="G15" s="1">
        <v>16</v>
      </c>
      <c r="H15" s="1">
        <f t="shared" si="0"/>
        <v>4186400</v>
      </c>
      <c r="L15" s="84">
        <v>2018</v>
      </c>
      <c r="M15">
        <v>1</v>
      </c>
      <c r="N15">
        <v>16</v>
      </c>
    </row>
    <row r="16" spans="1:14" ht="19.5" customHeight="1" x14ac:dyDescent="0.3">
      <c r="A16" s="22">
        <v>43118</v>
      </c>
      <c r="B16" s="102">
        <f>DATE(L17,M17,N17)</f>
        <v>43121</v>
      </c>
      <c r="C16" s="18" t="s">
        <v>149</v>
      </c>
      <c r="D16" s="23" t="s">
        <v>111</v>
      </c>
      <c r="E16" s="19" t="s">
        <v>113</v>
      </c>
      <c r="F16" s="20">
        <v>322800</v>
      </c>
      <c r="G16" s="1">
        <v>1</v>
      </c>
      <c r="H16" s="1">
        <f t="shared" si="0"/>
        <v>322800</v>
      </c>
      <c r="L16" s="84">
        <v>2018</v>
      </c>
      <c r="M16">
        <v>1</v>
      </c>
      <c r="N16">
        <v>18</v>
      </c>
    </row>
    <row r="17" spans="1:14" ht="19.5" customHeight="1" x14ac:dyDescent="0.3">
      <c r="A17" s="22">
        <v>43121</v>
      </c>
      <c r="B17" s="102">
        <f>DATE(L18,M18,N18)</f>
        <v>43124</v>
      </c>
      <c r="C17" s="18" t="s">
        <v>151</v>
      </c>
      <c r="D17" s="23" t="s">
        <v>101</v>
      </c>
      <c r="E17" s="19" t="s">
        <v>102</v>
      </c>
      <c r="F17" s="20">
        <v>1910640</v>
      </c>
      <c r="G17" s="1">
        <v>1</v>
      </c>
      <c r="H17" s="1">
        <f t="shared" si="0"/>
        <v>1910640</v>
      </c>
      <c r="L17" s="84">
        <v>2018</v>
      </c>
      <c r="M17">
        <v>1</v>
      </c>
      <c r="N17">
        <v>21</v>
      </c>
    </row>
    <row r="18" spans="1:14" ht="19.5" customHeight="1" x14ac:dyDescent="0.3">
      <c r="A18" s="22">
        <v>43122</v>
      </c>
      <c r="B18" s="102">
        <f>DATE(L19,M19,N19)</f>
        <v>43125</v>
      </c>
      <c r="C18" s="18" t="s">
        <v>0</v>
      </c>
      <c r="D18" s="23" t="s">
        <v>103</v>
      </c>
      <c r="E18" s="19" t="s">
        <v>114</v>
      </c>
      <c r="F18" s="20">
        <v>204571</v>
      </c>
      <c r="G18" s="1">
        <v>14</v>
      </c>
      <c r="H18" s="1">
        <f t="shared" si="0"/>
        <v>2863994</v>
      </c>
      <c r="L18" s="84">
        <v>2018</v>
      </c>
      <c r="M18">
        <v>1</v>
      </c>
      <c r="N18">
        <v>24</v>
      </c>
    </row>
    <row r="19" spans="1:14" ht="19.5" customHeight="1" x14ac:dyDescent="0.3">
      <c r="A19" s="22">
        <v>43125</v>
      </c>
      <c r="B19" s="102">
        <f>DATE(L20,M20,N20)</f>
        <v>43128</v>
      </c>
      <c r="C19" s="18" t="s">
        <v>152</v>
      </c>
      <c r="D19" s="23" t="s">
        <v>116</v>
      </c>
      <c r="E19" s="19" t="s">
        <v>117</v>
      </c>
      <c r="F19" s="20">
        <v>198000</v>
      </c>
      <c r="G19" s="1">
        <v>5</v>
      </c>
      <c r="H19" s="1">
        <f t="shared" si="0"/>
        <v>990000</v>
      </c>
      <c r="L19" s="84">
        <v>2018</v>
      </c>
      <c r="M19">
        <v>1</v>
      </c>
      <c r="N19">
        <v>25</v>
      </c>
    </row>
    <row r="20" spans="1:14" ht="19.5" customHeight="1" x14ac:dyDescent="0.3">
      <c r="A20" s="22">
        <v>43125</v>
      </c>
      <c r="B20" s="102">
        <f>DATE(L21,M21,N21)</f>
        <v>43128</v>
      </c>
      <c r="C20" s="18" t="s">
        <v>12</v>
      </c>
      <c r="D20" s="23" t="s">
        <v>106</v>
      </c>
      <c r="E20" s="19" t="s">
        <v>115</v>
      </c>
      <c r="F20" s="20">
        <v>838800</v>
      </c>
      <c r="G20" s="1">
        <v>7</v>
      </c>
      <c r="H20" s="1">
        <f t="shared" si="0"/>
        <v>5871600</v>
      </c>
      <c r="L20" s="84">
        <v>2018</v>
      </c>
      <c r="M20">
        <v>1</v>
      </c>
      <c r="N20">
        <v>28</v>
      </c>
    </row>
    <row r="21" spans="1:14" ht="19.5" customHeight="1" x14ac:dyDescent="0.3">
      <c r="A21" s="22">
        <v>43126</v>
      </c>
      <c r="B21" s="102">
        <f>DATE(L22,M22,N22)</f>
        <v>43129</v>
      </c>
      <c r="C21" s="18" t="s">
        <v>153</v>
      </c>
      <c r="D21" s="23" t="s">
        <v>101</v>
      </c>
      <c r="E21" s="19" t="s">
        <v>118</v>
      </c>
      <c r="F21" s="20">
        <v>1319988</v>
      </c>
      <c r="G21" s="1">
        <v>3</v>
      </c>
      <c r="H21" s="1">
        <f t="shared" si="0"/>
        <v>3959964</v>
      </c>
      <c r="L21" s="84">
        <v>2018</v>
      </c>
      <c r="M21">
        <v>1</v>
      </c>
      <c r="N21">
        <v>28</v>
      </c>
    </row>
    <row r="22" spans="1:14" ht="19.5" customHeight="1" x14ac:dyDescent="0.3">
      <c r="A22" s="22">
        <v>43128</v>
      </c>
      <c r="B22" s="102">
        <f>DATE(L23,M23,N23)</f>
        <v>43131</v>
      </c>
      <c r="C22" s="18" t="s">
        <v>1</v>
      </c>
      <c r="D22" s="23" t="s">
        <v>116</v>
      </c>
      <c r="E22" s="19" t="s">
        <v>119</v>
      </c>
      <c r="F22" s="20">
        <v>1200000</v>
      </c>
      <c r="G22" s="1">
        <v>14</v>
      </c>
      <c r="H22" s="1">
        <f t="shared" si="0"/>
        <v>16800000</v>
      </c>
      <c r="L22" s="84">
        <v>2018</v>
      </c>
      <c r="M22">
        <v>1</v>
      </c>
      <c r="N22">
        <v>29</v>
      </c>
    </row>
    <row r="23" spans="1:14" ht="19.5" customHeight="1" x14ac:dyDescent="0.3">
      <c r="A23" s="22">
        <v>43129</v>
      </c>
      <c r="B23" s="102">
        <f>DATE(L24,M24,N24)</f>
        <v>43132</v>
      </c>
      <c r="C23" s="18" t="s">
        <v>154</v>
      </c>
      <c r="D23" s="23" t="s">
        <v>101</v>
      </c>
      <c r="E23" s="19" t="s">
        <v>120</v>
      </c>
      <c r="F23" s="20">
        <v>1421964</v>
      </c>
      <c r="G23" s="1">
        <v>1</v>
      </c>
      <c r="H23" s="1">
        <f t="shared" si="0"/>
        <v>1421964</v>
      </c>
      <c r="L23" s="84">
        <v>2018</v>
      </c>
      <c r="M23">
        <v>1</v>
      </c>
      <c r="N23">
        <v>31</v>
      </c>
    </row>
    <row r="24" spans="1:14" ht="19.5" customHeight="1" x14ac:dyDescent="0.3">
      <c r="A24" s="22">
        <v>43133</v>
      </c>
      <c r="B24" s="102">
        <f>DATE(L25,M25,N25)</f>
        <v>43136</v>
      </c>
      <c r="C24" s="18" t="s">
        <v>149</v>
      </c>
      <c r="D24" s="23" t="s">
        <v>106</v>
      </c>
      <c r="E24" s="19" t="s">
        <v>121</v>
      </c>
      <c r="F24" s="20">
        <v>180000</v>
      </c>
      <c r="G24" s="1">
        <v>1</v>
      </c>
      <c r="H24" s="1">
        <f t="shared" si="0"/>
        <v>180000</v>
      </c>
      <c r="L24" s="84">
        <v>2018</v>
      </c>
      <c r="M24">
        <v>2</v>
      </c>
      <c r="N24">
        <v>1</v>
      </c>
    </row>
    <row r="25" spans="1:14" ht="19.5" customHeight="1" x14ac:dyDescent="0.3">
      <c r="A25" s="22">
        <v>43134</v>
      </c>
      <c r="B25" s="102">
        <f>DATE(L26,M26,N26)</f>
        <v>43137</v>
      </c>
      <c r="C25" s="18" t="s">
        <v>155</v>
      </c>
      <c r="D25" s="23" t="s">
        <v>116</v>
      </c>
      <c r="E25" s="19" t="s">
        <v>122</v>
      </c>
      <c r="F25" s="20">
        <v>246000</v>
      </c>
      <c r="G25" s="1">
        <v>1</v>
      </c>
      <c r="H25" s="1">
        <f t="shared" si="0"/>
        <v>246000</v>
      </c>
      <c r="L25" s="84">
        <v>2018</v>
      </c>
      <c r="M25">
        <v>2</v>
      </c>
      <c r="N25">
        <v>5</v>
      </c>
    </row>
    <row r="26" spans="1:14" ht="19.5" customHeight="1" x14ac:dyDescent="0.3">
      <c r="A26" s="22">
        <v>43135</v>
      </c>
      <c r="B26" s="102">
        <f>DATE(L27,M27,N27)</f>
        <v>43138</v>
      </c>
      <c r="C26" s="18" t="s">
        <v>455</v>
      </c>
      <c r="D26" s="23" t="s">
        <v>106</v>
      </c>
      <c r="E26" s="19" t="s">
        <v>123</v>
      </c>
      <c r="F26" s="20">
        <v>629440</v>
      </c>
      <c r="G26" s="1">
        <v>1</v>
      </c>
      <c r="H26" s="1">
        <f t="shared" si="0"/>
        <v>629440</v>
      </c>
      <c r="L26" s="84">
        <v>2018</v>
      </c>
      <c r="M26">
        <v>2</v>
      </c>
      <c r="N26">
        <v>6</v>
      </c>
    </row>
    <row r="27" spans="1:14" ht="19.5" customHeight="1" x14ac:dyDescent="0.3">
      <c r="A27" s="22">
        <v>43135</v>
      </c>
      <c r="B27" s="102">
        <f>DATE(L28,M28,N28)</f>
        <v>43138</v>
      </c>
      <c r="C27" s="18" t="s">
        <v>156</v>
      </c>
      <c r="D27" s="23" t="s">
        <v>111</v>
      </c>
      <c r="E27" s="19" t="s">
        <v>112</v>
      </c>
      <c r="F27" s="20">
        <v>154800</v>
      </c>
      <c r="G27" s="1">
        <v>7</v>
      </c>
      <c r="H27" s="1">
        <f t="shared" si="0"/>
        <v>1083600</v>
      </c>
      <c r="L27" s="84">
        <v>2018</v>
      </c>
      <c r="M27">
        <v>2</v>
      </c>
      <c r="N27">
        <v>7</v>
      </c>
    </row>
    <row r="28" spans="1:14" ht="19.5" customHeight="1" x14ac:dyDescent="0.3">
      <c r="A28" s="22">
        <v>43138</v>
      </c>
      <c r="B28" s="102">
        <f>DATE(L29,M29,N29)</f>
        <v>43141</v>
      </c>
      <c r="C28" s="18" t="s">
        <v>0</v>
      </c>
      <c r="D28" s="23" t="s">
        <v>106</v>
      </c>
      <c r="E28" s="19" t="s">
        <v>115</v>
      </c>
      <c r="F28" s="20">
        <v>838800</v>
      </c>
      <c r="G28" s="1">
        <v>3</v>
      </c>
      <c r="H28" s="1">
        <f t="shared" si="0"/>
        <v>2516400</v>
      </c>
      <c r="L28" s="84">
        <v>2018</v>
      </c>
      <c r="M28">
        <v>2</v>
      </c>
      <c r="N28">
        <v>7</v>
      </c>
    </row>
    <row r="29" spans="1:14" ht="19.5" customHeight="1" x14ac:dyDescent="0.3">
      <c r="A29" s="22">
        <v>43138</v>
      </c>
      <c r="B29" s="102">
        <f>DATE(L30,M30,N30)</f>
        <v>43141</v>
      </c>
      <c r="C29" s="18" t="s">
        <v>155</v>
      </c>
      <c r="D29" s="23" t="s">
        <v>99</v>
      </c>
      <c r="E29" s="19" t="s">
        <v>108</v>
      </c>
      <c r="F29" s="20">
        <v>48660</v>
      </c>
      <c r="G29" s="1">
        <v>1</v>
      </c>
      <c r="H29" s="1">
        <f t="shared" si="0"/>
        <v>48660</v>
      </c>
      <c r="L29" s="84">
        <v>2018</v>
      </c>
      <c r="M29">
        <v>2</v>
      </c>
      <c r="N29">
        <v>10</v>
      </c>
    </row>
    <row r="30" spans="1:14" ht="19.5" customHeight="1" x14ac:dyDescent="0.3">
      <c r="A30" s="22">
        <v>43139</v>
      </c>
      <c r="B30" s="102">
        <f>DATE(L31,M31,N31)</f>
        <v>43142</v>
      </c>
      <c r="C30" s="18" t="s">
        <v>149</v>
      </c>
      <c r="D30" s="23" t="s">
        <v>99</v>
      </c>
      <c r="E30" s="19" t="s">
        <v>110</v>
      </c>
      <c r="F30" s="20">
        <v>159588</v>
      </c>
      <c r="G30" s="1">
        <v>1</v>
      </c>
      <c r="H30" s="1">
        <f t="shared" si="0"/>
        <v>159588</v>
      </c>
      <c r="L30" s="84">
        <v>2018</v>
      </c>
      <c r="M30">
        <v>2</v>
      </c>
      <c r="N30">
        <v>10</v>
      </c>
    </row>
    <row r="31" spans="1:14" ht="19.5" customHeight="1" x14ac:dyDescent="0.3">
      <c r="A31" s="22">
        <v>43141</v>
      </c>
      <c r="B31" s="102">
        <f>DATE(L32,M32,N32)</f>
        <v>43144</v>
      </c>
      <c r="C31" s="18" t="s">
        <v>456</v>
      </c>
      <c r="D31" s="23" t="s">
        <v>106</v>
      </c>
      <c r="E31" s="19" t="s">
        <v>125</v>
      </c>
      <c r="F31" s="20">
        <v>1558800</v>
      </c>
      <c r="G31" s="1">
        <v>1</v>
      </c>
      <c r="H31" s="1">
        <f t="shared" si="0"/>
        <v>1558800</v>
      </c>
      <c r="L31" s="84">
        <v>2018</v>
      </c>
      <c r="M31">
        <v>2</v>
      </c>
      <c r="N31">
        <v>11</v>
      </c>
    </row>
    <row r="32" spans="1:14" ht="19.5" customHeight="1" x14ac:dyDescent="0.3">
      <c r="A32" s="22">
        <v>43141</v>
      </c>
      <c r="B32" s="102">
        <f>DATE(L33,M33,N33)</f>
        <v>43144</v>
      </c>
      <c r="C32" s="18" t="s">
        <v>457</v>
      </c>
      <c r="D32" s="23" t="s">
        <v>101</v>
      </c>
      <c r="E32" s="19" t="s">
        <v>124</v>
      </c>
      <c r="F32" s="20">
        <v>599988</v>
      </c>
      <c r="G32" s="1">
        <v>3</v>
      </c>
      <c r="H32" s="1">
        <f t="shared" si="0"/>
        <v>1799964</v>
      </c>
      <c r="L32" s="84">
        <v>2018</v>
      </c>
      <c r="M32">
        <v>2</v>
      </c>
      <c r="N32">
        <v>13</v>
      </c>
    </row>
    <row r="33" spans="1:14" ht="19.5" customHeight="1" x14ac:dyDescent="0.3">
      <c r="A33" s="22">
        <v>43142</v>
      </c>
      <c r="B33" s="102">
        <f>DATE(L34,M34,N34)</f>
        <v>43145</v>
      </c>
      <c r="C33" s="18" t="s">
        <v>458</v>
      </c>
      <c r="D33" s="23" t="s">
        <v>111</v>
      </c>
      <c r="E33" s="19" t="s">
        <v>112</v>
      </c>
      <c r="F33" s="20">
        <v>260220</v>
      </c>
      <c r="G33" s="1">
        <v>5</v>
      </c>
      <c r="H33" s="1">
        <f t="shared" si="0"/>
        <v>1301100</v>
      </c>
      <c r="L33" s="84">
        <v>2018</v>
      </c>
      <c r="M33">
        <v>2</v>
      </c>
      <c r="N33">
        <v>13</v>
      </c>
    </row>
    <row r="34" spans="1:14" ht="19.5" customHeight="1" x14ac:dyDescent="0.3">
      <c r="A34" s="22">
        <v>43145</v>
      </c>
      <c r="B34" s="102">
        <f>DATE(L35,M35,N35)</f>
        <v>43148</v>
      </c>
      <c r="C34" s="18" t="s">
        <v>0</v>
      </c>
      <c r="D34" s="23" t="s">
        <v>101</v>
      </c>
      <c r="E34" s="19" t="s">
        <v>126</v>
      </c>
      <c r="F34" s="20">
        <v>563964</v>
      </c>
      <c r="G34" s="1">
        <v>5</v>
      </c>
      <c r="H34" s="1">
        <f t="shared" si="0"/>
        <v>2819820</v>
      </c>
      <c r="L34" s="84">
        <v>2018</v>
      </c>
      <c r="M34">
        <v>2</v>
      </c>
      <c r="N34">
        <v>14</v>
      </c>
    </row>
    <row r="35" spans="1:14" ht="19.5" customHeight="1" x14ac:dyDescent="0.3">
      <c r="A35" s="22">
        <v>43146</v>
      </c>
      <c r="B35" s="102">
        <f>DATE(L36,M36,N36)</f>
        <v>43149</v>
      </c>
      <c r="C35" s="18" t="s">
        <v>1</v>
      </c>
      <c r="D35" s="23" t="s">
        <v>101</v>
      </c>
      <c r="E35" s="19" t="s">
        <v>102</v>
      </c>
      <c r="F35" s="20">
        <v>1910640</v>
      </c>
      <c r="G35" s="1">
        <v>8</v>
      </c>
      <c r="H35" s="1">
        <f t="shared" si="0"/>
        <v>15285120</v>
      </c>
      <c r="L35" s="84">
        <v>2018</v>
      </c>
      <c r="M35">
        <v>2</v>
      </c>
      <c r="N35">
        <v>17</v>
      </c>
    </row>
    <row r="36" spans="1:14" ht="19.5" customHeight="1" x14ac:dyDescent="0.3">
      <c r="A36" s="22">
        <v>43147</v>
      </c>
      <c r="B36" s="102">
        <f>DATE(L37,M37,N37)</f>
        <v>43150</v>
      </c>
      <c r="C36" s="18" t="s">
        <v>154</v>
      </c>
      <c r="D36" s="23" t="s">
        <v>101</v>
      </c>
      <c r="E36" s="19" t="s">
        <v>102</v>
      </c>
      <c r="F36" s="20">
        <v>1910640</v>
      </c>
      <c r="G36" s="1">
        <v>9</v>
      </c>
      <c r="H36" s="1">
        <f t="shared" si="0"/>
        <v>17195760</v>
      </c>
      <c r="L36" s="84">
        <v>2018</v>
      </c>
      <c r="M36">
        <v>2</v>
      </c>
      <c r="N36">
        <v>18</v>
      </c>
    </row>
    <row r="37" spans="1:14" ht="19.5" customHeight="1" x14ac:dyDescent="0.3">
      <c r="A37" s="22">
        <v>43147</v>
      </c>
      <c r="B37" s="102">
        <f>DATE(L38,M38,N38)</f>
        <v>43150</v>
      </c>
      <c r="C37" s="18" t="s">
        <v>459</v>
      </c>
      <c r="D37" s="23" t="s">
        <v>103</v>
      </c>
      <c r="E37" s="19" t="s">
        <v>127</v>
      </c>
      <c r="F37" s="20">
        <v>215988</v>
      </c>
      <c r="G37" s="1">
        <v>9</v>
      </c>
      <c r="H37" s="1">
        <f t="shared" si="0"/>
        <v>1943892</v>
      </c>
      <c r="L37" s="84">
        <v>2018</v>
      </c>
      <c r="M37">
        <v>2</v>
      </c>
      <c r="N37">
        <v>19</v>
      </c>
    </row>
    <row r="38" spans="1:14" ht="19.5" customHeight="1" x14ac:dyDescent="0.3">
      <c r="A38" s="22">
        <v>43152</v>
      </c>
      <c r="B38" s="102">
        <f>DATE(L39,M39,N39)</f>
        <v>43155</v>
      </c>
      <c r="C38" s="18" t="s">
        <v>460</v>
      </c>
      <c r="D38" s="23" t="s">
        <v>106</v>
      </c>
      <c r="E38" s="19" t="s">
        <v>115</v>
      </c>
      <c r="F38" s="20">
        <v>838800</v>
      </c>
      <c r="G38" s="1">
        <v>1</v>
      </c>
      <c r="H38" s="1">
        <f t="shared" si="0"/>
        <v>838800</v>
      </c>
      <c r="L38" s="84">
        <v>2018</v>
      </c>
      <c r="M38">
        <v>2</v>
      </c>
      <c r="N38">
        <v>19</v>
      </c>
    </row>
    <row r="39" spans="1:14" ht="19.5" customHeight="1" x14ac:dyDescent="0.3">
      <c r="A39" s="22">
        <v>43153</v>
      </c>
      <c r="B39" s="102">
        <f>DATE(L40,M40,N40)</f>
        <v>43156</v>
      </c>
      <c r="C39" s="18" t="s">
        <v>461</v>
      </c>
      <c r="D39" s="23" t="s">
        <v>111</v>
      </c>
      <c r="E39" s="19" t="s">
        <v>128</v>
      </c>
      <c r="F39" s="20">
        <v>466800</v>
      </c>
      <c r="G39" s="1">
        <v>16</v>
      </c>
      <c r="H39" s="1">
        <f t="shared" si="0"/>
        <v>7468800</v>
      </c>
      <c r="L39" s="84">
        <v>2018</v>
      </c>
      <c r="M39">
        <v>2</v>
      </c>
      <c r="N39">
        <v>24</v>
      </c>
    </row>
    <row r="40" spans="1:14" ht="19.5" customHeight="1" x14ac:dyDescent="0.3">
      <c r="A40" s="22">
        <v>43153</v>
      </c>
      <c r="B40" s="102">
        <f>DATE(L41,M41,N41)</f>
        <v>43156</v>
      </c>
      <c r="C40" s="18" t="s">
        <v>0</v>
      </c>
      <c r="D40" s="23" t="s">
        <v>106</v>
      </c>
      <c r="E40" s="19" t="s">
        <v>123</v>
      </c>
      <c r="F40" s="20">
        <v>441600</v>
      </c>
      <c r="G40" s="1">
        <v>9</v>
      </c>
      <c r="H40" s="1">
        <f t="shared" si="0"/>
        <v>3974400</v>
      </c>
      <c r="L40" s="84">
        <v>2018</v>
      </c>
      <c r="M40">
        <v>2</v>
      </c>
      <c r="N40">
        <v>25</v>
      </c>
    </row>
    <row r="41" spans="1:14" ht="19.5" customHeight="1" x14ac:dyDescent="0.3">
      <c r="A41" s="22">
        <v>43154</v>
      </c>
      <c r="B41" s="102">
        <f>DATE(L42,M42,N42)</f>
        <v>43157</v>
      </c>
      <c r="C41" s="18" t="s">
        <v>462</v>
      </c>
      <c r="D41" s="23" t="s">
        <v>106</v>
      </c>
      <c r="E41" s="19" t="s">
        <v>107</v>
      </c>
      <c r="F41" s="20">
        <v>909600</v>
      </c>
      <c r="G41" s="1">
        <v>2</v>
      </c>
      <c r="H41" s="1">
        <f t="shared" si="0"/>
        <v>1819200</v>
      </c>
      <c r="L41" s="84">
        <v>2018</v>
      </c>
      <c r="M41">
        <v>2</v>
      </c>
      <c r="N41">
        <v>25</v>
      </c>
    </row>
    <row r="42" spans="1:14" ht="19.5" customHeight="1" x14ac:dyDescent="0.3">
      <c r="A42" s="22">
        <v>43156</v>
      </c>
      <c r="B42" s="102">
        <f>DATE(L43,M43,N43)</f>
        <v>43159</v>
      </c>
      <c r="C42" s="18" t="s">
        <v>151</v>
      </c>
      <c r="D42" s="23" t="s">
        <v>106</v>
      </c>
      <c r="E42" s="19" t="s">
        <v>129</v>
      </c>
      <c r="F42" s="20">
        <v>166800</v>
      </c>
      <c r="G42" s="1">
        <v>1</v>
      </c>
      <c r="H42" s="1">
        <f t="shared" si="0"/>
        <v>166800</v>
      </c>
      <c r="L42" s="84">
        <v>2018</v>
      </c>
      <c r="M42">
        <v>2</v>
      </c>
      <c r="N42">
        <v>26</v>
      </c>
    </row>
    <row r="43" spans="1:14" ht="19.5" customHeight="1" x14ac:dyDescent="0.3">
      <c r="A43" s="22">
        <v>43157</v>
      </c>
      <c r="B43" s="102">
        <f>DATE(L44,M44,N44)</f>
        <v>43160</v>
      </c>
      <c r="C43" s="18" t="s">
        <v>0</v>
      </c>
      <c r="D43" s="23" t="s">
        <v>101</v>
      </c>
      <c r="E43" s="19" t="s">
        <v>124</v>
      </c>
      <c r="F43" s="20">
        <v>599988</v>
      </c>
      <c r="G43" s="1">
        <v>16</v>
      </c>
      <c r="H43" s="1">
        <f t="shared" si="0"/>
        <v>9599808</v>
      </c>
      <c r="L43" s="84">
        <v>2018</v>
      </c>
      <c r="M43">
        <v>2</v>
      </c>
      <c r="N43">
        <v>28</v>
      </c>
    </row>
    <row r="44" spans="1:14" ht="19.5" customHeight="1" x14ac:dyDescent="0.3">
      <c r="A44" s="22">
        <v>43159</v>
      </c>
      <c r="B44" s="102">
        <f>DATE(L45,M45,N45)</f>
        <v>43162</v>
      </c>
      <c r="C44" s="18" t="s">
        <v>463</v>
      </c>
      <c r="D44" s="23" t="s">
        <v>99</v>
      </c>
      <c r="E44" s="19" t="s">
        <v>105</v>
      </c>
      <c r="F44" s="20">
        <v>299988</v>
      </c>
      <c r="G44" s="1">
        <v>2</v>
      </c>
      <c r="H44" s="1">
        <f t="shared" si="0"/>
        <v>599976</v>
      </c>
      <c r="L44" s="84">
        <v>2018</v>
      </c>
      <c r="M44">
        <v>3</v>
      </c>
      <c r="N44">
        <v>1</v>
      </c>
    </row>
    <row r="45" spans="1:14" ht="19.5" customHeight="1" x14ac:dyDescent="0.3">
      <c r="A45" s="22">
        <v>43159</v>
      </c>
      <c r="B45" s="102">
        <f>DATE(L46,M46,N46)</f>
        <v>43162</v>
      </c>
      <c r="C45" s="18" t="s">
        <v>152</v>
      </c>
      <c r="D45" s="23" t="s">
        <v>103</v>
      </c>
      <c r="E45" s="19" t="s">
        <v>127</v>
      </c>
      <c r="F45" s="20">
        <v>215988</v>
      </c>
      <c r="G45" s="1">
        <v>9</v>
      </c>
      <c r="H45" s="1">
        <f t="shared" si="0"/>
        <v>1943892</v>
      </c>
      <c r="L45" s="84">
        <v>2018</v>
      </c>
      <c r="M45">
        <v>3</v>
      </c>
      <c r="N45">
        <v>3</v>
      </c>
    </row>
    <row r="46" spans="1:14" ht="19.5" customHeight="1" x14ac:dyDescent="0.3">
      <c r="A46" s="22">
        <v>43160</v>
      </c>
      <c r="B46" s="102">
        <f>DATE(L47,M47,N47)</f>
        <v>43163</v>
      </c>
      <c r="C46" s="18" t="s">
        <v>464</v>
      </c>
      <c r="D46" s="23" t="s">
        <v>106</v>
      </c>
      <c r="E46" s="19" t="s">
        <v>123</v>
      </c>
      <c r="F46" s="20">
        <v>441600</v>
      </c>
      <c r="G46" s="1">
        <v>5</v>
      </c>
      <c r="H46" s="1">
        <f t="shared" si="0"/>
        <v>2208000</v>
      </c>
      <c r="L46" s="84">
        <v>2018</v>
      </c>
      <c r="M46">
        <v>3</v>
      </c>
      <c r="N46">
        <v>3</v>
      </c>
    </row>
    <row r="47" spans="1:14" ht="19.5" customHeight="1" x14ac:dyDescent="0.3">
      <c r="A47" s="22">
        <v>43161</v>
      </c>
      <c r="B47" s="102">
        <f>DATE(L48,M48,N48)</f>
        <v>43164</v>
      </c>
      <c r="C47" s="18" t="s">
        <v>465</v>
      </c>
      <c r="D47" s="23" t="s">
        <v>111</v>
      </c>
      <c r="E47" s="19" t="s">
        <v>113</v>
      </c>
      <c r="F47" s="20">
        <v>322800</v>
      </c>
      <c r="G47" s="1">
        <v>8</v>
      </c>
      <c r="H47" s="1">
        <f t="shared" si="0"/>
        <v>2582400</v>
      </c>
      <c r="L47" s="84">
        <v>2018</v>
      </c>
      <c r="M47">
        <v>3</v>
      </c>
      <c r="N47">
        <v>4</v>
      </c>
    </row>
    <row r="48" spans="1:14" ht="19.5" customHeight="1" x14ac:dyDescent="0.3">
      <c r="A48" s="22">
        <v>43162</v>
      </c>
      <c r="B48" s="102">
        <f>DATE(L49,M49,N49)</f>
        <v>43165</v>
      </c>
      <c r="C48" s="18" t="s">
        <v>466</v>
      </c>
      <c r="D48" s="23" t="s">
        <v>106</v>
      </c>
      <c r="E48" s="19" t="s">
        <v>123</v>
      </c>
      <c r="F48" s="20">
        <v>441600</v>
      </c>
      <c r="G48" s="1">
        <v>3</v>
      </c>
      <c r="H48" s="1">
        <f t="shared" si="0"/>
        <v>1324800</v>
      </c>
      <c r="L48" s="84">
        <v>2018</v>
      </c>
      <c r="M48">
        <v>3</v>
      </c>
      <c r="N48">
        <v>5</v>
      </c>
    </row>
    <row r="49" spans="1:14" ht="19.5" customHeight="1" x14ac:dyDescent="0.3">
      <c r="A49" s="22">
        <v>43164</v>
      </c>
      <c r="B49" s="102">
        <f>DATE(L50,M50,N50)</f>
        <v>43167</v>
      </c>
      <c r="C49" s="18" t="s">
        <v>151</v>
      </c>
      <c r="D49" s="23" t="s">
        <v>106</v>
      </c>
      <c r="E49" s="19" t="s">
        <v>130</v>
      </c>
      <c r="F49" s="20">
        <v>33480</v>
      </c>
      <c r="G49" s="1">
        <v>8</v>
      </c>
      <c r="H49" s="1">
        <f t="shared" si="0"/>
        <v>267840</v>
      </c>
      <c r="L49" s="84">
        <v>2018</v>
      </c>
      <c r="M49">
        <v>3</v>
      </c>
      <c r="N49">
        <v>6</v>
      </c>
    </row>
    <row r="50" spans="1:14" ht="19.5" customHeight="1" x14ac:dyDescent="0.3">
      <c r="A50" s="22">
        <v>43164</v>
      </c>
      <c r="B50" s="102">
        <f>DATE(L51,M51,N51)</f>
        <v>43167</v>
      </c>
      <c r="C50" s="18" t="s">
        <v>12</v>
      </c>
      <c r="D50" s="23" t="s">
        <v>106</v>
      </c>
      <c r="E50" s="19" t="s">
        <v>109</v>
      </c>
      <c r="F50" s="20">
        <v>456000</v>
      </c>
      <c r="G50" s="1">
        <v>5</v>
      </c>
      <c r="H50" s="1">
        <f t="shared" si="0"/>
        <v>2280000</v>
      </c>
      <c r="L50" s="84">
        <v>2018</v>
      </c>
      <c r="M50">
        <v>3</v>
      </c>
      <c r="N50">
        <v>8</v>
      </c>
    </row>
    <row r="51" spans="1:14" ht="19.5" customHeight="1" x14ac:dyDescent="0.3">
      <c r="A51" s="22">
        <v>43166</v>
      </c>
      <c r="B51" s="102">
        <f>DATE(L52,M52,N52)</f>
        <v>43169</v>
      </c>
      <c r="C51" s="18" t="s">
        <v>152</v>
      </c>
      <c r="D51" s="23" t="s">
        <v>111</v>
      </c>
      <c r="E51" s="19" t="s">
        <v>112</v>
      </c>
      <c r="F51" s="20">
        <v>264736</v>
      </c>
      <c r="G51" s="1">
        <v>3</v>
      </c>
      <c r="H51" s="1">
        <f t="shared" si="0"/>
        <v>794208</v>
      </c>
      <c r="L51" s="84">
        <v>2018</v>
      </c>
      <c r="M51">
        <v>3</v>
      </c>
      <c r="N51">
        <v>8</v>
      </c>
    </row>
    <row r="52" spans="1:14" ht="19.5" customHeight="1" x14ac:dyDescent="0.3">
      <c r="A52" s="22">
        <v>43169</v>
      </c>
      <c r="B52" s="102">
        <f>DATE(L53,M53,N53)</f>
        <v>43172</v>
      </c>
      <c r="C52" s="18" t="s">
        <v>153</v>
      </c>
      <c r="D52" s="23" t="s">
        <v>106</v>
      </c>
      <c r="E52" s="19" t="s">
        <v>130</v>
      </c>
      <c r="F52" s="20">
        <v>33480</v>
      </c>
      <c r="G52" s="1">
        <v>4</v>
      </c>
      <c r="H52" s="1">
        <f t="shared" si="0"/>
        <v>133920</v>
      </c>
      <c r="L52" s="84">
        <v>2018</v>
      </c>
      <c r="M52">
        <v>3</v>
      </c>
      <c r="N52">
        <v>10</v>
      </c>
    </row>
    <row r="53" spans="1:14" ht="19.5" customHeight="1" x14ac:dyDescent="0.3">
      <c r="A53" s="22">
        <v>43170</v>
      </c>
      <c r="B53" s="102">
        <f>DATE(L54,M54,N54)</f>
        <v>43173</v>
      </c>
      <c r="C53" s="18" t="s">
        <v>150</v>
      </c>
      <c r="D53" s="23" t="s">
        <v>106</v>
      </c>
      <c r="E53" s="19" t="s">
        <v>130</v>
      </c>
      <c r="F53" s="20">
        <v>33480</v>
      </c>
      <c r="G53" s="1">
        <v>3</v>
      </c>
      <c r="H53" s="1">
        <f t="shared" si="0"/>
        <v>100440</v>
      </c>
      <c r="L53" s="84">
        <v>2018</v>
      </c>
      <c r="M53">
        <v>3</v>
      </c>
      <c r="N53">
        <v>13</v>
      </c>
    </row>
    <row r="54" spans="1:14" ht="19.5" customHeight="1" x14ac:dyDescent="0.3">
      <c r="A54" s="22">
        <v>43170</v>
      </c>
      <c r="B54" s="102">
        <f>DATE(L55,M55,N55)</f>
        <v>43173</v>
      </c>
      <c r="C54" s="18" t="s">
        <v>467</v>
      </c>
      <c r="D54" s="23" t="s">
        <v>111</v>
      </c>
      <c r="E54" s="19" t="s">
        <v>113</v>
      </c>
      <c r="F54" s="20">
        <v>322800</v>
      </c>
      <c r="G54" s="1">
        <v>4</v>
      </c>
      <c r="H54" s="1">
        <f t="shared" si="0"/>
        <v>1291200</v>
      </c>
      <c r="L54" s="84">
        <v>2018</v>
      </c>
      <c r="M54">
        <v>3</v>
      </c>
      <c r="N54">
        <v>14</v>
      </c>
    </row>
    <row r="55" spans="1:14" ht="19.5" customHeight="1" x14ac:dyDescent="0.3">
      <c r="A55" s="22">
        <v>43174</v>
      </c>
      <c r="B55" s="102">
        <f>DATE(L56,M56,N56)</f>
        <v>43177</v>
      </c>
      <c r="C55" s="18" t="s">
        <v>468</v>
      </c>
      <c r="D55" s="23" t="s">
        <v>116</v>
      </c>
      <c r="E55" s="19" t="s">
        <v>119</v>
      </c>
      <c r="F55" s="20">
        <v>1200000</v>
      </c>
      <c r="G55" s="1">
        <v>8</v>
      </c>
      <c r="H55" s="1">
        <f t="shared" si="0"/>
        <v>9600000</v>
      </c>
      <c r="L55" s="84">
        <v>2018</v>
      </c>
      <c r="M55">
        <v>3</v>
      </c>
      <c r="N55">
        <v>14</v>
      </c>
    </row>
    <row r="56" spans="1:14" ht="19.5" customHeight="1" x14ac:dyDescent="0.3">
      <c r="A56" s="22">
        <v>43175</v>
      </c>
      <c r="B56" s="102">
        <f>DATE(L57,M57,N57)</f>
        <v>43178</v>
      </c>
      <c r="C56" s="18" t="s">
        <v>155</v>
      </c>
      <c r="D56" s="23" t="s">
        <v>103</v>
      </c>
      <c r="E56" s="19" t="s">
        <v>127</v>
      </c>
      <c r="F56" s="20">
        <v>215988</v>
      </c>
      <c r="G56" s="1">
        <v>16</v>
      </c>
      <c r="H56" s="1">
        <f t="shared" si="0"/>
        <v>3455808</v>
      </c>
      <c r="L56" s="84">
        <v>2018</v>
      </c>
      <c r="M56">
        <v>3</v>
      </c>
      <c r="N56">
        <v>18</v>
      </c>
    </row>
    <row r="57" spans="1:14" ht="19.5" customHeight="1" x14ac:dyDescent="0.3">
      <c r="A57" s="22">
        <v>43176</v>
      </c>
      <c r="B57" s="102">
        <f>DATE(L58,M58,N58)</f>
        <v>43179</v>
      </c>
      <c r="C57" s="18" t="s">
        <v>455</v>
      </c>
      <c r="D57" s="23" t="s">
        <v>101</v>
      </c>
      <c r="E57" s="19" t="s">
        <v>120</v>
      </c>
      <c r="F57" s="20">
        <v>1421964</v>
      </c>
      <c r="G57" s="1">
        <v>5</v>
      </c>
      <c r="H57" s="1">
        <f t="shared" si="0"/>
        <v>7109820</v>
      </c>
      <c r="L57" s="84">
        <v>2018</v>
      </c>
      <c r="M57">
        <v>3</v>
      </c>
      <c r="N57">
        <v>19</v>
      </c>
    </row>
    <row r="58" spans="1:14" ht="19.5" customHeight="1" x14ac:dyDescent="0.3">
      <c r="A58" s="22">
        <v>43176</v>
      </c>
      <c r="B58" s="102">
        <f>DATE(L59,M59,N59)</f>
        <v>43179</v>
      </c>
      <c r="C58" s="18" t="s">
        <v>469</v>
      </c>
      <c r="D58" s="23" t="s">
        <v>99</v>
      </c>
      <c r="E58" s="19" t="s">
        <v>105</v>
      </c>
      <c r="F58" s="20">
        <v>299988</v>
      </c>
      <c r="G58" s="1">
        <v>9</v>
      </c>
      <c r="H58" s="1">
        <f t="shared" si="0"/>
        <v>2699892</v>
      </c>
      <c r="L58" s="84">
        <v>2018</v>
      </c>
      <c r="M58">
        <v>3</v>
      </c>
      <c r="N58">
        <v>20</v>
      </c>
    </row>
    <row r="59" spans="1:14" ht="19.5" customHeight="1" x14ac:dyDescent="0.3">
      <c r="A59" s="22">
        <v>43176</v>
      </c>
      <c r="B59" s="102">
        <f>DATE(L60,M60,N60)</f>
        <v>43179</v>
      </c>
      <c r="C59" s="18" t="s">
        <v>470</v>
      </c>
      <c r="D59" s="18" t="s">
        <v>101</v>
      </c>
      <c r="E59" s="19" t="s">
        <v>102</v>
      </c>
      <c r="F59" s="20">
        <v>1910640</v>
      </c>
      <c r="G59" s="1">
        <v>50</v>
      </c>
      <c r="H59" s="1">
        <f t="shared" si="0"/>
        <v>95532000</v>
      </c>
      <c r="L59" s="84">
        <v>2018</v>
      </c>
      <c r="M59">
        <v>3</v>
      </c>
      <c r="N59">
        <v>20</v>
      </c>
    </row>
    <row r="60" spans="1:14" ht="19.5" customHeight="1" x14ac:dyDescent="0.3">
      <c r="A60" s="22">
        <v>43178</v>
      </c>
      <c r="B60" s="102">
        <f>DATE(L61,M61,N61)</f>
        <v>43181</v>
      </c>
      <c r="C60" s="18" t="s">
        <v>457</v>
      </c>
      <c r="D60" s="18" t="s">
        <v>101</v>
      </c>
      <c r="E60" s="19" t="s">
        <v>120</v>
      </c>
      <c r="F60" s="20">
        <v>1421964</v>
      </c>
      <c r="G60" s="1">
        <v>3</v>
      </c>
      <c r="H60" s="1">
        <f t="shared" si="0"/>
        <v>4265892</v>
      </c>
      <c r="L60" s="84">
        <v>2018</v>
      </c>
      <c r="M60">
        <v>3</v>
      </c>
      <c r="N60">
        <v>20</v>
      </c>
    </row>
    <row r="61" spans="1:14" ht="19.5" customHeight="1" x14ac:dyDescent="0.3">
      <c r="A61" s="22">
        <v>43179</v>
      </c>
      <c r="B61" s="102">
        <f>DATE(L62,M62,N62)</f>
        <v>43182</v>
      </c>
      <c r="C61" s="18" t="s">
        <v>471</v>
      </c>
      <c r="D61" s="18" t="s">
        <v>111</v>
      </c>
      <c r="E61" s="19" t="s">
        <v>112</v>
      </c>
      <c r="F61" s="20">
        <v>261942</v>
      </c>
      <c r="G61" s="1">
        <v>50</v>
      </c>
      <c r="H61" s="1">
        <f t="shared" si="0"/>
        <v>13097100</v>
      </c>
      <c r="L61" s="84">
        <v>2018</v>
      </c>
      <c r="M61">
        <v>3</v>
      </c>
      <c r="N61">
        <v>22</v>
      </c>
    </row>
    <row r="62" spans="1:14" ht="19.5" customHeight="1" x14ac:dyDescent="0.3">
      <c r="A62" s="22">
        <v>43181</v>
      </c>
      <c r="B62" s="102">
        <f>DATE(L63,M63,N63)</f>
        <v>43184</v>
      </c>
      <c r="C62" s="18" t="s">
        <v>472</v>
      </c>
      <c r="D62" s="18" t="s">
        <v>99</v>
      </c>
      <c r="E62" s="19" t="s">
        <v>110</v>
      </c>
      <c r="F62" s="20">
        <v>159588</v>
      </c>
      <c r="G62" s="1">
        <v>3</v>
      </c>
      <c r="H62" s="1">
        <f t="shared" si="0"/>
        <v>478764</v>
      </c>
      <c r="L62" s="84">
        <v>2018</v>
      </c>
      <c r="M62">
        <v>3</v>
      </c>
      <c r="N62">
        <v>23</v>
      </c>
    </row>
    <row r="63" spans="1:14" ht="19.5" customHeight="1" x14ac:dyDescent="0.3">
      <c r="A63" s="22">
        <v>43181</v>
      </c>
      <c r="B63" s="102">
        <f>DATE(L64,M64,N64)</f>
        <v>43184</v>
      </c>
      <c r="C63" s="18" t="s">
        <v>473</v>
      </c>
      <c r="D63" s="18" t="s">
        <v>116</v>
      </c>
      <c r="E63" s="19" t="s">
        <v>131</v>
      </c>
      <c r="F63" s="20">
        <v>429600</v>
      </c>
      <c r="G63" s="1">
        <v>5</v>
      </c>
      <c r="H63" s="1">
        <f t="shared" si="0"/>
        <v>2148000</v>
      </c>
      <c r="L63" s="84">
        <v>2018</v>
      </c>
      <c r="M63">
        <v>3</v>
      </c>
      <c r="N63">
        <v>25</v>
      </c>
    </row>
    <row r="64" spans="1:14" ht="19.5" customHeight="1" x14ac:dyDescent="0.3">
      <c r="A64" s="22">
        <v>43183</v>
      </c>
      <c r="B64" s="102">
        <f>DATE(L65,M65,N65)</f>
        <v>43186</v>
      </c>
      <c r="C64" s="18" t="s">
        <v>453</v>
      </c>
      <c r="D64" s="18" t="s">
        <v>99</v>
      </c>
      <c r="E64" s="19" t="s">
        <v>132</v>
      </c>
      <c r="F64" s="20">
        <v>179988</v>
      </c>
      <c r="G64" s="1">
        <v>50</v>
      </c>
      <c r="H64" s="1">
        <f t="shared" si="0"/>
        <v>8999400</v>
      </c>
      <c r="L64" s="84">
        <v>2018</v>
      </c>
      <c r="M64">
        <v>3</v>
      </c>
      <c r="N64">
        <v>25</v>
      </c>
    </row>
    <row r="65" spans="1:14" ht="19.5" customHeight="1" x14ac:dyDescent="0.3">
      <c r="A65" s="22">
        <v>43184</v>
      </c>
      <c r="B65" s="102">
        <f>DATE(L66,M66,N66)</f>
        <v>43187</v>
      </c>
      <c r="C65" s="18" t="s">
        <v>474</v>
      </c>
      <c r="D65" s="18" t="s">
        <v>111</v>
      </c>
      <c r="E65" s="19" t="s">
        <v>113</v>
      </c>
      <c r="F65" s="20">
        <v>322800</v>
      </c>
      <c r="G65" s="1">
        <v>1</v>
      </c>
      <c r="H65" s="1">
        <f t="shared" si="0"/>
        <v>322800</v>
      </c>
      <c r="L65" s="84">
        <v>2018</v>
      </c>
      <c r="M65">
        <v>3</v>
      </c>
      <c r="N65">
        <v>27</v>
      </c>
    </row>
    <row r="66" spans="1:14" ht="19.5" customHeight="1" x14ac:dyDescent="0.3">
      <c r="A66" s="22">
        <v>43185</v>
      </c>
      <c r="B66" s="102">
        <f>DATE(L67,M67,N67)</f>
        <v>43188</v>
      </c>
      <c r="C66" s="18" t="s">
        <v>458</v>
      </c>
      <c r="D66" s="18" t="s">
        <v>101</v>
      </c>
      <c r="E66" s="19" t="s">
        <v>126</v>
      </c>
      <c r="F66" s="20">
        <v>563964</v>
      </c>
      <c r="G66" s="1">
        <v>1</v>
      </c>
      <c r="H66" s="1">
        <f t="shared" si="0"/>
        <v>563964</v>
      </c>
      <c r="L66" s="84">
        <v>2018</v>
      </c>
      <c r="M66">
        <v>3</v>
      </c>
      <c r="N66">
        <v>28</v>
      </c>
    </row>
    <row r="67" spans="1:14" ht="19.5" customHeight="1" x14ac:dyDescent="0.3">
      <c r="A67" s="22">
        <v>43185</v>
      </c>
      <c r="B67" s="102">
        <f>DATE(L68,M68,N68)</f>
        <v>43188</v>
      </c>
      <c r="C67" s="18" t="s">
        <v>475</v>
      </c>
      <c r="D67" s="18" t="s">
        <v>99</v>
      </c>
      <c r="E67" s="19" t="s">
        <v>110</v>
      </c>
      <c r="F67" s="20">
        <v>159588</v>
      </c>
      <c r="G67" s="1">
        <v>1</v>
      </c>
      <c r="H67" s="1">
        <f t="shared" si="0"/>
        <v>159588</v>
      </c>
      <c r="L67" s="84">
        <v>2018</v>
      </c>
      <c r="M67">
        <v>3</v>
      </c>
      <c r="N67">
        <v>29</v>
      </c>
    </row>
    <row r="68" spans="1:14" ht="19.5" customHeight="1" x14ac:dyDescent="0.3">
      <c r="A68" s="22">
        <v>43185</v>
      </c>
      <c r="B68" s="102">
        <f>DATE(L69,M69,N69)</f>
        <v>43188</v>
      </c>
      <c r="C68" s="18" t="s">
        <v>459</v>
      </c>
      <c r="D68" s="18" t="s">
        <v>106</v>
      </c>
      <c r="E68" s="19" t="s">
        <v>109</v>
      </c>
      <c r="F68" s="20">
        <v>456000</v>
      </c>
      <c r="G68" s="1">
        <v>1</v>
      </c>
      <c r="H68" s="1">
        <f t="shared" si="0"/>
        <v>456000</v>
      </c>
      <c r="L68" s="84">
        <v>2018</v>
      </c>
      <c r="M68">
        <v>3</v>
      </c>
      <c r="N68">
        <v>29</v>
      </c>
    </row>
    <row r="69" spans="1:14" ht="19.5" customHeight="1" x14ac:dyDescent="0.3">
      <c r="A69" s="22">
        <v>43187</v>
      </c>
      <c r="B69" s="102">
        <f>DATE(L70,M70,N70)</f>
        <v>43190</v>
      </c>
      <c r="C69" s="18" t="s">
        <v>149</v>
      </c>
      <c r="D69" s="18" t="s">
        <v>106</v>
      </c>
      <c r="E69" s="19" t="s">
        <v>115</v>
      </c>
      <c r="F69" s="20">
        <v>1198800</v>
      </c>
      <c r="G69" s="1">
        <v>1</v>
      </c>
      <c r="H69" s="1">
        <f t="shared" si="0"/>
        <v>1198800</v>
      </c>
      <c r="L69" s="84">
        <v>2018</v>
      </c>
      <c r="M69">
        <v>3</v>
      </c>
      <c r="N69">
        <v>29</v>
      </c>
    </row>
    <row r="70" spans="1:14" ht="19.5" customHeight="1" x14ac:dyDescent="0.3">
      <c r="A70" s="22">
        <v>43188</v>
      </c>
      <c r="B70" s="102">
        <f>DATE(L71,M71,N71)</f>
        <v>43191</v>
      </c>
      <c r="C70" s="18" t="s">
        <v>460</v>
      </c>
      <c r="D70" s="18" t="s">
        <v>101</v>
      </c>
      <c r="E70" s="19" t="s">
        <v>102</v>
      </c>
      <c r="F70" s="20">
        <v>1910640</v>
      </c>
      <c r="G70" s="1">
        <v>7</v>
      </c>
      <c r="H70" s="1">
        <f t="shared" ref="H70:H133" si="1">F70*G70</f>
        <v>13374480</v>
      </c>
      <c r="L70" s="84">
        <v>2018</v>
      </c>
      <c r="M70">
        <v>3</v>
      </c>
      <c r="N70">
        <v>31</v>
      </c>
    </row>
    <row r="71" spans="1:14" ht="19.5" customHeight="1" x14ac:dyDescent="0.3">
      <c r="A71" s="22">
        <v>43189</v>
      </c>
      <c r="B71" s="102">
        <f>DATE(L72,M72,N72)</f>
        <v>43192</v>
      </c>
      <c r="C71" s="18" t="s">
        <v>461</v>
      </c>
      <c r="D71" s="18" t="s">
        <v>111</v>
      </c>
      <c r="E71" s="19" t="s">
        <v>133</v>
      </c>
      <c r="F71" s="20">
        <v>309600</v>
      </c>
      <c r="G71" s="1">
        <v>1</v>
      </c>
      <c r="H71" s="1">
        <f t="shared" si="1"/>
        <v>309600</v>
      </c>
      <c r="L71" s="84">
        <v>2018</v>
      </c>
      <c r="M71">
        <v>4</v>
      </c>
      <c r="N71">
        <v>1</v>
      </c>
    </row>
    <row r="72" spans="1:14" ht="19.5" customHeight="1" x14ac:dyDescent="0.3">
      <c r="A72" s="22">
        <v>43189</v>
      </c>
      <c r="B72" s="102">
        <f>DATE(L73,M73,N73)</f>
        <v>43192</v>
      </c>
      <c r="C72" s="18" t="s">
        <v>462</v>
      </c>
      <c r="D72" s="18" t="s">
        <v>103</v>
      </c>
      <c r="E72" s="19" t="s">
        <v>127</v>
      </c>
      <c r="F72" s="20">
        <v>215988</v>
      </c>
      <c r="G72" s="1">
        <v>3</v>
      </c>
      <c r="H72" s="1">
        <f t="shared" si="1"/>
        <v>647964</v>
      </c>
      <c r="L72" s="84">
        <v>2018</v>
      </c>
      <c r="M72">
        <v>4</v>
      </c>
      <c r="N72">
        <v>2</v>
      </c>
    </row>
    <row r="73" spans="1:14" ht="19.5" customHeight="1" x14ac:dyDescent="0.3">
      <c r="A73" s="22">
        <v>43191</v>
      </c>
      <c r="B73" s="102">
        <f>DATE(L74,M74,N74)</f>
        <v>43194</v>
      </c>
      <c r="C73" s="18" t="s">
        <v>464</v>
      </c>
      <c r="D73" s="18" t="s">
        <v>103</v>
      </c>
      <c r="E73" s="19" t="s">
        <v>114</v>
      </c>
      <c r="F73" s="20">
        <v>21092</v>
      </c>
      <c r="G73" s="1">
        <v>5</v>
      </c>
      <c r="H73" s="1">
        <f t="shared" si="1"/>
        <v>105460</v>
      </c>
      <c r="L73" s="84">
        <v>2018</v>
      </c>
      <c r="M73">
        <v>4</v>
      </c>
      <c r="N73">
        <v>2</v>
      </c>
    </row>
    <row r="74" spans="1:14" ht="19.5" customHeight="1" x14ac:dyDescent="0.3">
      <c r="A74" s="22">
        <v>43191</v>
      </c>
      <c r="B74" s="102">
        <f>DATE(L75,M75,N75)</f>
        <v>43194</v>
      </c>
      <c r="C74" s="18" t="s">
        <v>463</v>
      </c>
      <c r="D74" s="18" t="s">
        <v>106</v>
      </c>
      <c r="E74" s="19" t="s">
        <v>115</v>
      </c>
      <c r="F74" s="20">
        <v>838800</v>
      </c>
      <c r="G74" s="1">
        <v>20</v>
      </c>
      <c r="H74" s="1">
        <f t="shared" si="1"/>
        <v>16776000</v>
      </c>
      <c r="L74" s="84">
        <v>2018</v>
      </c>
      <c r="M74">
        <v>4</v>
      </c>
      <c r="N74">
        <v>4</v>
      </c>
    </row>
    <row r="75" spans="1:14" ht="19.5" customHeight="1" x14ac:dyDescent="0.3">
      <c r="A75" s="22">
        <v>43192</v>
      </c>
      <c r="B75" s="102">
        <f>DATE(L76,M76,N76)</f>
        <v>43195</v>
      </c>
      <c r="C75" s="18" t="s">
        <v>465</v>
      </c>
      <c r="D75" s="18" t="s">
        <v>101</v>
      </c>
      <c r="E75" s="19" t="s">
        <v>102</v>
      </c>
      <c r="F75" s="20">
        <v>1910640</v>
      </c>
      <c r="G75" s="1">
        <v>9</v>
      </c>
      <c r="H75" s="1">
        <f t="shared" si="1"/>
        <v>17195760</v>
      </c>
      <c r="L75" s="84">
        <v>2018</v>
      </c>
      <c r="M75">
        <v>4</v>
      </c>
      <c r="N75">
        <v>4</v>
      </c>
    </row>
    <row r="76" spans="1:14" ht="19.5" customHeight="1" x14ac:dyDescent="0.3">
      <c r="A76" s="22">
        <v>43193</v>
      </c>
      <c r="B76" s="102">
        <f>DATE(L77,M77,N77)</f>
        <v>43196</v>
      </c>
      <c r="C76" s="18" t="s">
        <v>466</v>
      </c>
      <c r="D76" s="18" t="s">
        <v>116</v>
      </c>
      <c r="E76" s="19" t="s">
        <v>119</v>
      </c>
      <c r="F76" s="20">
        <v>1200000</v>
      </c>
      <c r="G76" s="1">
        <v>20</v>
      </c>
      <c r="H76" s="1">
        <f t="shared" si="1"/>
        <v>24000000</v>
      </c>
      <c r="L76" s="84">
        <v>2018</v>
      </c>
      <c r="M76">
        <v>4</v>
      </c>
      <c r="N76">
        <v>5</v>
      </c>
    </row>
    <row r="77" spans="1:14" ht="19.5" customHeight="1" x14ac:dyDescent="0.3">
      <c r="A77" s="22">
        <v>43193</v>
      </c>
      <c r="B77" s="102">
        <f>DATE(L78,M78,N78)</f>
        <v>43196</v>
      </c>
      <c r="C77" s="18" t="s">
        <v>150</v>
      </c>
      <c r="D77" s="18" t="s">
        <v>101</v>
      </c>
      <c r="E77" s="19" t="s">
        <v>124</v>
      </c>
      <c r="F77" s="20">
        <v>599988</v>
      </c>
      <c r="G77" s="1">
        <v>10</v>
      </c>
      <c r="H77" s="1">
        <f t="shared" si="1"/>
        <v>5999880</v>
      </c>
      <c r="L77" s="84">
        <v>2018</v>
      </c>
      <c r="M77">
        <v>4</v>
      </c>
      <c r="N77">
        <v>6</v>
      </c>
    </row>
    <row r="78" spans="1:14" ht="19.5" customHeight="1" x14ac:dyDescent="0.3">
      <c r="A78" s="22">
        <v>43194</v>
      </c>
      <c r="B78" s="102">
        <f>DATE(L79,M79,N79)</f>
        <v>43197</v>
      </c>
      <c r="C78" s="18" t="s">
        <v>12</v>
      </c>
      <c r="D78" s="18" t="s">
        <v>101</v>
      </c>
      <c r="E78" s="19" t="s">
        <v>102</v>
      </c>
      <c r="F78" s="20">
        <v>1910640</v>
      </c>
      <c r="G78" s="1">
        <v>3</v>
      </c>
      <c r="H78" s="1">
        <f t="shared" si="1"/>
        <v>5731920</v>
      </c>
      <c r="L78" s="84">
        <v>2018</v>
      </c>
      <c r="M78">
        <v>4</v>
      </c>
      <c r="N78">
        <v>6</v>
      </c>
    </row>
    <row r="79" spans="1:14" ht="19.5" customHeight="1" x14ac:dyDescent="0.3">
      <c r="A79" s="22">
        <v>43195</v>
      </c>
      <c r="B79" s="102">
        <f>DATE(L80,M80,N80)</f>
        <v>43198</v>
      </c>
      <c r="C79" s="18" t="s">
        <v>468</v>
      </c>
      <c r="D79" s="18" t="s">
        <v>106</v>
      </c>
      <c r="E79" s="19" t="s">
        <v>115</v>
      </c>
      <c r="F79" s="20">
        <v>838800</v>
      </c>
      <c r="G79" s="1">
        <v>2</v>
      </c>
      <c r="H79" s="1">
        <f t="shared" si="1"/>
        <v>1677600</v>
      </c>
      <c r="L79" s="84">
        <v>2018</v>
      </c>
      <c r="M79">
        <v>4</v>
      </c>
      <c r="N79">
        <v>7</v>
      </c>
    </row>
    <row r="80" spans="1:14" ht="19.5" customHeight="1" x14ac:dyDescent="0.3">
      <c r="A80" s="22">
        <v>43195</v>
      </c>
      <c r="B80" s="102">
        <f>DATE(L81,M81,N81)</f>
        <v>43198</v>
      </c>
      <c r="C80" s="18" t="s">
        <v>469</v>
      </c>
      <c r="D80" s="18" t="s">
        <v>111</v>
      </c>
      <c r="E80" s="19" t="s">
        <v>112</v>
      </c>
      <c r="F80" s="20">
        <v>362163</v>
      </c>
      <c r="G80" s="1">
        <v>5</v>
      </c>
      <c r="H80" s="1">
        <f t="shared" si="1"/>
        <v>1810815</v>
      </c>
      <c r="L80" s="84">
        <v>2018</v>
      </c>
      <c r="M80">
        <v>4</v>
      </c>
      <c r="N80">
        <v>8</v>
      </c>
    </row>
    <row r="81" spans="1:14" ht="19.5" customHeight="1" x14ac:dyDescent="0.3">
      <c r="A81" s="22">
        <v>43195</v>
      </c>
      <c r="B81" s="102">
        <f>DATE(L82,M82,N82)</f>
        <v>43198</v>
      </c>
      <c r="C81" s="18" t="s">
        <v>467</v>
      </c>
      <c r="D81" s="18" t="s">
        <v>99</v>
      </c>
      <c r="E81" s="19" t="s">
        <v>134</v>
      </c>
      <c r="F81" s="20">
        <v>404976</v>
      </c>
      <c r="G81" s="1">
        <v>2</v>
      </c>
      <c r="H81" s="1">
        <f t="shared" si="1"/>
        <v>809952</v>
      </c>
      <c r="L81" s="84">
        <v>2018</v>
      </c>
      <c r="M81">
        <v>4</v>
      </c>
      <c r="N81">
        <v>8</v>
      </c>
    </row>
    <row r="82" spans="1:14" ht="19.5" customHeight="1" x14ac:dyDescent="0.3">
      <c r="A82" s="22">
        <v>43196</v>
      </c>
      <c r="B82" s="102">
        <f>DATE(L83,M83,N83)</f>
        <v>43199</v>
      </c>
      <c r="C82" s="18" t="s">
        <v>470</v>
      </c>
      <c r="D82" s="18" t="s">
        <v>103</v>
      </c>
      <c r="E82" s="19" t="s">
        <v>127</v>
      </c>
      <c r="F82" s="20">
        <v>215988</v>
      </c>
      <c r="G82" s="1">
        <v>8</v>
      </c>
      <c r="H82" s="1">
        <f t="shared" si="1"/>
        <v>1727904</v>
      </c>
      <c r="L82" s="84">
        <v>2018</v>
      </c>
      <c r="M82">
        <v>4</v>
      </c>
      <c r="N82">
        <v>8</v>
      </c>
    </row>
    <row r="83" spans="1:14" ht="19.5" customHeight="1" x14ac:dyDescent="0.3">
      <c r="A83" s="22">
        <v>43197</v>
      </c>
      <c r="B83" s="102">
        <f>DATE(L84,M84,N84)</f>
        <v>43200</v>
      </c>
      <c r="C83" s="18" t="s">
        <v>0</v>
      </c>
      <c r="D83" s="18" t="s">
        <v>111</v>
      </c>
      <c r="E83" s="19" t="s">
        <v>128</v>
      </c>
      <c r="F83" s="20">
        <v>466800</v>
      </c>
      <c r="G83" s="1">
        <v>5</v>
      </c>
      <c r="H83" s="1">
        <f t="shared" si="1"/>
        <v>2334000</v>
      </c>
      <c r="L83" s="84">
        <v>2018</v>
      </c>
      <c r="M83">
        <v>4</v>
      </c>
      <c r="N83">
        <v>9</v>
      </c>
    </row>
    <row r="84" spans="1:14" ht="19.5" customHeight="1" x14ac:dyDescent="0.3">
      <c r="A84" s="22">
        <v>43197</v>
      </c>
      <c r="B84" s="102">
        <f>DATE(L85,M85,N85)</f>
        <v>43200</v>
      </c>
      <c r="C84" s="18" t="s">
        <v>473</v>
      </c>
      <c r="D84" s="18" t="s">
        <v>106</v>
      </c>
      <c r="E84" s="19" t="s">
        <v>130</v>
      </c>
      <c r="F84" s="20">
        <v>33480</v>
      </c>
      <c r="G84" s="1">
        <v>3</v>
      </c>
      <c r="H84" s="1">
        <f t="shared" si="1"/>
        <v>100440</v>
      </c>
      <c r="L84" s="84">
        <v>2018</v>
      </c>
      <c r="M84">
        <v>4</v>
      </c>
      <c r="N84">
        <v>10</v>
      </c>
    </row>
    <row r="85" spans="1:14" ht="19.5" customHeight="1" x14ac:dyDescent="0.3">
      <c r="A85" s="22">
        <v>43198</v>
      </c>
      <c r="B85" s="102">
        <f>DATE(L86,M86,N86)</f>
        <v>43201</v>
      </c>
      <c r="C85" s="18" t="s">
        <v>474</v>
      </c>
      <c r="D85" s="18" t="s">
        <v>106</v>
      </c>
      <c r="E85" s="19" t="s">
        <v>109</v>
      </c>
      <c r="F85" s="20">
        <v>456000</v>
      </c>
      <c r="G85" s="1">
        <v>9</v>
      </c>
      <c r="H85" s="1">
        <f t="shared" si="1"/>
        <v>4104000</v>
      </c>
      <c r="L85" s="84">
        <v>2018</v>
      </c>
      <c r="M85">
        <v>4</v>
      </c>
      <c r="N85">
        <v>10</v>
      </c>
    </row>
    <row r="86" spans="1:14" ht="19.5" customHeight="1" x14ac:dyDescent="0.3">
      <c r="A86" s="22">
        <v>43198</v>
      </c>
      <c r="B86" s="102">
        <f>DATE(L87,M87,N87)</f>
        <v>43201</v>
      </c>
      <c r="C86" s="18" t="s">
        <v>152</v>
      </c>
      <c r="D86" s="18" t="s">
        <v>103</v>
      </c>
      <c r="E86" s="19" t="s">
        <v>104</v>
      </c>
      <c r="F86" s="20">
        <v>201158</v>
      </c>
      <c r="G86" s="1">
        <v>9</v>
      </c>
      <c r="H86" s="1">
        <f t="shared" si="1"/>
        <v>1810422</v>
      </c>
      <c r="L86" s="84">
        <v>2018</v>
      </c>
      <c r="M86">
        <v>4</v>
      </c>
      <c r="N86">
        <v>11</v>
      </c>
    </row>
    <row r="87" spans="1:14" ht="19.5" customHeight="1" x14ac:dyDescent="0.3">
      <c r="A87" s="22">
        <v>43198</v>
      </c>
      <c r="B87" s="102">
        <f>DATE(L88,M88,N88)</f>
        <v>43201</v>
      </c>
      <c r="C87" s="18" t="s">
        <v>473</v>
      </c>
      <c r="D87" s="18" t="s">
        <v>106</v>
      </c>
      <c r="E87" s="19" t="s">
        <v>135</v>
      </c>
      <c r="F87" s="20">
        <v>30600</v>
      </c>
      <c r="G87" s="1">
        <v>9</v>
      </c>
      <c r="H87" s="1">
        <f t="shared" si="1"/>
        <v>275400</v>
      </c>
      <c r="L87" s="84">
        <v>2018</v>
      </c>
      <c r="M87">
        <v>4</v>
      </c>
      <c r="N87">
        <v>11</v>
      </c>
    </row>
    <row r="88" spans="1:14" ht="19.5" customHeight="1" x14ac:dyDescent="0.3">
      <c r="A88" s="22">
        <v>43199</v>
      </c>
      <c r="B88" s="102">
        <f>DATE(L89,M89,N89)</f>
        <v>43202</v>
      </c>
      <c r="C88" s="18" t="s">
        <v>476</v>
      </c>
      <c r="D88" s="18" t="s">
        <v>103</v>
      </c>
      <c r="E88" s="19" t="s">
        <v>127</v>
      </c>
      <c r="F88" s="20">
        <v>215988</v>
      </c>
      <c r="G88" s="1">
        <v>10</v>
      </c>
      <c r="H88" s="1">
        <f t="shared" si="1"/>
        <v>2159880</v>
      </c>
      <c r="L88" s="84">
        <v>2018</v>
      </c>
      <c r="M88">
        <v>4</v>
      </c>
      <c r="N88">
        <v>11</v>
      </c>
    </row>
    <row r="89" spans="1:14" ht="19.5" customHeight="1" x14ac:dyDescent="0.3">
      <c r="A89" s="22">
        <v>43199</v>
      </c>
      <c r="B89" s="102">
        <f>DATE(L90,M90,N90)</f>
        <v>43202</v>
      </c>
      <c r="C89" s="18" t="s">
        <v>477</v>
      </c>
      <c r="D89" s="18" t="s">
        <v>106</v>
      </c>
      <c r="E89" s="19" t="s">
        <v>129</v>
      </c>
      <c r="F89" s="20">
        <v>166800</v>
      </c>
      <c r="G89" s="1">
        <v>5</v>
      </c>
      <c r="H89" s="1">
        <f t="shared" si="1"/>
        <v>834000</v>
      </c>
      <c r="L89" s="84">
        <v>2018</v>
      </c>
      <c r="M89">
        <v>4</v>
      </c>
      <c r="N89">
        <v>12</v>
      </c>
    </row>
    <row r="90" spans="1:14" ht="19.5" customHeight="1" x14ac:dyDescent="0.3">
      <c r="A90" s="22">
        <v>43199</v>
      </c>
      <c r="B90" s="102">
        <f>DATE(L91,M91,N91)</f>
        <v>43202</v>
      </c>
      <c r="C90" s="18" t="s">
        <v>475</v>
      </c>
      <c r="D90" s="18" t="s">
        <v>111</v>
      </c>
      <c r="E90" s="19" t="s">
        <v>112</v>
      </c>
      <c r="F90" s="20">
        <v>261455</v>
      </c>
      <c r="G90" s="1">
        <v>10</v>
      </c>
      <c r="H90" s="1">
        <f t="shared" si="1"/>
        <v>2614550</v>
      </c>
      <c r="L90" s="84">
        <v>2018</v>
      </c>
      <c r="M90">
        <v>4</v>
      </c>
      <c r="N90">
        <v>12</v>
      </c>
    </row>
    <row r="91" spans="1:14" ht="19.5" customHeight="1" x14ac:dyDescent="0.3">
      <c r="A91" s="22">
        <v>43200</v>
      </c>
      <c r="B91" s="102">
        <f>DATE(L92,M92,N92)</f>
        <v>43203</v>
      </c>
      <c r="C91" s="18" t="s">
        <v>0</v>
      </c>
      <c r="D91" s="18" t="s">
        <v>111</v>
      </c>
      <c r="E91" s="19" t="s">
        <v>136</v>
      </c>
      <c r="F91" s="20">
        <v>274800</v>
      </c>
      <c r="G91" s="1">
        <v>20</v>
      </c>
      <c r="H91" s="1">
        <f t="shared" si="1"/>
        <v>5496000</v>
      </c>
      <c r="L91" s="84">
        <v>2018</v>
      </c>
      <c r="M91">
        <v>4</v>
      </c>
      <c r="N91">
        <v>12</v>
      </c>
    </row>
    <row r="92" spans="1:14" ht="19.5" customHeight="1" x14ac:dyDescent="0.3">
      <c r="A92" s="22">
        <v>43200</v>
      </c>
      <c r="B92" s="102">
        <f>DATE(L93,M93,N93)</f>
        <v>43203</v>
      </c>
      <c r="C92" s="18" t="s">
        <v>156</v>
      </c>
      <c r="D92" s="18" t="s">
        <v>103</v>
      </c>
      <c r="E92" s="19" t="s">
        <v>127</v>
      </c>
      <c r="F92" s="20">
        <v>215988</v>
      </c>
      <c r="G92" s="1">
        <v>3</v>
      </c>
      <c r="H92" s="1">
        <f t="shared" si="1"/>
        <v>647964</v>
      </c>
      <c r="L92" s="84">
        <v>2018</v>
      </c>
      <c r="M92">
        <v>4</v>
      </c>
      <c r="N92">
        <v>13</v>
      </c>
    </row>
    <row r="93" spans="1:14" ht="19.5" customHeight="1" x14ac:dyDescent="0.3">
      <c r="A93" s="22">
        <v>43200</v>
      </c>
      <c r="B93" s="102">
        <f>DATE(L94,M94,N94)</f>
        <v>43203</v>
      </c>
      <c r="C93" s="18" t="s">
        <v>471</v>
      </c>
      <c r="D93" s="18" t="s">
        <v>103</v>
      </c>
      <c r="E93" s="19" t="s">
        <v>114</v>
      </c>
      <c r="F93" s="20">
        <v>15192</v>
      </c>
      <c r="G93" s="1">
        <v>5</v>
      </c>
      <c r="H93" s="1">
        <f t="shared" si="1"/>
        <v>75960</v>
      </c>
      <c r="L93" s="84">
        <v>2018</v>
      </c>
      <c r="M93">
        <v>4</v>
      </c>
      <c r="N93">
        <v>13</v>
      </c>
    </row>
    <row r="94" spans="1:14" ht="19.5" customHeight="1" x14ac:dyDescent="0.3">
      <c r="A94" s="22">
        <v>43200</v>
      </c>
      <c r="B94" s="102">
        <f>DATE(L95,M95,N95)</f>
        <v>43203</v>
      </c>
      <c r="C94" s="18" t="s">
        <v>149</v>
      </c>
      <c r="D94" s="18" t="s">
        <v>99</v>
      </c>
      <c r="E94" s="19" t="s">
        <v>110</v>
      </c>
      <c r="F94" s="20">
        <v>159588</v>
      </c>
      <c r="G94" s="1">
        <v>7</v>
      </c>
      <c r="H94" s="1">
        <f t="shared" si="1"/>
        <v>1117116</v>
      </c>
      <c r="L94" s="84">
        <v>2018</v>
      </c>
      <c r="M94">
        <v>4</v>
      </c>
      <c r="N94">
        <v>13</v>
      </c>
    </row>
    <row r="95" spans="1:14" ht="19.5" customHeight="1" x14ac:dyDescent="0.3">
      <c r="A95" s="22">
        <v>43201</v>
      </c>
      <c r="B95" s="102">
        <f>DATE(L96,M96,N96)</f>
        <v>43204</v>
      </c>
      <c r="C95" s="18" t="s">
        <v>476</v>
      </c>
      <c r="D95" s="18" t="s">
        <v>111</v>
      </c>
      <c r="E95" s="19" t="s">
        <v>136</v>
      </c>
      <c r="F95" s="20">
        <v>274800</v>
      </c>
      <c r="G95" s="1">
        <v>9</v>
      </c>
      <c r="H95" s="1">
        <f t="shared" si="1"/>
        <v>2473200</v>
      </c>
      <c r="L95" s="84">
        <v>2018</v>
      </c>
      <c r="M95">
        <v>4</v>
      </c>
      <c r="N95">
        <v>13</v>
      </c>
    </row>
    <row r="96" spans="1:14" ht="19.5" customHeight="1" x14ac:dyDescent="0.3">
      <c r="A96" s="22">
        <v>43201</v>
      </c>
      <c r="B96" s="102">
        <f>DATE(L97,M97,N97)</f>
        <v>43204</v>
      </c>
      <c r="C96" s="18" t="s">
        <v>0</v>
      </c>
      <c r="D96" s="18" t="s">
        <v>111</v>
      </c>
      <c r="E96" s="19" t="s">
        <v>136</v>
      </c>
      <c r="F96" s="20">
        <v>274800</v>
      </c>
      <c r="G96" s="1">
        <v>5</v>
      </c>
      <c r="H96" s="1">
        <f t="shared" si="1"/>
        <v>1374000</v>
      </c>
      <c r="L96" s="84">
        <v>2018</v>
      </c>
      <c r="M96">
        <v>4</v>
      </c>
      <c r="N96">
        <v>14</v>
      </c>
    </row>
    <row r="97" spans="1:14" ht="19.5" customHeight="1" x14ac:dyDescent="0.3">
      <c r="A97" s="22">
        <v>43201</v>
      </c>
      <c r="B97" s="102">
        <f>DATE(L98,M98,N98)</f>
        <v>43204</v>
      </c>
      <c r="C97" s="18" t="s">
        <v>153</v>
      </c>
      <c r="D97" s="18" t="s">
        <v>106</v>
      </c>
      <c r="E97" s="19" t="s">
        <v>115</v>
      </c>
      <c r="F97" s="20">
        <v>838800</v>
      </c>
      <c r="G97" s="1">
        <v>20</v>
      </c>
      <c r="H97" s="1">
        <f t="shared" si="1"/>
        <v>16776000</v>
      </c>
      <c r="L97" s="84">
        <v>2018</v>
      </c>
      <c r="M97">
        <v>4</v>
      </c>
      <c r="N97">
        <v>14</v>
      </c>
    </row>
    <row r="98" spans="1:14" ht="19.5" customHeight="1" x14ac:dyDescent="0.3">
      <c r="A98" s="22">
        <v>43201</v>
      </c>
      <c r="B98" s="102">
        <f>DATE(L99,M99,N99)</f>
        <v>43204</v>
      </c>
      <c r="C98" s="18" t="s">
        <v>1</v>
      </c>
      <c r="D98" s="18" t="s">
        <v>101</v>
      </c>
      <c r="E98" s="19" t="s">
        <v>102</v>
      </c>
      <c r="F98" s="20">
        <v>1910640</v>
      </c>
      <c r="G98" s="1">
        <v>10</v>
      </c>
      <c r="H98" s="1">
        <f t="shared" si="1"/>
        <v>19106400</v>
      </c>
      <c r="L98" s="84">
        <v>2018</v>
      </c>
      <c r="M98">
        <v>4</v>
      </c>
      <c r="N98">
        <v>14</v>
      </c>
    </row>
    <row r="99" spans="1:14" ht="19.5" customHeight="1" x14ac:dyDescent="0.3">
      <c r="A99" s="22">
        <v>43201</v>
      </c>
      <c r="B99" s="102">
        <f>DATE(L100,M100,N100)</f>
        <v>43204</v>
      </c>
      <c r="C99" s="18" t="s">
        <v>152</v>
      </c>
      <c r="D99" s="18" t="s">
        <v>103</v>
      </c>
      <c r="E99" s="19" t="s">
        <v>114</v>
      </c>
      <c r="F99" s="20">
        <v>25830</v>
      </c>
      <c r="G99" s="1">
        <v>9</v>
      </c>
      <c r="H99" s="1">
        <f t="shared" si="1"/>
        <v>232470</v>
      </c>
      <c r="L99" s="84">
        <v>2018</v>
      </c>
      <c r="M99">
        <v>4</v>
      </c>
      <c r="N99">
        <v>14</v>
      </c>
    </row>
    <row r="100" spans="1:14" ht="19.5" customHeight="1" x14ac:dyDescent="0.3">
      <c r="A100" s="22">
        <v>43201</v>
      </c>
      <c r="B100" s="102">
        <f>DATE(L101,M101,N101)</f>
        <v>43204</v>
      </c>
      <c r="C100" s="18" t="s">
        <v>151</v>
      </c>
      <c r="D100" s="18" t="s">
        <v>106</v>
      </c>
      <c r="E100" s="19" t="s">
        <v>137</v>
      </c>
      <c r="F100" s="20">
        <v>459540</v>
      </c>
      <c r="G100" s="1">
        <v>20</v>
      </c>
      <c r="H100" s="1">
        <f t="shared" si="1"/>
        <v>9190800</v>
      </c>
      <c r="L100" s="84">
        <v>2018</v>
      </c>
      <c r="M100">
        <v>4</v>
      </c>
      <c r="N100">
        <v>14</v>
      </c>
    </row>
    <row r="101" spans="1:14" ht="19.5" customHeight="1" x14ac:dyDescent="0.3">
      <c r="A101" s="22">
        <v>43201</v>
      </c>
      <c r="B101" s="102">
        <f>DATE(L102,M102,N102)</f>
        <v>43204</v>
      </c>
      <c r="C101" s="18" t="s">
        <v>12</v>
      </c>
      <c r="D101" s="18" t="s">
        <v>106</v>
      </c>
      <c r="E101" s="19" t="s">
        <v>109</v>
      </c>
      <c r="F101" s="20">
        <v>456000</v>
      </c>
      <c r="G101" s="1">
        <v>3</v>
      </c>
      <c r="H101" s="1">
        <f t="shared" si="1"/>
        <v>1368000</v>
      </c>
      <c r="L101" s="84">
        <v>2018</v>
      </c>
      <c r="M101">
        <v>4</v>
      </c>
      <c r="N101">
        <v>14</v>
      </c>
    </row>
    <row r="102" spans="1:14" ht="19.5" customHeight="1" x14ac:dyDescent="0.3">
      <c r="A102" s="22">
        <v>43202</v>
      </c>
      <c r="B102" s="102">
        <f>DATE(L103,M103,N103)</f>
        <v>43205</v>
      </c>
      <c r="C102" s="18" t="s">
        <v>1</v>
      </c>
      <c r="D102" s="18" t="s">
        <v>103</v>
      </c>
      <c r="E102" s="19" t="s">
        <v>104</v>
      </c>
      <c r="F102" s="20">
        <v>405921</v>
      </c>
      <c r="G102" s="1">
        <v>14</v>
      </c>
      <c r="H102" s="1">
        <f t="shared" si="1"/>
        <v>5682894</v>
      </c>
      <c r="L102" s="84">
        <v>2018</v>
      </c>
      <c r="M102">
        <v>4</v>
      </c>
      <c r="N102">
        <v>14</v>
      </c>
    </row>
    <row r="103" spans="1:14" ht="19.5" customHeight="1" x14ac:dyDescent="0.3">
      <c r="A103" s="22">
        <v>43202</v>
      </c>
      <c r="B103" s="102">
        <f>DATE(L104,M104,N104)</f>
        <v>43205</v>
      </c>
      <c r="C103" s="18" t="s">
        <v>155</v>
      </c>
      <c r="D103" s="18" t="s">
        <v>106</v>
      </c>
      <c r="E103" s="19" t="s">
        <v>115</v>
      </c>
      <c r="F103" s="20">
        <v>838800</v>
      </c>
      <c r="G103" s="1">
        <v>2</v>
      </c>
      <c r="H103" s="1">
        <f t="shared" si="1"/>
        <v>1677600</v>
      </c>
      <c r="L103" s="84">
        <v>2018</v>
      </c>
      <c r="M103">
        <v>4</v>
      </c>
      <c r="N103">
        <v>15</v>
      </c>
    </row>
    <row r="104" spans="1:14" ht="19.5" customHeight="1" x14ac:dyDescent="0.3">
      <c r="A104" s="22">
        <v>43202</v>
      </c>
      <c r="B104" s="102">
        <f>DATE(L105,M105,N105)</f>
        <v>43205</v>
      </c>
      <c r="C104" s="18" t="s">
        <v>154</v>
      </c>
      <c r="D104" s="18" t="s">
        <v>106</v>
      </c>
      <c r="E104" s="19" t="s">
        <v>109</v>
      </c>
      <c r="F104" s="20">
        <v>456000</v>
      </c>
      <c r="G104" s="1">
        <v>2</v>
      </c>
      <c r="H104" s="1">
        <f t="shared" si="1"/>
        <v>912000</v>
      </c>
      <c r="L104" s="84">
        <v>2018</v>
      </c>
      <c r="M104">
        <v>4</v>
      </c>
      <c r="N104">
        <v>15</v>
      </c>
    </row>
    <row r="105" spans="1:14" ht="19.5" customHeight="1" x14ac:dyDescent="0.3">
      <c r="A105" s="22">
        <v>43203</v>
      </c>
      <c r="B105" s="102">
        <f>DATE(L106,M106,N106)</f>
        <v>43206</v>
      </c>
      <c r="C105" s="18" t="s">
        <v>156</v>
      </c>
      <c r="D105" s="18" t="s">
        <v>106</v>
      </c>
      <c r="E105" s="19" t="s">
        <v>115</v>
      </c>
      <c r="F105" s="20">
        <v>838800</v>
      </c>
      <c r="G105" s="1">
        <v>5</v>
      </c>
      <c r="H105" s="1">
        <f t="shared" si="1"/>
        <v>4194000</v>
      </c>
      <c r="L105" s="84">
        <v>2018</v>
      </c>
      <c r="M105">
        <v>4</v>
      </c>
      <c r="N105">
        <v>15</v>
      </c>
    </row>
    <row r="106" spans="1:14" ht="19.5" customHeight="1" x14ac:dyDescent="0.3">
      <c r="A106" s="22">
        <v>43203</v>
      </c>
      <c r="B106" s="102">
        <f>DATE(L107,M107,N107)</f>
        <v>43206</v>
      </c>
      <c r="C106" s="18" t="s">
        <v>155</v>
      </c>
      <c r="D106" s="18" t="s">
        <v>116</v>
      </c>
      <c r="E106" s="19" t="s">
        <v>131</v>
      </c>
      <c r="F106" s="20">
        <v>429600</v>
      </c>
      <c r="G106" s="1">
        <v>2</v>
      </c>
      <c r="H106" s="1">
        <f t="shared" si="1"/>
        <v>859200</v>
      </c>
      <c r="L106" s="84">
        <v>2018</v>
      </c>
      <c r="M106">
        <v>4</v>
      </c>
      <c r="N106">
        <v>16</v>
      </c>
    </row>
    <row r="107" spans="1:14" ht="19.5" customHeight="1" x14ac:dyDescent="0.3">
      <c r="A107" s="22">
        <v>43203</v>
      </c>
      <c r="B107" s="102">
        <f>DATE(L108,M108,N108)</f>
        <v>43206</v>
      </c>
      <c r="C107" s="18" t="s">
        <v>154</v>
      </c>
      <c r="D107" s="18" t="s">
        <v>116</v>
      </c>
      <c r="E107" s="19" t="s">
        <v>117</v>
      </c>
      <c r="F107" s="20">
        <v>198000</v>
      </c>
      <c r="G107" s="1">
        <v>2</v>
      </c>
      <c r="H107" s="1">
        <f t="shared" si="1"/>
        <v>396000</v>
      </c>
      <c r="L107" s="84">
        <v>2018</v>
      </c>
      <c r="M107">
        <v>4</v>
      </c>
      <c r="N107">
        <v>16</v>
      </c>
    </row>
    <row r="108" spans="1:14" ht="19.5" customHeight="1" x14ac:dyDescent="0.3">
      <c r="A108" s="22">
        <v>43204</v>
      </c>
      <c r="B108" s="102">
        <f>DATE(L109,M109,N109)</f>
        <v>43207</v>
      </c>
      <c r="C108" s="18" t="s">
        <v>457</v>
      </c>
      <c r="D108" s="18" t="s">
        <v>106</v>
      </c>
      <c r="E108" s="19" t="s">
        <v>138</v>
      </c>
      <c r="F108" s="20">
        <v>23880</v>
      </c>
      <c r="G108" s="1">
        <v>3</v>
      </c>
      <c r="H108" s="1">
        <f t="shared" si="1"/>
        <v>71640</v>
      </c>
      <c r="L108" s="84">
        <v>2018</v>
      </c>
      <c r="M108">
        <v>4</v>
      </c>
      <c r="N108">
        <v>16</v>
      </c>
    </row>
    <row r="109" spans="1:14" ht="19.5" customHeight="1" x14ac:dyDescent="0.3">
      <c r="A109" s="22">
        <v>43204</v>
      </c>
      <c r="B109" s="102">
        <f>DATE(L110,M110,N110)</f>
        <v>43207</v>
      </c>
      <c r="C109" s="18" t="s">
        <v>149</v>
      </c>
      <c r="D109" s="18" t="s">
        <v>99</v>
      </c>
      <c r="E109" s="19" t="s">
        <v>100</v>
      </c>
      <c r="F109" s="20">
        <v>131940</v>
      </c>
      <c r="G109" s="1">
        <v>1</v>
      </c>
      <c r="H109" s="1">
        <f t="shared" si="1"/>
        <v>131940</v>
      </c>
      <c r="L109" s="84">
        <v>2018</v>
      </c>
      <c r="M109">
        <v>4</v>
      </c>
      <c r="N109">
        <v>17</v>
      </c>
    </row>
    <row r="110" spans="1:14" ht="19.5" customHeight="1" x14ac:dyDescent="0.3">
      <c r="A110" s="22">
        <v>43205</v>
      </c>
      <c r="B110" s="102">
        <f>DATE(L111,M111,N111)</f>
        <v>43208</v>
      </c>
      <c r="C110" s="18" t="s">
        <v>456</v>
      </c>
      <c r="D110" s="18" t="s">
        <v>103</v>
      </c>
      <c r="E110" s="19" t="s">
        <v>114</v>
      </c>
      <c r="F110" s="20">
        <v>16425</v>
      </c>
      <c r="G110" s="1">
        <v>3</v>
      </c>
      <c r="H110" s="1">
        <f t="shared" si="1"/>
        <v>49275</v>
      </c>
      <c r="L110" s="84">
        <v>2018</v>
      </c>
      <c r="M110">
        <v>4</v>
      </c>
      <c r="N110">
        <v>17</v>
      </c>
    </row>
    <row r="111" spans="1:14" ht="19.5" customHeight="1" x14ac:dyDescent="0.3">
      <c r="A111" s="22">
        <v>43206</v>
      </c>
      <c r="B111" s="102">
        <f>DATE(L112,M112,N112)</f>
        <v>43209</v>
      </c>
      <c r="C111" s="18" t="s">
        <v>458</v>
      </c>
      <c r="D111" s="18" t="s">
        <v>101</v>
      </c>
      <c r="E111" s="19" t="s">
        <v>124</v>
      </c>
      <c r="F111" s="20">
        <v>599988</v>
      </c>
      <c r="G111" s="1">
        <v>4</v>
      </c>
      <c r="H111" s="1">
        <f t="shared" si="1"/>
        <v>2399952</v>
      </c>
      <c r="L111" s="84">
        <v>2018</v>
      </c>
      <c r="M111">
        <v>4</v>
      </c>
      <c r="N111">
        <v>18</v>
      </c>
    </row>
    <row r="112" spans="1:14" ht="19.5" customHeight="1" x14ac:dyDescent="0.3">
      <c r="A112" s="22">
        <v>43207</v>
      </c>
      <c r="B112" s="102">
        <f>DATE(L113,M113,N113)</f>
        <v>43210</v>
      </c>
      <c r="C112" s="18" t="s">
        <v>460</v>
      </c>
      <c r="D112" s="18" t="s">
        <v>111</v>
      </c>
      <c r="E112" s="19" t="s">
        <v>113</v>
      </c>
      <c r="F112" s="20">
        <v>322800</v>
      </c>
      <c r="G112" s="1">
        <v>9</v>
      </c>
      <c r="H112" s="1">
        <f t="shared" si="1"/>
        <v>2905200</v>
      </c>
      <c r="L112" s="84">
        <v>2018</v>
      </c>
      <c r="M112">
        <v>4</v>
      </c>
      <c r="N112">
        <v>19</v>
      </c>
    </row>
    <row r="113" spans="1:14" ht="19.5" customHeight="1" x14ac:dyDescent="0.3">
      <c r="A113" s="22">
        <v>43207</v>
      </c>
      <c r="B113" s="102">
        <f>DATE(L114,M114,N114)</f>
        <v>43210</v>
      </c>
      <c r="C113" s="18" t="s">
        <v>455</v>
      </c>
      <c r="D113" s="18" t="s">
        <v>103</v>
      </c>
      <c r="E113" s="19" t="s">
        <v>127</v>
      </c>
      <c r="F113" s="20">
        <v>215988</v>
      </c>
      <c r="G113" s="1">
        <v>8</v>
      </c>
      <c r="H113" s="1">
        <f t="shared" si="1"/>
        <v>1727904</v>
      </c>
      <c r="L113" s="84">
        <v>2018</v>
      </c>
      <c r="M113">
        <v>4</v>
      </c>
      <c r="N113">
        <v>20</v>
      </c>
    </row>
    <row r="114" spans="1:14" ht="19.5" customHeight="1" x14ac:dyDescent="0.3">
      <c r="A114" s="22">
        <v>43207</v>
      </c>
      <c r="B114" s="102">
        <f>DATE(L115,M115,N115)</f>
        <v>43210</v>
      </c>
      <c r="C114" s="18" t="s">
        <v>156</v>
      </c>
      <c r="D114" s="18" t="s">
        <v>101</v>
      </c>
      <c r="E114" s="19" t="s">
        <v>120</v>
      </c>
      <c r="F114" s="20">
        <v>1421964</v>
      </c>
      <c r="G114" s="1">
        <v>5</v>
      </c>
      <c r="H114" s="1">
        <f t="shared" si="1"/>
        <v>7109820</v>
      </c>
      <c r="L114" s="84">
        <v>2018</v>
      </c>
      <c r="M114">
        <v>4</v>
      </c>
      <c r="N114">
        <v>20</v>
      </c>
    </row>
    <row r="115" spans="1:14" ht="19.5" customHeight="1" x14ac:dyDescent="0.3">
      <c r="A115" s="22">
        <v>43207</v>
      </c>
      <c r="B115" s="102">
        <f>DATE(L116,M116,N116)</f>
        <v>43210</v>
      </c>
      <c r="C115" s="18" t="s">
        <v>459</v>
      </c>
      <c r="D115" s="18" t="s">
        <v>99</v>
      </c>
      <c r="E115" s="19" t="s">
        <v>108</v>
      </c>
      <c r="F115" s="20">
        <v>48660</v>
      </c>
      <c r="G115" s="1">
        <v>8</v>
      </c>
      <c r="H115" s="1">
        <f t="shared" si="1"/>
        <v>389280</v>
      </c>
      <c r="L115" s="84">
        <v>2018</v>
      </c>
      <c r="M115">
        <v>4</v>
      </c>
      <c r="N115">
        <v>20</v>
      </c>
    </row>
    <row r="116" spans="1:14" ht="19.5" customHeight="1" x14ac:dyDescent="0.3">
      <c r="A116" s="22">
        <v>43208</v>
      </c>
      <c r="B116" s="102">
        <f>DATE(L117,M117,N117)</f>
        <v>43211</v>
      </c>
      <c r="C116" s="18" t="s">
        <v>457</v>
      </c>
      <c r="D116" s="18" t="s">
        <v>111</v>
      </c>
      <c r="E116" s="19" t="s">
        <v>113</v>
      </c>
      <c r="F116" s="20">
        <v>322800</v>
      </c>
      <c r="G116" s="1">
        <v>3</v>
      </c>
      <c r="H116" s="1">
        <f t="shared" si="1"/>
        <v>968400</v>
      </c>
      <c r="L116" s="84">
        <v>2018</v>
      </c>
      <c r="M116">
        <v>4</v>
      </c>
      <c r="N116">
        <v>20</v>
      </c>
    </row>
    <row r="117" spans="1:14" ht="19.5" customHeight="1" x14ac:dyDescent="0.3">
      <c r="A117" s="22">
        <v>43209</v>
      </c>
      <c r="B117" s="102">
        <f>DATE(L118,M118,N118)</f>
        <v>43212</v>
      </c>
      <c r="C117" s="18" t="s">
        <v>461</v>
      </c>
      <c r="D117" s="18" t="s">
        <v>101</v>
      </c>
      <c r="E117" s="19" t="s">
        <v>102</v>
      </c>
      <c r="F117" s="20">
        <v>1910640</v>
      </c>
      <c r="G117" s="1">
        <v>10</v>
      </c>
      <c r="H117" s="1">
        <f t="shared" si="1"/>
        <v>19106400</v>
      </c>
      <c r="L117" s="84">
        <v>2018</v>
      </c>
      <c r="M117">
        <v>4</v>
      </c>
      <c r="N117">
        <v>21</v>
      </c>
    </row>
    <row r="118" spans="1:14" ht="19.5" customHeight="1" x14ac:dyDescent="0.3">
      <c r="A118" s="22">
        <v>43209</v>
      </c>
      <c r="B118" s="102">
        <f>DATE(L119,M119,N119)</f>
        <v>43212</v>
      </c>
      <c r="C118" s="18" t="s">
        <v>462</v>
      </c>
      <c r="D118" s="18" t="s">
        <v>106</v>
      </c>
      <c r="E118" s="19" t="s">
        <v>115</v>
      </c>
      <c r="F118" s="20">
        <v>838800</v>
      </c>
      <c r="G118" s="1">
        <v>10</v>
      </c>
      <c r="H118" s="1">
        <f t="shared" si="1"/>
        <v>8388000</v>
      </c>
      <c r="L118" s="84">
        <v>2018</v>
      </c>
      <c r="M118">
        <v>4</v>
      </c>
      <c r="N118">
        <v>22</v>
      </c>
    </row>
    <row r="119" spans="1:14" ht="19.5" customHeight="1" x14ac:dyDescent="0.3">
      <c r="A119" s="22">
        <v>43211</v>
      </c>
      <c r="B119" s="102">
        <f>DATE(L120,M120,N120)</f>
        <v>43214</v>
      </c>
      <c r="C119" s="18" t="s">
        <v>465</v>
      </c>
      <c r="D119" s="18" t="s">
        <v>111</v>
      </c>
      <c r="E119" s="19" t="s">
        <v>112</v>
      </c>
      <c r="F119" s="20">
        <v>266311</v>
      </c>
      <c r="G119" s="1">
        <v>10</v>
      </c>
      <c r="H119" s="1">
        <f t="shared" si="1"/>
        <v>2663110</v>
      </c>
      <c r="L119" s="84">
        <v>2018</v>
      </c>
      <c r="M119">
        <v>4</v>
      </c>
      <c r="N119">
        <v>22</v>
      </c>
    </row>
    <row r="120" spans="1:14" ht="19.5" customHeight="1" x14ac:dyDescent="0.3">
      <c r="A120" s="22">
        <v>43211</v>
      </c>
      <c r="B120" s="102">
        <f>DATE(L121,M121,N121)</f>
        <v>43214</v>
      </c>
      <c r="C120" s="18" t="s">
        <v>466</v>
      </c>
      <c r="D120" s="18" t="s">
        <v>101</v>
      </c>
      <c r="E120" s="19" t="s">
        <v>102</v>
      </c>
      <c r="F120" s="20">
        <v>1910640</v>
      </c>
      <c r="G120" s="1">
        <v>20</v>
      </c>
      <c r="H120" s="1">
        <f t="shared" si="1"/>
        <v>38212800</v>
      </c>
      <c r="L120" s="84">
        <v>2018</v>
      </c>
      <c r="M120">
        <v>4</v>
      </c>
      <c r="N120">
        <v>24</v>
      </c>
    </row>
    <row r="121" spans="1:14" ht="19.5" customHeight="1" x14ac:dyDescent="0.3">
      <c r="A121" s="22">
        <v>43211</v>
      </c>
      <c r="B121" s="102">
        <f>DATE(L122,M122,N122)</f>
        <v>43214</v>
      </c>
      <c r="C121" s="18" t="s">
        <v>150</v>
      </c>
      <c r="D121" s="18" t="s">
        <v>106</v>
      </c>
      <c r="E121" s="19" t="s">
        <v>115</v>
      </c>
      <c r="F121" s="20">
        <v>838800</v>
      </c>
      <c r="G121" s="1">
        <v>20</v>
      </c>
      <c r="H121" s="1">
        <f t="shared" si="1"/>
        <v>16776000</v>
      </c>
      <c r="L121" s="84">
        <v>2018</v>
      </c>
      <c r="M121">
        <v>4</v>
      </c>
      <c r="N121">
        <v>24</v>
      </c>
    </row>
    <row r="122" spans="1:14" ht="19.5" customHeight="1" x14ac:dyDescent="0.3">
      <c r="A122" s="22">
        <v>43212</v>
      </c>
      <c r="B122" s="102">
        <f>DATE(L123,M123,N123)</f>
        <v>43215</v>
      </c>
      <c r="C122" s="18" t="s">
        <v>458</v>
      </c>
      <c r="D122" s="18" t="s">
        <v>111</v>
      </c>
      <c r="E122" s="19" t="s">
        <v>139</v>
      </c>
      <c r="F122" s="20">
        <v>441600</v>
      </c>
      <c r="G122" s="1">
        <v>3</v>
      </c>
      <c r="H122" s="1">
        <f t="shared" si="1"/>
        <v>1324800</v>
      </c>
      <c r="L122" s="84">
        <v>2018</v>
      </c>
      <c r="M122">
        <v>4</v>
      </c>
      <c r="N122">
        <v>24</v>
      </c>
    </row>
    <row r="123" spans="1:14" ht="19.5" customHeight="1" x14ac:dyDescent="0.3">
      <c r="A123" s="22">
        <v>43212</v>
      </c>
      <c r="B123" s="102">
        <f>DATE(L124,M124,N124)</f>
        <v>43215</v>
      </c>
      <c r="C123" s="18" t="s">
        <v>458</v>
      </c>
      <c r="D123" s="18" t="s">
        <v>111</v>
      </c>
      <c r="E123" s="19" t="s">
        <v>113</v>
      </c>
      <c r="F123" s="20">
        <v>322800</v>
      </c>
      <c r="G123" s="1">
        <v>4</v>
      </c>
      <c r="H123" s="1">
        <f t="shared" si="1"/>
        <v>1291200</v>
      </c>
      <c r="L123" s="84">
        <v>2018</v>
      </c>
      <c r="M123">
        <v>4</v>
      </c>
      <c r="N123">
        <v>25</v>
      </c>
    </row>
    <row r="124" spans="1:14" ht="19.5" customHeight="1" x14ac:dyDescent="0.3">
      <c r="A124" s="22">
        <v>43212</v>
      </c>
      <c r="B124" s="102">
        <f>DATE(L125,M125,N125)</f>
        <v>43215</v>
      </c>
      <c r="C124" s="18" t="s">
        <v>156</v>
      </c>
      <c r="D124" s="18" t="s">
        <v>111</v>
      </c>
      <c r="E124" s="19" t="s">
        <v>113</v>
      </c>
      <c r="F124" s="20">
        <v>322800</v>
      </c>
      <c r="G124" s="1">
        <v>10</v>
      </c>
      <c r="H124" s="1">
        <f t="shared" si="1"/>
        <v>3228000</v>
      </c>
      <c r="L124" s="84">
        <v>2018</v>
      </c>
      <c r="M124">
        <v>4</v>
      </c>
      <c r="N124">
        <v>25</v>
      </c>
    </row>
    <row r="125" spans="1:14" ht="19.5" customHeight="1" x14ac:dyDescent="0.3">
      <c r="A125" s="22">
        <v>43213</v>
      </c>
      <c r="B125" s="102">
        <f>DATE(L126,M126,N126)</f>
        <v>43216</v>
      </c>
      <c r="C125" s="18" t="s">
        <v>468</v>
      </c>
      <c r="D125" s="18" t="s">
        <v>99</v>
      </c>
      <c r="E125" s="19" t="s">
        <v>108</v>
      </c>
      <c r="F125" s="20">
        <v>48660</v>
      </c>
      <c r="G125" s="1">
        <v>20</v>
      </c>
      <c r="H125" s="1">
        <f t="shared" si="1"/>
        <v>973200</v>
      </c>
      <c r="L125" s="84">
        <v>2018</v>
      </c>
      <c r="M125">
        <v>4</v>
      </c>
      <c r="N125">
        <v>25</v>
      </c>
    </row>
    <row r="126" spans="1:14" ht="19.5" customHeight="1" x14ac:dyDescent="0.3">
      <c r="A126" s="22">
        <v>43213</v>
      </c>
      <c r="B126" s="102">
        <f>DATE(L127,M127,N127)</f>
        <v>43216</v>
      </c>
      <c r="C126" s="18" t="s">
        <v>469</v>
      </c>
      <c r="D126" s="18" t="s">
        <v>106</v>
      </c>
      <c r="E126" s="19" t="s">
        <v>121</v>
      </c>
      <c r="F126" s="20">
        <v>180000</v>
      </c>
      <c r="G126" s="1">
        <v>3</v>
      </c>
      <c r="H126" s="1">
        <f t="shared" si="1"/>
        <v>540000</v>
      </c>
      <c r="L126" s="84">
        <v>2018</v>
      </c>
      <c r="M126">
        <v>4</v>
      </c>
      <c r="N126">
        <v>26</v>
      </c>
    </row>
    <row r="127" spans="1:14" ht="19.5" customHeight="1" x14ac:dyDescent="0.3">
      <c r="A127" s="22">
        <v>43214</v>
      </c>
      <c r="B127" s="102">
        <f>DATE(L128,M128,N128)</f>
        <v>43217</v>
      </c>
      <c r="C127" s="18" t="s">
        <v>470</v>
      </c>
      <c r="D127" s="18" t="s">
        <v>106</v>
      </c>
      <c r="E127" s="19" t="s">
        <v>115</v>
      </c>
      <c r="F127" s="20">
        <v>838800</v>
      </c>
      <c r="G127" s="1">
        <v>20</v>
      </c>
      <c r="H127" s="1">
        <f t="shared" si="1"/>
        <v>16776000</v>
      </c>
      <c r="L127" s="84">
        <v>2018</v>
      </c>
      <c r="M127">
        <v>4</v>
      </c>
      <c r="N127">
        <v>26</v>
      </c>
    </row>
    <row r="128" spans="1:14" ht="19.5" customHeight="1" x14ac:dyDescent="0.3">
      <c r="A128" s="22">
        <v>43215</v>
      </c>
      <c r="B128" s="102">
        <f>DATE(L129,M129,N129)</f>
        <v>43218</v>
      </c>
      <c r="C128" s="18" t="s">
        <v>153</v>
      </c>
      <c r="D128" s="18" t="s">
        <v>106</v>
      </c>
      <c r="E128" s="19" t="s">
        <v>130</v>
      </c>
      <c r="F128" s="20">
        <v>33480</v>
      </c>
      <c r="G128" s="1">
        <v>5</v>
      </c>
      <c r="H128" s="1">
        <f t="shared" si="1"/>
        <v>167400</v>
      </c>
      <c r="L128" s="84">
        <v>2018</v>
      </c>
      <c r="M128">
        <v>4</v>
      </c>
      <c r="N128">
        <v>27</v>
      </c>
    </row>
    <row r="129" spans="1:14" ht="19.5" customHeight="1" x14ac:dyDescent="0.3">
      <c r="A129" s="22">
        <v>43215</v>
      </c>
      <c r="B129" s="102">
        <f>DATE(L130,M130,N130)</f>
        <v>43218</v>
      </c>
      <c r="C129" s="18" t="s">
        <v>472</v>
      </c>
      <c r="D129" s="18" t="s">
        <v>106</v>
      </c>
      <c r="E129" s="19" t="s">
        <v>130</v>
      </c>
      <c r="F129" s="20">
        <v>33480</v>
      </c>
      <c r="G129" s="1">
        <v>20</v>
      </c>
      <c r="H129" s="1">
        <f t="shared" si="1"/>
        <v>669600</v>
      </c>
      <c r="L129" s="84">
        <v>2018</v>
      </c>
      <c r="M129">
        <v>4</v>
      </c>
      <c r="N129">
        <v>28</v>
      </c>
    </row>
    <row r="130" spans="1:14" ht="19.5" customHeight="1" x14ac:dyDescent="0.3">
      <c r="A130" s="22">
        <v>43215</v>
      </c>
      <c r="B130" s="102">
        <f>DATE(L131,M131,N131)</f>
        <v>43218</v>
      </c>
      <c r="C130" s="18" t="s">
        <v>455</v>
      </c>
      <c r="D130" s="18" t="s">
        <v>111</v>
      </c>
      <c r="E130" s="19" t="s">
        <v>113</v>
      </c>
      <c r="F130" s="20">
        <v>322800</v>
      </c>
      <c r="G130" s="1">
        <v>5</v>
      </c>
      <c r="H130" s="1">
        <f t="shared" si="1"/>
        <v>1614000</v>
      </c>
      <c r="L130" s="84">
        <v>2018</v>
      </c>
      <c r="M130">
        <v>4</v>
      </c>
      <c r="N130">
        <v>28</v>
      </c>
    </row>
    <row r="131" spans="1:14" ht="19.5" customHeight="1" x14ac:dyDescent="0.3">
      <c r="A131" s="22">
        <v>43215</v>
      </c>
      <c r="B131" s="102">
        <f>DATE(L132,M132,N132)</f>
        <v>43218</v>
      </c>
      <c r="C131" s="18" t="s">
        <v>473</v>
      </c>
      <c r="D131" s="18" t="s">
        <v>111</v>
      </c>
      <c r="E131" s="19" t="s">
        <v>113</v>
      </c>
      <c r="F131" s="20">
        <v>322800</v>
      </c>
      <c r="G131" s="1">
        <v>9</v>
      </c>
      <c r="H131" s="1">
        <f t="shared" si="1"/>
        <v>2905200</v>
      </c>
      <c r="L131" s="84">
        <v>2018</v>
      </c>
      <c r="M131">
        <v>4</v>
      </c>
      <c r="N131">
        <v>28</v>
      </c>
    </row>
    <row r="132" spans="1:14" ht="19.5" customHeight="1" x14ac:dyDescent="0.3">
      <c r="A132" s="22">
        <v>43216</v>
      </c>
      <c r="B132" s="102">
        <f>DATE(L133,M133,N133)</f>
        <v>43219</v>
      </c>
      <c r="C132" s="18" t="s">
        <v>461</v>
      </c>
      <c r="D132" s="18" t="s">
        <v>111</v>
      </c>
      <c r="E132" s="19" t="s">
        <v>140</v>
      </c>
      <c r="F132" s="20">
        <v>39588</v>
      </c>
      <c r="G132" s="1">
        <v>14</v>
      </c>
      <c r="H132" s="1">
        <f t="shared" si="1"/>
        <v>554232</v>
      </c>
      <c r="L132" s="84">
        <v>2018</v>
      </c>
      <c r="M132">
        <v>4</v>
      </c>
      <c r="N132">
        <v>28</v>
      </c>
    </row>
    <row r="133" spans="1:14" ht="19.5" customHeight="1" x14ac:dyDescent="0.3">
      <c r="A133" s="22">
        <v>43216</v>
      </c>
      <c r="B133" s="102">
        <f>DATE(L134,M134,N134)</f>
        <v>43219</v>
      </c>
      <c r="C133" s="18" t="s">
        <v>462</v>
      </c>
      <c r="D133" s="18" t="s">
        <v>111</v>
      </c>
      <c r="E133" s="19" t="s">
        <v>112</v>
      </c>
      <c r="F133" s="20">
        <v>261901</v>
      </c>
      <c r="G133" s="1">
        <v>14</v>
      </c>
      <c r="H133" s="1">
        <f t="shared" si="1"/>
        <v>3666614</v>
      </c>
      <c r="L133" s="84">
        <v>2018</v>
      </c>
      <c r="M133">
        <v>4</v>
      </c>
      <c r="N133">
        <v>29</v>
      </c>
    </row>
    <row r="134" spans="1:14" ht="19.5" customHeight="1" x14ac:dyDescent="0.3">
      <c r="A134" s="22">
        <v>43216</v>
      </c>
      <c r="B134" s="102">
        <f>DATE(L135,M135,N135)</f>
        <v>43219</v>
      </c>
      <c r="C134" s="18" t="s">
        <v>454</v>
      </c>
      <c r="D134" s="18" t="s">
        <v>99</v>
      </c>
      <c r="E134" s="19" t="s">
        <v>105</v>
      </c>
      <c r="F134" s="20">
        <v>299988</v>
      </c>
      <c r="G134" s="1">
        <v>10</v>
      </c>
      <c r="H134" s="1">
        <f t="shared" ref="H134:H197" si="2">F134*G134</f>
        <v>2999880</v>
      </c>
      <c r="L134" s="84">
        <v>2018</v>
      </c>
      <c r="M134">
        <v>4</v>
      </c>
      <c r="N134">
        <v>29</v>
      </c>
    </row>
    <row r="135" spans="1:14" ht="19.5" customHeight="1" x14ac:dyDescent="0.3">
      <c r="A135" s="22">
        <v>43217</v>
      </c>
      <c r="B135" s="102">
        <f>DATE(L136,M136,N136)</f>
        <v>43220</v>
      </c>
      <c r="C135" s="18" t="s">
        <v>474</v>
      </c>
      <c r="D135" s="18" t="s">
        <v>106</v>
      </c>
      <c r="E135" s="19" t="s">
        <v>115</v>
      </c>
      <c r="F135" s="20">
        <v>838800</v>
      </c>
      <c r="G135" s="1">
        <v>2</v>
      </c>
      <c r="H135" s="1">
        <f t="shared" si="2"/>
        <v>1677600</v>
      </c>
      <c r="L135" s="84">
        <v>2018</v>
      </c>
      <c r="M135">
        <v>4</v>
      </c>
      <c r="N135">
        <v>29</v>
      </c>
    </row>
    <row r="136" spans="1:14" ht="19.5" customHeight="1" x14ac:dyDescent="0.3">
      <c r="A136" s="22">
        <v>43217</v>
      </c>
      <c r="B136" s="102">
        <f>DATE(L137,M137,N137)</f>
        <v>43220</v>
      </c>
      <c r="C136" s="18" t="s">
        <v>475</v>
      </c>
      <c r="D136" s="18" t="s">
        <v>101</v>
      </c>
      <c r="E136" s="19" t="s">
        <v>102</v>
      </c>
      <c r="F136" s="20">
        <v>1910640</v>
      </c>
      <c r="G136" s="1">
        <v>2</v>
      </c>
      <c r="H136" s="1">
        <f t="shared" si="2"/>
        <v>3821280</v>
      </c>
      <c r="L136" s="84">
        <v>2018</v>
      </c>
      <c r="M136">
        <v>4</v>
      </c>
      <c r="N136">
        <v>30</v>
      </c>
    </row>
    <row r="137" spans="1:14" ht="19.5" customHeight="1" x14ac:dyDescent="0.3">
      <c r="A137" s="22">
        <v>43217</v>
      </c>
      <c r="B137" s="102">
        <f>DATE(L138,M138,N138)</f>
        <v>43220</v>
      </c>
      <c r="C137" s="18" t="s">
        <v>463</v>
      </c>
      <c r="D137" s="18" t="s">
        <v>111</v>
      </c>
      <c r="E137" s="19" t="s">
        <v>112</v>
      </c>
      <c r="F137" s="20">
        <v>154800</v>
      </c>
      <c r="G137" s="1">
        <v>5</v>
      </c>
      <c r="H137" s="1">
        <f t="shared" si="2"/>
        <v>774000</v>
      </c>
      <c r="L137" s="84">
        <v>2018</v>
      </c>
      <c r="M137">
        <v>4</v>
      </c>
      <c r="N137">
        <v>30</v>
      </c>
    </row>
    <row r="138" spans="1:14" ht="19.5" customHeight="1" x14ac:dyDescent="0.3">
      <c r="A138" s="22">
        <v>43218</v>
      </c>
      <c r="B138" s="102">
        <f>DATE(L139,M139,N139)</f>
        <v>43221</v>
      </c>
      <c r="C138" s="18" t="s">
        <v>464</v>
      </c>
      <c r="D138" s="18" t="s">
        <v>101</v>
      </c>
      <c r="E138" s="19" t="s">
        <v>102</v>
      </c>
      <c r="F138" s="20">
        <v>1910640</v>
      </c>
      <c r="G138" s="1">
        <v>3</v>
      </c>
      <c r="H138" s="1">
        <f t="shared" si="2"/>
        <v>5731920</v>
      </c>
      <c r="L138" s="84">
        <v>2018</v>
      </c>
      <c r="M138">
        <v>4</v>
      </c>
      <c r="N138">
        <v>30</v>
      </c>
    </row>
    <row r="139" spans="1:14" ht="19.5" customHeight="1" x14ac:dyDescent="0.3">
      <c r="A139" s="22">
        <v>43218</v>
      </c>
      <c r="B139" s="102">
        <f>DATE(L140,M140,N140)</f>
        <v>43221</v>
      </c>
      <c r="C139" s="18" t="s">
        <v>149</v>
      </c>
      <c r="D139" s="18" t="s">
        <v>111</v>
      </c>
      <c r="E139" s="19" t="s">
        <v>113</v>
      </c>
      <c r="F139" s="20">
        <v>322800</v>
      </c>
      <c r="G139" s="1">
        <v>14</v>
      </c>
      <c r="H139" s="1">
        <f t="shared" si="2"/>
        <v>4519200</v>
      </c>
      <c r="L139" s="84">
        <v>2018</v>
      </c>
      <c r="M139">
        <v>5</v>
      </c>
      <c r="N139">
        <v>1</v>
      </c>
    </row>
    <row r="140" spans="1:14" ht="19.5" customHeight="1" x14ac:dyDescent="0.3">
      <c r="A140" s="22">
        <v>43219</v>
      </c>
      <c r="B140" s="102">
        <f>DATE(L141,M141,N141)</f>
        <v>43222</v>
      </c>
      <c r="C140" s="18" t="s">
        <v>476</v>
      </c>
      <c r="D140" s="18" t="s">
        <v>103</v>
      </c>
      <c r="E140" s="19" t="s">
        <v>127</v>
      </c>
      <c r="F140" s="20">
        <v>215988</v>
      </c>
      <c r="G140" s="1">
        <v>5</v>
      </c>
      <c r="H140" s="1">
        <f t="shared" si="2"/>
        <v>1079940</v>
      </c>
      <c r="L140" s="84">
        <v>2018</v>
      </c>
      <c r="M140">
        <v>5</v>
      </c>
      <c r="N140">
        <v>1</v>
      </c>
    </row>
    <row r="141" spans="1:14" ht="19.5" customHeight="1" x14ac:dyDescent="0.3">
      <c r="A141" s="22">
        <v>43220</v>
      </c>
      <c r="B141" s="102">
        <f>DATE(L142,M142,N142)</f>
        <v>43223</v>
      </c>
      <c r="C141" s="18" t="s">
        <v>477</v>
      </c>
      <c r="D141" s="18" t="s">
        <v>106</v>
      </c>
      <c r="E141" s="19" t="s">
        <v>130</v>
      </c>
      <c r="F141" s="20">
        <v>33480</v>
      </c>
      <c r="G141" s="1">
        <v>8</v>
      </c>
      <c r="H141" s="1">
        <f t="shared" si="2"/>
        <v>267840</v>
      </c>
      <c r="L141" s="84">
        <v>2018</v>
      </c>
      <c r="M141">
        <v>5</v>
      </c>
      <c r="N141">
        <v>2</v>
      </c>
    </row>
    <row r="142" spans="1:14" ht="19.5" customHeight="1" x14ac:dyDescent="0.3">
      <c r="A142" s="22">
        <v>43220</v>
      </c>
      <c r="B142" s="102">
        <f>DATE(L143,M143,N143)</f>
        <v>43223</v>
      </c>
      <c r="C142" s="18" t="s">
        <v>478</v>
      </c>
      <c r="D142" s="18" t="s">
        <v>101</v>
      </c>
      <c r="E142" s="19" t="s">
        <v>118</v>
      </c>
      <c r="F142" s="20">
        <v>1319988</v>
      </c>
      <c r="G142" s="1">
        <v>3</v>
      </c>
      <c r="H142" s="1">
        <f t="shared" si="2"/>
        <v>3959964</v>
      </c>
      <c r="L142" s="84">
        <v>2018</v>
      </c>
      <c r="M142">
        <v>5</v>
      </c>
      <c r="N142">
        <v>3</v>
      </c>
    </row>
    <row r="143" spans="1:14" ht="19.5" customHeight="1" x14ac:dyDescent="0.3">
      <c r="A143" s="22">
        <v>43221</v>
      </c>
      <c r="B143" s="102">
        <f>DATE(L144,M144,N144)</f>
        <v>43224</v>
      </c>
      <c r="C143" s="18" t="s">
        <v>0</v>
      </c>
      <c r="D143" s="18" t="s">
        <v>99</v>
      </c>
      <c r="E143" s="19" t="s">
        <v>105</v>
      </c>
      <c r="F143" s="20">
        <v>299988</v>
      </c>
      <c r="G143" s="1">
        <v>8</v>
      </c>
      <c r="H143" s="1">
        <f t="shared" si="2"/>
        <v>2399904</v>
      </c>
      <c r="L143" s="84">
        <v>2018</v>
      </c>
      <c r="M143">
        <v>5</v>
      </c>
      <c r="N143">
        <v>3</v>
      </c>
    </row>
    <row r="144" spans="1:14" ht="19.5" customHeight="1" x14ac:dyDescent="0.3">
      <c r="A144" s="22">
        <v>43221</v>
      </c>
      <c r="B144" s="102">
        <f>DATE(L145,M145,N145)</f>
        <v>43224</v>
      </c>
      <c r="C144" s="18" t="s">
        <v>151</v>
      </c>
      <c r="D144" s="18" t="s">
        <v>111</v>
      </c>
      <c r="E144" s="19" t="s">
        <v>113</v>
      </c>
      <c r="F144" s="20">
        <v>322800</v>
      </c>
      <c r="G144" s="1">
        <v>5</v>
      </c>
      <c r="H144" s="1">
        <f t="shared" si="2"/>
        <v>1614000</v>
      </c>
      <c r="L144" s="84">
        <v>2018</v>
      </c>
      <c r="M144">
        <v>5</v>
      </c>
      <c r="N144">
        <v>4</v>
      </c>
    </row>
    <row r="145" spans="1:14" ht="19.5" customHeight="1" x14ac:dyDescent="0.3">
      <c r="A145" s="22">
        <v>43221</v>
      </c>
      <c r="B145" s="102">
        <f>DATE(L146,M146,N146)</f>
        <v>43224</v>
      </c>
      <c r="C145" s="18" t="s">
        <v>149</v>
      </c>
      <c r="D145" s="18" t="s">
        <v>106</v>
      </c>
      <c r="E145" s="19" t="s">
        <v>129</v>
      </c>
      <c r="F145" s="20">
        <v>166800</v>
      </c>
      <c r="G145" s="1">
        <v>9</v>
      </c>
      <c r="H145" s="1">
        <f t="shared" si="2"/>
        <v>1501200</v>
      </c>
      <c r="L145" s="84">
        <v>2018</v>
      </c>
      <c r="M145">
        <v>5</v>
      </c>
      <c r="N145">
        <v>4</v>
      </c>
    </row>
    <row r="146" spans="1:14" ht="19.5" customHeight="1" x14ac:dyDescent="0.3">
      <c r="A146" s="22">
        <v>43221</v>
      </c>
      <c r="B146" s="102">
        <f>DATE(L147,M147,N147)</f>
        <v>43224</v>
      </c>
      <c r="C146" s="18" t="s">
        <v>149</v>
      </c>
      <c r="D146" s="18" t="s">
        <v>103</v>
      </c>
      <c r="E146" s="19" t="s">
        <v>114</v>
      </c>
      <c r="F146" s="20">
        <v>199889</v>
      </c>
      <c r="G146" s="1">
        <v>10</v>
      </c>
      <c r="H146" s="1">
        <f t="shared" si="2"/>
        <v>1998890</v>
      </c>
      <c r="L146" s="84">
        <v>2018</v>
      </c>
      <c r="M146">
        <v>5</v>
      </c>
      <c r="N146">
        <v>4</v>
      </c>
    </row>
    <row r="147" spans="1:14" ht="19.5" customHeight="1" x14ac:dyDescent="0.3">
      <c r="A147" s="22">
        <v>43221</v>
      </c>
      <c r="B147" s="102">
        <f>DATE(L148,M148,N148)</f>
        <v>43224</v>
      </c>
      <c r="C147" s="18" t="s">
        <v>12</v>
      </c>
      <c r="D147" s="18" t="s">
        <v>101</v>
      </c>
      <c r="E147" s="19" t="s">
        <v>102</v>
      </c>
      <c r="F147" s="20">
        <v>1910640</v>
      </c>
      <c r="G147" s="1">
        <v>10</v>
      </c>
      <c r="H147" s="1">
        <f t="shared" si="2"/>
        <v>19106400</v>
      </c>
      <c r="L147" s="84">
        <v>2018</v>
      </c>
      <c r="M147">
        <v>5</v>
      </c>
      <c r="N147">
        <v>4</v>
      </c>
    </row>
    <row r="148" spans="1:14" ht="19.5" customHeight="1" x14ac:dyDescent="0.3">
      <c r="A148" s="22">
        <v>43222</v>
      </c>
      <c r="B148" s="102">
        <f>DATE(L149,M149,N149)</f>
        <v>43225</v>
      </c>
      <c r="C148" s="18" t="s">
        <v>0</v>
      </c>
      <c r="D148" s="18" t="s">
        <v>103</v>
      </c>
      <c r="E148" s="19" t="s">
        <v>141</v>
      </c>
      <c r="F148" s="20">
        <v>67856</v>
      </c>
      <c r="G148" s="1">
        <v>3</v>
      </c>
      <c r="H148" s="1">
        <f t="shared" si="2"/>
        <v>203568</v>
      </c>
      <c r="L148" s="84">
        <v>2018</v>
      </c>
      <c r="M148">
        <v>5</v>
      </c>
      <c r="N148">
        <v>4</v>
      </c>
    </row>
    <row r="149" spans="1:14" ht="19.5" customHeight="1" x14ac:dyDescent="0.3">
      <c r="A149" s="22">
        <v>43222</v>
      </c>
      <c r="B149" s="102">
        <f>DATE(L150,M150,N150)</f>
        <v>43225</v>
      </c>
      <c r="C149" s="18" t="s">
        <v>151</v>
      </c>
      <c r="D149" s="18" t="s">
        <v>111</v>
      </c>
      <c r="E149" s="19" t="s">
        <v>113</v>
      </c>
      <c r="F149" s="20">
        <v>322800</v>
      </c>
      <c r="G149" s="1">
        <v>1</v>
      </c>
      <c r="H149" s="1">
        <f t="shared" si="2"/>
        <v>322800</v>
      </c>
      <c r="L149" s="84">
        <v>2018</v>
      </c>
      <c r="M149">
        <v>5</v>
      </c>
      <c r="N149">
        <v>5</v>
      </c>
    </row>
    <row r="150" spans="1:14" ht="19.5" customHeight="1" x14ac:dyDescent="0.3">
      <c r="A150" s="22">
        <v>43222</v>
      </c>
      <c r="B150" s="102">
        <f>DATE(L151,M151,N151)</f>
        <v>43225</v>
      </c>
      <c r="C150" s="18" t="s">
        <v>12</v>
      </c>
      <c r="D150" s="18" t="s">
        <v>99</v>
      </c>
      <c r="E150" s="19" t="s">
        <v>110</v>
      </c>
      <c r="F150" s="20">
        <v>159588</v>
      </c>
      <c r="G150" s="1">
        <v>1</v>
      </c>
      <c r="H150" s="1">
        <f t="shared" si="2"/>
        <v>159588</v>
      </c>
      <c r="L150" s="84">
        <v>2018</v>
      </c>
      <c r="M150">
        <v>5</v>
      </c>
      <c r="N150">
        <v>5</v>
      </c>
    </row>
    <row r="151" spans="1:14" ht="19.5" customHeight="1" x14ac:dyDescent="0.3">
      <c r="A151" s="22">
        <v>43223</v>
      </c>
      <c r="B151" s="102">
        <f>DATE(L152,M152,N152)</f>
        <v>43226</v>
      </c>
      <c r="C151" s="18" t="s">
        <v>153</v>
      </c>
      <c r="D151" s="18" t="s">
        <v>99</v>
      </c>
      <c r="E151" s="19" t="s">
        <v>132</v>
      </c>
      <c r="F151" s="20">
        <v>179988</v>
      </c>
      <c r="G151" s="1">
        <v>1</v>
      </c>
      <c r="H151" s="1">
        <f t="shared" si="2"/>
        <v>179988</v>
      </c>
      <c r="L151" s="84">
        <v>2018</v>
      </c>
      <c r="M151">
        <v>5</v>
      </c>
      <c r="N151">
        <v>5</v>
      </c>
    </row>
    <row r="152" spans="1:14" ht="19.5" customHeight="1" x14ac:dyDescent="0.3">
      <c r="A152" s="22">
        <v>43223</v>
      </c>
      <c r="B152" s="102">
        <f>DATE(L153,M153,N153)</f>
        <v>43226</v>
      </c>
      <c r="C152" s="18" t="s">
        <v>1</v>
      </c>
      <c r="D152" s="18" t="s">
        <v>101</v>
      </c>
      <c r="E152" s="19" t="s">
        <v>120</v>
      </c>
      <c r="F152" s="20">
        <v>1421964</v>
      </c>
      <c r="G152" s="1">
        <v>1</v>
      </c>
      <c r="H152" s="1">
        <f t="shared" si="2"/>
        <v>1421964</v>
      </c>
      <c r="L152" s="84">
        <v>2018</v>
      </c>
      <c r="M152">
        <v>5</v>
      </c>
      <c r="N152">
        <v>6</v>
      </c>
    </row>
    <row r="153" spans="1:14" ht="19.5" customHeight="1" x14ac:dyDescent="0.3">
      <c r="A153" s="22">
        <v>43223</v>
      </c>
      <c r="B153" s="102">
        <f>DATE(L154,M154,N154)</f>
        <v>43226</v>
      </c>
      <c r="C153" s="18" t="s">
        <v>156</v>
      </c>
      <c r="D153" s="18" t="s">
        <v>106</v>
      </c>
      <c r="E153" s="19" t="s">
        <v>129</v>
      </c>
      <c r="F153" s="20">
        <v>166800</v>
      </c>
      <c r="G153" s="1">
        <v>3</v>
      </c>
      <c r="H153" s="1">
        <f t="shared" si="2"/>
        <v>500400</v>
      </c>
      <c r="L153" s="84">
        <v>2018</v>
      </c>
      <c r="M153">
        <v>5</v>
      </c>
      <c r="N153">
        <v>6</v>
      </c>
    </row>
    <row r="154" spans="1:14" ht="19.5" customHeight="1" x14ac:dyDescent="0.3">
      <c r="A154" s="22">
        <v>43223</v>
      </c>
      <c r="B154" s="102">
        <f>DATE(L155,M155,N155)</f>
        <v>43226</v>
      </c>
      <c r="C154" s="18" t="s">
        <v>152</v>
      </c>
      <c r="D154" s="18" t="s">
        <v>116</v>
      </c>
      <c r="E154" s="19" t="s">
        <v>131</v>
      </c>
      <c r="F154" s="20">
        <v>429600</v>
      </c>
      <c r="G154" s="1">
        <v>10</v>
      </c>
      <c r="H154" s="1">
        <f t="shared" si="2"/>
        <v>4296000</v>
      </c>
      <c r="L154" s="84">
        <v>2018</v>
      </c>
      <c r="M154">
        <v>5</v>
      </c>
      <c r="N154">
        <v>6</v>
      </c>
    </row>
    <row r="155" spans="1:14" ht="19.5" customHeight="1" x14ac:dyDescent="0.3">
      <c r="A155" s="22">
        <v>43223</v>
      </c>
      <c r="B155" s="102">
        <f>DATE(L156,M156,N156)</f>
        <v>43226</v>
      </c>
      <c r="C155" s="18" t="s">
        <v>155</v>
      </c>
      <c r="D155" s="18" t="s">
        <v>99</v>
      </c>
      <c r="E155" s="19" t="s">
        <v>105</v>
      </c>
      <c r="F155" s="20">
        <v>299988</v>
      </c>
      <c r="G155" s="1">
        <v>1</v>
      </c>
      <c r="H155" s="1">
        <f t="shared" si="2"/>
        <v>299988</v>
      </c>
      <c r="L155" s="84">
        <v>2018</v>
      </c>
      <c r="M155">
        <v>5</v>
      </c>
      <c r="N155">
        <v>6</v>
      </c>
    </row>
    <row r="156" spans="1:14" ht="19.5" customHeight="1" x14ac:dyDescent="0.3">
      <c r="A156" s="22">
        <v>43223</v>
      </c>
      <c r="B156" s="102">
        <f>DATE(L157,M157,N157)</f>
        <v>43226</v>
      </c>
      <c r="C156" s="18" t="s">
        <v>154</v>
      </c>
      <c r="D156" s="18" t="s">
        <v>111</v>
      </c>
      <c r="E156" s="19" t="s">
        <v>113</v>
      </c>
      <c r="F156" s="20">
        <v>322800</v>
      </c>
      <c r="G156" s="1">
        <v>7</v>
      </c>
      <c r="H156" s="1">
        <f t="shared" si="2"/>
        <v>2259600</v>
      </c>
      <c r="L156" s="84">
        <v>2018</v>
      </c>
      <c r="M156">
        <v>5</v>
      </c>
      <c r="N156">
        <v>6</v>
      </c>
    </row>
    <row r="157" spans="1:14" ht="19.5" customHeight="1" x14ac:dyDescent="0.3">
      <c r="A157" s="22">
        <v>43224</v>
      </c>
      <c r="B157" s="102">
        <f>DATE(L158,M158,N158)</f>
        <v>43227</v>
      </c>
      <c r="C157" s="18" t="s">
        <v>456</v>
      </c>
      <c r="D157" s="18" t="s">
        <v>99</v>
      </c>
      <c r="E157" s="19" t="s">
        <v>132</v>
      </c>
      <c r="F157" s="20">
        <v>179988</v>
      </c>
      <c r="G157" s="1">
        <v>9</v>
      </c>
      <c r="H157" s="1">
        <f t="shared" si="2"/>
        <v>1619892</v>
      </c>
      <c r="L157" s="84">
        <v>2018</v>
      </c>
      <c r="M157">
        <v>5</v>
      </c>
      <c r="N157">
        <v>6</v>
      </c>
    </row>
    <row r="158" spans="1:14" ht="19.5" customHeight="1" x14ac:dyDescent="0.3">
      <c r="A158" s="22">
        <v>43224</v>
      </c>
      <c r="B158" s="102">
        <f>DATE(L159,M159,N159)</f>
        <v>43227</v>
      </c>
      <c r="C158" s="18" t="s">
        <v>458</v>
      </c>
      <c r="D158" s="18" t="s">
        <v>111</v>
      </c>
      <c r="E158" s="19" t="s">
        <v>113</v>
      </c>
      <c r="F158" s="20">
        <v>322800</v>
      </c>
      <c r="G158" s="1">
        <v>1</v>
      </c>
      <c r="H158" s="1">
        <f t="shared" si="2"/>
        <v>322800</v>
      </c>
      <c r="L158" s="84">
        <v>2018</v>
      </c>
      <c r="M158">
        <v>5</v>
      </c>
      <c r="N158">
        <v>7</v>
      </c>
    </row>
    <row r="159" spans="1:14" ht="19.5" customHeight="1" x14ac:dyDescent="0.3">
      <c r="A159" s="22">
        <v>43224</v>
      </c>
      <c r="B159" s="102">
        <f>DATE(L160,M160,N160)</f>
        <v>43227</v>
      </c>
      <c r="C159" s="18" t="s">
        <v>457</v>
      </c>
      <c r="D159" s="18" t="s">
        <v>103</v>
      </c>
      <c r="E159" s="19" t="s">
        <v>104</v>
      </c>
      <c r="F159" s="20">
        <v>202850</v>
      </c>
      <c r="G159" s="1">
        <v>5</v>
      </c>
      <c r="H159" s="1">
        <f t="shared" si="2"/>
        <v>1014250</v>
      </c>
      <c r="L159" s="84">
        <v>2018</v>
      </c>
      <c r="M159">
        <v>5</v>
      </c>
      <c r="N159">
        <v>7</v>
      </c>
    </row>
    <row r="160" spans="1:14" ht="19.5" customHeight="1" x14ac:dyDescent="0.3">
      <c r="A160" s="22">
        <v>43224</v>
      </c>
      <c r="B160" s="102">
        <f>DATE(L161,M161,N161)</f>
        <v>43227</v>
      </c>
      <c r="C160" s="18" t="s">
        <v>459</v>
      </c>
      <c r="D160" s="18" t="s">
        <v>106</v>
      </c>
      <c r="E160" s="19" t="s">
        <v>129</v>
      </c>
      <c r="F160" s="20">
        <v>166800</v>
      </c>
      <c r="G160" s="1">
        <v>10</v>
      </c>
      <c r="H160" s="1">
        <f t="shared" si="2"/>
        <v>1668000</v>
      </c>
      <c r="L160" s="84">
        <v>2018</v>
      </c>
      <c r="M160">
        <v>5</v>
      </c>
      <c r="N160">
        <v>7</v>
      </c>
    </row>
    <row r="161" spans="1:14" ht="19.5" customHeight="1" x14ac:dyDescent="0.3">
      <c r="A161" s="22">
        <v>43225</v>
      </c>
      <c r="B161" s="102">
        <f>DATE(L162,M162,N162)</f>
        <v>43228</v>
      </c>
      <c r="C161" s="18" t="s">
        <v>461</v>
      </c>
      <c r="D161" s="18" t="s">
        <v>99</v>
      </c>
      <c r="E161" s="19" t="s">
        <v>108</v>
      </c>
      <c r="F161" s="20">
        <v>48660</v>
      </c>
      <c r="G161" s="1">
        <v>2</v>
      </c>
      <c r="H161" s="1">
        <f t="shared" si="2"/>
        <v>97320</v>
      </c>
      <c r="L161" s="84">
        <v>2018</v>
      </c>
      <c r="M161">
        <v>5</v>
      </c>
      <c r="N161">
        <v>7</v>
      </c>
    </row>
    <row r="162" spans="1:14" ht="19.5" customHeight="1" x14ac:dyDescent="0.3">
      <c r="A162" s="22">
        <v>43225</v>
      </c>
      <c r="B162" s="102">
        <f>DATE(L163,M163,N163)</f>
        <v>43228</v>
      </c>
      <c r="C162" s="18" t="s">
        <v>460</v>
      </c>
      <c r="D162" s="18" t="s">
        <v>103</v>
      </c>
      <c r="E162" s="19" t="s">
        <v>127</v>
      </c>
      <c r="F162" s="20">
        <v>215988</v>
      </c>
      <c r="G162" s="1">
        <v>2</v>
      </c>
      <c r="H162" s="1">
        <f t="shared" si="2"/>
        <v>431976</v>
      </c>
      <c r="L162" s="84">
        <v>2018</v>
      </c>
      <c r="M162">
        <v>5</v>
      </c>
      <c r="N162">
        <v>8</v>
      </c>
    </row>
    <row r="163" spans="1:14" ht="19.5" customHeight="1" x14ac:dyDescent="0.3">
      <c r="A163" s="22">
        <v>43226</v>
      </c>
      <c r="B163" s="102">
        <f>DATE(L164,M164,N164)</f>
        <v>43229</v>
      </c>
      <c r="C163" s="18" t="s">
        <v>463</v>
      </c>
      <c r="D163" s="18" t="s">
        <v>106</v>
      </c>
      <c r="E163" s="19" t="s">
        <v>129</v>
      </c>
      <c r="F163" s="20">
        <v>166800</v>
      </c>
      <c r="G163" s="1">
        <v>8</v>
      </c>
      <c r="H163" s="1">
        <f t="shared" si="2"/>
        <v>1334400</v>
      </c>
      <c r="L163" s="84">
        <v>2018</v>
      </c>
      <c r="M163">
        <v>5</v>
      </c>
      <c r="N163">
        <v>8</v>
      </c>
    </row>
    <row r="164" spans="1:14" ht="19.5" customHeight="1" x14ac:dyDescent="0.3">
      <c r="A164" s="22">
        <v>43227</v>
      </c>
      <c r="B164" s="102">
        <f>DATE(L165,M165,N165)</f>
        <v>43230</v>
      </c>
      <c r="C164" s="18" t="s">
        <v>465</v>
      </c>
      <c r="D164" s="18" t="s">
        <v>116</v>
      </c>
      <c r="E164" s="19" t="s">
        <v>119</v>
      </c>
      <c r="F164" s="20">
        <v>1200000</v>
      </c>
      <c r="G164" s="1">
        <v>3</v>
      </c>
      <c r="H164" s="1">
        <f t="shared" si="2"/>
        <v>3600000</v>
      </c>
      <c r="L164" s="84">
        <v>2018</v>
      </c>
      <c r="M164">
        <v>5</v>
      </c>
      <c r="N164">
        <v>9</v>
      </c>
    </row>
    <row r="165" spans="1:14" ht="19.5" customHeight="1" x14ac:dyDescent="0.3">
      <c r="A165" s="22">
        <v>43227</v>
      </c>
      <c r="B165" s="102">
        <f>DATE(L166,M166,N166)</f>
        <v>43230</v>
      </c>
      <c r="C165" s="18" t="s">
        <v>466</v>
      </c>
      <c r="D165" s="18" t="s">
        <v>106</v>
      </c>
      <c r="E165" s="19" t="s">
        <v>115</v>
      </c>
      <c r="F165" s="20">
        <v>838800</v>
      </c>
      <c r="G165" s="1">
        <v>4</v>
      </c>
      <c r="H165" s="1">
        <f t="shared" si="2"/>
        <v>3355200</v>
      </c>
      <c r="L165" s="84">
        <v>2018</v>
      </c>
      <c r="M165">
        <v>5</v>
      </c>
      <c r="N165">
        <v>10</v>
      </c>
    </row>
    <row r="166" spans="1:14" ht="19.5" customHeight="1" x14ac:dyDescent="0.3">
      <c r="A166" s="22">
        <v>43227</v>
      </c>
      <c r="B166" s="102">
        <f>DATE(L167,M167,N167)</f>
        <v>43230</v>
      </c>
      <c r="C166" s="18" t="s">
        <v>464</v>
      </c>
      <c r="D166" s="18" t="s">
        <v>116</v>
      </c>
      <c r="E166" s="19" t="s">
        <v>122</v>
      </c>
      <c r="F166" s="20">
        <v>246000</v>
      </c>
      <c r="G166" s="1">
        <v>3</v>
      </c>
      <c r="H166" s="1">
        <f t="shared" si="2"/>
        <v>738000</v>
      </c>
      <c r="L166" s="84">
        <v>2018</v>
      </c>
      <c r="M166">
        <v>5</v>
      </c>
      <c r="N166">
        <v>10</v>
      </c>
    </row>
    <row r="167" spans="1:14" ht="19.5" customHeight="1" x14ac:dyDescent="0.3">
      <c r="A167" s="22">
        <v>43228</v>
      </c>
      <c r="B167" s="102">
        <f>DATE(L168,M168,N168)</f>
        <v>43231</v>
      </c>
      <c r="C167" s="18" t="s">
        <v>468</v>
      </c>
      <c r="D167" s="18" t="s">
        <v>101</v>
      </c>
      <c r="E167" s="19" t="s">
        <v>118</v>
      </c>
      <c r="F167" s="20">
        <v>1319988</v>
      </c>
      <c r="G167" s="1">
        <v>10</v>
      </c>
      <c r="H167" s="1">
        <f t="shared" si="2"/>
        <v>13199880</v>
      </c>
      <c r="L167" s="84">
        <v>2018</v>
      </c>
      <c r="M167">
        <v>5</v>
      </c>
      <c r="N167">
        <v>10</v>
      </c>
    </row>
    <row r="168" spans="1:14" ht="19.5" customHeight="1" x14ac:dyDescent="0.3">
      <c r="A168" s="22">
        <v>43228</v>
      </c>
      <c r="B168" s="102">
        <f>DATE(L169,M169,N169)</f>
        <v>43231</v>
      </c>
      <c r="C168" s="18" t="s">
        <v>472</v>
      </c>
      <c r="D168" s="18" t="s">
        <v>103</v>
      </c>
      <c r="E168" s="19" t="s">
        <v>127</v>
      </c>
      <c r="F168" s="20">
        <v>215988</v>
      </c>
      <c r="G168" s="1">
        <v>1</v>
      </c>
      <c r="H168" s="1">
        <f t="shared" si="2"/>
        <v>215988</v>
      </c>
      <c r="L168" s="84">
        <v>2018</v>
      </c>
      <c r="M168">
        <v>5</v>
      </c>
      <c r="N168">
        <v>11</v>
      </c>
    </row>
    <row r="169" spans="1:14" ht="19.5" customHeight="1" x14ac:dyDescent="0.3">
      <c r="A169" s="22">
        <v>43228</v>
      </c>
      <c r="B169" s="102">
        <f>DATE(L170,M170,N170)</f>
        <v>43231</v>
      </c>
      <c r="C169" s="18" t="s">
        <v>469</v>
      </c>
      <c r="D169" s="18" t="s">
        <v>99</v>
      </c>
      <c r="E169" s="19" t="s">
        <v>110</v>
      </c>
      <c r="F169" s="20">
        <v>159588</v>
      </c>
      <c r="G169" s="1">
        <v>10</v>
      </c>
      <c r="H169" s="1">
        <f t="shared" si="2"/>
        <v>1595880</v>
      </c>
      <c r="L169" s="84">
        <v>2018</v>
      </c>
      <c r="M169">
        <v>5</v>
      </c>
      <c r="N169">
        <v>11</v>
      </c>
    </row>
    <row r="170" spans="1:14" ht="19.5" customHeight="1" x14ac:dyDescent="0.3">
      <c r="A170" s="22">
        <v>43228</v>
      </c>
      <c r="B170" s="102">
        <f>DATE(L171,M171,N171)</f>
        <v>43231</v>
      </c>
      <c r="C170" s="18" t="s">
        <v>470</v>
      </c>
      <c r="D170" s="18" t="s">
        <v>101</v>
      </c>
      <c r="E170" s="19" t="s">
        <v>120</v>
      </c>
      <c r="F170" s="20">
        <v>1421964</v>
      </c>
      <c r="G170" s="1">
        <v>5</v>
      </c>
      <c r="H170" s="1">
        <f t="shared" si="2"/>
        <v>7109820</v>
      </c>
      <c r="L170" s="84">
        <v>2018</v>
      </c>
      <c r="M170">
        <v>5</v>
      </c>
      <c r="N170">
        <v>11</v>
      </c>
    </row>
    <row r="171" spans="1:14" ht="19.5" customHeight="1" x14ac:dyDescent="0.3">
      <c r="A171" s="86">
        <v>43229</v>
      </c>
      <c r="B171" s="102">
        <f>DATE(L172,M172,N172)</f>
        <v>43232</v>
      </c>
      <c r="C171" s="88" t="s">
        <v>453</v>
      </c>
      <c r="D171" s="88" t="s">
        <v>111</v>
      </c>
      <c r="E171" s="92" t="s">
        <v>113</v>
      </c>
      <c r="F171" s="20">
        <v>322800</v>
      </c>
      <c r="G171" s="1">
        <v>1</v>
      </c>
      <c r="H171" s="1">
        <f t="shared" si="2"/>
        <v>322800</v>
      </c>
      <c r="L171" s="84">
        <v>2018</v>
      </c>
      <c r="M171">
        <v>5</v>
      </c>
      <c r="N171">
        <v>11</v>
      </c>
    </row>
    <row r="172" spans="1:14" ht="19.5" customHeight="1" x14ac:dyDescent="0.3">
      <c r="A172" s="86">
        <v>43230</v>
      </c>
      <c r="B172" s="102">
        <f>DATE(L173,M173,N173)</f>
        <v>43233</v>
      </c>
      <c r="C172" s="88" t="s">
        <v>476</v>
      </c>
      <c r="D172" s="88" t="s">
        <v>103</v>
      </c>
      <c r="E172" s="92" t="s">
        <v>127</v>
      </c>
      <c r="F172" s="20">
        <v>215988</v>
      </c>
      <c r="G172" s="1">
        <v>3</v>
      </c>
      <c r="H172" s="1">
        <f t="shared" si="2"/>
        <v>647964</v>
      </c>
      <c r="L172" s="87">
        <v>2018</v>
      </c>
      <c r="M172">
        <v>5</v>
      </c>
      <c r="N172">
        <v>12</v>
      </c>
    </row>
    <row r="173" spans="1:14" ht="19.5" customHeight="1" x14ac:dyDescent="0.3">
      <c r="A173" s="86">
        <v>43230</v>
      </c>
      <c r="B173" s="102">
        <f>DATE(L174,M174,N174)</f>
        <v>43233</v>
      </c>
      <c r="C173" s="88" t="s">
        <v>477</v>
      </c>
      <c r="D173" s="88" t="s">
        <v>99</v>
      </c>
      <c r="E173" s="92" t="s">
        <v>110</v>
      </c>
      <c r="F173" s="20">
        <v>159588</v>
      </c>
      <c r="G173" s="1">
        <v>1</v>
      </c>
      <c r="H173" s="1">
        <f t="shared" si="2"/>
        <v>159588</v>
      </c>
      <c r="L173" s="87">
        <v>2018</v>
      </c>
      <c r="M173">
        <v>5</v>
      </c>
      <c r="N173">
        <v>13</v>
      </c>
    </row>
    <row r="174" spans="1:14" ht="19.5" customHeight="1" x14ac:dyDescent="0.3">
      <c r="A174" s="86">
        <v>43230</v>
      </c>
      <c r="B174" s="102">
        <f>DATE(L175,M175,N175)</f>
        <v>43233</v>
      </c>
      <c r="C174" s="88" t="s">
        <v>153</v>
      </c>
      <c r="D174" s="88" t="s">
        <v>99</v>
      </c>
      <c r="E174" s="92" t="s">
        <v>108</v>
      </c>
      <c r="F174" s="20">
        <v>48660</v>
      </c>
      <c r="G174" s="1">
        <v>3</v>
      </c>
      <c r="H174" s="1">
        <f t="shared" si="2"/>
        <v>145980</v>
      </c>
      <c r="L174" s="87">
        <v>2018</v>
      </c>
      <c r="M174">
        <v>5</v>
      </c>
      <c r="N174">
        <v>13</v>
      </c>
    </row>
    <row r="175" spans="1:14" ht="19.5" customHeight="1" x14ac:dyDescent="0.3">
      <c r="A175" s="86">
        <v>43230</v>
      </c>
      <c r="B175" s="102">
        <f>DATE(L176,M176,N176)</f>
        <v>43233</v>
      </c>
      <c r="C175" s="88" t="s">
        <v>475</v>
      </c>
      <c r="D175" s="88" t="s">
        <v>111</v>
      </c>
      <c r="E175" s="92" t="s">
        <v>113</v>
      </c>
      <c r="F175" s="20">
        <v>322800</v>
      </c>
      <c r="G175" s="1">
        <v>1</v>
      </c>
      <c r="H175" s="1">
        <f t="shared" si="2"/>
        <v>322800</v>
      </c>
      <c r="L175" s="87">
        <v>2018</v>
      </c>
      <c r="M175">
        <v>5</v>
      </c>
      <c r="N175">
        <v>13</v>
      </c>
    </row>
    <row r="176" spans="1:14" ht="19.5" customHeight="1" x14ac:dyDescent="0.3">
      <c r="A176" s="86">
        <v>43231</v>
      </c>
      <c r="B176" s="102">
        <f>DATE(L177,M177,N177)</f>
        <v>43234</v>
      </c>
      <c r="C176" s="88" t="s">
        <v>479</v>
      </c>
      <c r="D176" s="88" t="s">
        <v>106</v>
      </c>
      <c r="E176" s="92" t="s">
        <v>129</v>
      </c>
      <c r="F176" s="20">
        <v>166800</v>
      </c>
      <c r="G176" s="1">
        <v>1</v>
      </c>
      <c r="H176" s="1">
        <f t="shared" si="2"/>
        <v>166800</v>
      </c>
      <c r="L176" s="87">
        <v>2018</v>
      </c>
      <c r="M176">
        <v>5</v>
      </c>
      <c r="N176">
        <v>13</v>
      </c>
    </row>
    <row r="177" spans="1:14" ht="19.5" customHeight="1" x14ac:dyDescent="0.3">
      <c r="A177" s="86">
        <v>43231</v>
      </c>
      <c r="B177" s="102">
        <f>DATE(L178,M178,N178)</f>
        <v>43234</v>
      </c>
      <c r="C177" s="88" t="s">
        <v>0</v>
      </c>
      <c r="D177" s="88" t="s">
        <v>101</v>
      </c>
      <c r="E177" s="92" t="s">
        <v>102</v>
      </c>
      <c r="F177" s="20">
        <v>1910640</v>
      </c>
      <c r="G177" s="1">
        <v>10</v>
      </c>
      <c r="H177" s="1">
        <f t="shared" si="2"/>
        <v>19106400</v>
      </c>
      <c r="L177" s="87">
        <v>2018</v>
      </c>
      <c r="M177">
        <v>5</v>
      </c>
      <c r="N177">
        <v>14</v>
      </c>
    </row>
    <row r="178" spans="1:14" ht="19.5" customHeight="1" x14ac:dyDescent="0.3">
      <c r="A178" s="86">
        <v>43231</v>
      </c>
      <c r="B178" s="102">
        <f>DATE(L179,M179,N179)</f>
        <v>43234</v>
      </c>
      <c r="C178" s="88" t="s">
        <v>156</v>
      </c>
      <c r="D178" s="88" t="s">
        <v>103</v>
      </c>
      <c r="E178" s="92" t="s">
        <v>127</v>
      </c>
      <c r="F178" s="20">
        <v>215988</v>
      </c>
      <c r="G178" s="1">
        <v>5</v>
      </c>
      <c r="H178" s="1">
        <f t="shared" si="2"/>
        <v>1079940</v>
      </c>
      <c r="L178" s="87">
        <v>2018</v>
      </c>
      <c r="M178">
        <v>5</v>
      </c>
      <c r="N178">
        <v>14</v>
      </c>
    </row>
    <row r="179" spans="1:14" ht="19.5" customHeight="1" x14ac:dyDescent="0.3">
      <c r="A179" s="86">
        <v>43231</v>
      </c>
      <c r="B179" s="102">
        <f>DATE(L180,M180,N180)</f>
        <v>43234</v>
      </c>
      <c r="C179" s="88" t="s">
        <v>470</v>
      </c>
      <c r="D179" s="88" t="s">
        <v>111</v>
      </c>
      <c r="E179" s="92" t="s">
        <v>112</v>
      </c>
      <c r="F179" s="20">
        <v>259680</v>
      </c>
      <c r="G179" s="1">
        <v>13</v>
      </c>
      <c r="H179" s="1">
        <f t="shared" si="2"/>
        <v>3375840</v>
      </c>
      <c r="L179" s="87">
        <v>2018</v>
      </c>
      <c r="M179">
        <v>5</v>
      </c>
      <c r="N179">
        <v>14</v>
      </c>
    </row>
    <row r="180" spans="1:14" ht="19.5" customHeight="1" x14ac:dyDescent="0.3">
      <c r="A180" s="86">
        <v>43231</v>
      </c>
      <c r="B180" s="102">
        <f>DATE(L181,M181,N181)</f>
        <v>43234</v>
      </c>
      <c r="C180" s="88" t="s">
        <v>149</v>
      </c>
      <c r="D180" s="88" t="s">
        <v>111</v>
      </c>
      <c r="E180" s="92" t="s">
        <v>113</v>
      </c>
      <c r="F180" s="20">
        <v>322800</v>
      </c>
      <c r="G180" s="1">
        <v>2</v>
      </c>
      <c r="H180" s="1">
        <f t="shared" si="2"/>
        <v>645600</v>
      </c>
      <c r="L180" s="87">
        <v>2018</v>
      </c>
      <c r="M180">
        <v>5</v>
      </c>
      <c r="N180">
        <v>14</v>
      </c>
    </row>
    <row r="181" spans="1:14" ht="19.5" customHeight="1" x14ac:dyDescent="0.3">
      <c r="A181" s="86">
        <v>43232</v>
      </c>
      <c r="B181" s="102">
        <f>DATE(L182,M182,N182)</f>
        <v>43235</v>
      </c>
      <c r="C181" s="88" t="s">
        <v>149</v>
      </c>
      <c r="D181" s="88" t="s">
        <v>103</v>
      </c>
      <c r="E181" s="92" t="s">
        <v>114</v>
      </c>
      <c r="F181" s="20">
        <v>15192</v>
      </c>
      <c r="G181" s="1">
        <v>2</v>
      </c>
      <c r="H181" s="1">
        <f t="shared" si="2"/>
        <v>30384</v>
      </c>
      <c r="L181" s="87">
        <v>2018</v>
      </c>
      <c r="M181">
        <v>5</v>
      </c>
      <c r="N181">
        <v>14</v>
      </c>
    </row>
    <row r="182" spans="1:14" ht="19.5" customHeight="1" x14ac:dyDescent="0.3">
      <c r="A182" s="86">
        <v>43232</v>
      </c>
      <c r="B182" s="102">
        <f>DATE(L183,M183,N183)</f>
        <v>43235</v>
      </c>
      <c r="C182" s="88" t="s">
        <v>12</v>
      </c>
      <c r="D182" s="88" t="s">
        <v>101</v>
      </c>
      <c r="E182" s="92" t="s">
        <v>102</v>
      </c>
      <c r="F182" s="20">
        <v>1910640</v>
      </c>
      <c r="G182" s="1">
        <v>5</v>
      </c>
      <c r="H182" s="1">
        <f t="shared" si="2"/>
        <v>9553200</v>
      </c>
      <c r="L182" s="87">
        <v>2018</v>
      </c>
      <c r="M182">
        <v>5</v>
      </c>
      <c r="N182">
        <v>15</v>
      </c>
    </row>
    <row r="183" spans="1:14" ht="19.5" customHeight="1" x14ac:dyDescent="0.3">
      <c r="A183" s="86">
        <v>43233</v>
      </c>
      <c r="B183" s="102">
        <f>DATE(L184,M184,N184)</f>
        <v>43236</v>
      </c>
      <c r="C183" s="88" t="s">
        <v>153</v>
      </c>
      <c r="D183" s="88" t="s">
        <v>99</v>
      </c>
      <c r="E183" s="92" t="s">
        <v>134</v>
      </c>
      <c r="F183" s="20">
        <v>45540</v>
      </c>
      <c r="G183" s="1">
        <v>4</v>
      </c>
      <c r="H183" s="1">
        <f t="shared" si="2"/>
        <v>182160</v>
      </c>
      <c r="L183" s="87">
        <v>2018</v>
      </c>
      <c r="M183">
        <v>5</v>
      </c>
      <c r="N183">
        <v>15</v>
      </c>
    </row>
    <row r="184" spans="1:14" ht="19.5" customHeight="1" x14ac:dyDescent="0.3">
      <c r="A184" s="86">
        <v>43233</v>
      </c>
      <c r="B184" s="102">
        <f>DATE(L185,M185,N185)</f>
        <v>43236</v>
      </c>
      <c r="C184" s="88" t="s">
        <v>152</v>
      </c>
      <c r="D184" s="88" t="s">
        <v>103</v>
      </c>
      <c r="E184" s="92" t="s">
        <v>127</v>
      </c>
      <c r="F184" s="20">
        <v>215988</v>
      </c>
      <c r="G184" s="1">
        <v>3</v>
      </c>
      <c r="H184" s="1">
        <f t="shared" si="2"/>
        <v>647964</v>
      </c>
      <c r="L184" s="87">
        <v>2018</v>
      </c>
      <c r="M184">
        <v>5</v>
      </c>
      <c r="N184">
        <v>16</v>
      </c>
    </row>
    <row r="185" spans="1:14" ht="19.5" customHeight="1" x14ac:dyDescent="0.3">
      <c r="A185" s="86">
        <v>43234</v>
      </c>
      <c r="B185" s="102">
        <f>DATE(L186,M186,N186)</f>
        <v>43237</v>
      </c>
      <c r="C185" s="88" t="s">
        <v>478</v>
      </c>
      <c r="D185" s="88" t="s">
        <v>116</v>
      </c>
      <c r="E185" s="92" t="s">
        <v>131</v>
      </c>
      <c r="F185" s="20">
        <v>429600</v>
      </c>
      <c r="G185" s="1">
        <v>1</v>
      </c>
      <c r="H185" s="1">
        <f t="shared" si="2"/>
        <v>429600</v>
      </c>
      <c r="L185" s="87">
        <v>2018</v>
      </c>
      <c r="M185">
        <v>5</v>
      </c>
      <c r="N185">
        <v>16</v>
      </c>
    </row>
    <row r="186" spans="1:14" ht="19.5" customHeight="1" x14ac:dyDescent="0.3">
      <c r="A186" s="86">
        <v>43234</v>
      </c>
      <c r="B186" s="102">
        <f>DATE(L187,M187,N187)</f>
        <v>43237</v>
      </c>
      <c r="C186" s="88" t="s">
        <v>1</v>
      </c>
      <c r="D186" s="88" t="s">
        <v>116</v>
      </c>
      <c r="E186" s="92" t="s">
        <v>131</v>
      </c>
      <c r="F186" s="20">
        <v>429600</v>
      </c>
      <c r="G186" s="1">
        <v>8</v>
      </c>
      <c r="H186" s="1">
        <f t="shared" si="2"/>
        <v>3436800</v>
      </c>
      <c r="L186" s="87">
        <v>2018</v>
      </c>
      <c r="M186">
        <v>5</v>
      </c>
      <c r="N186">
        <v>17</v>
      </c>
    </row>
    <row r="187" spans="1:14" ht="19.5" customHeight="1" x14ac:dyDescent="0.3">
      <c r="A187" s="86">
        <v>43234</v>
      </c>
      <c r="B187" s="102">
        <f>DATE(L188,M188,N188)</f>
        <v>43237</v>
      </c>
      <c r="C187" s="88" t="s">
        <v>455</v>
      </c>
      <c r="D187" s="88" t="s">
        <v>111</v>
      </c>
      <c r="E187" s="92" t="s">
        <v>133</v>
      </c>
      <c r="F187" s="20">
        <v>309600</v>
      </c>
      <c r="G187" s="1">
        <v>5</v>
      </c>
      <c r="H187" s="1">
        <f t="shared" si="2"/>
        <v>1548000</v>
      </c>
      <c r="L187" s="87">
        <v>2018</v>
      </c>
      <c r="M187">
        <v>5</v>
      </c>
      <c r="N187">
        <v>17</v>
      </c>
    </row>
    <row r="188" spans="1:14" ht="19.5" customHeight="1" x14ac:dyDescent="0.3">
      <c r="A188" s="86">
        <v>43234</v>
      </c>
      <c r="B188" s="102">
        <f>DATE(L189,M189,N189)</f>
        <v>43237</v>
      </c>
      <c r="C188" s="88" t="s">
        <v>156</v>
      </c>
      <c r="D188" s="88" t="s">
        <v>101</v>
      </c>
      <c r="E188" s="92" t="s">
        <v>102</v>
      </c>
      <c r="F188" s="20">
        <v>1910640</v>
      </c>
      <c r="G188" s="1">
        <v>10</v>
      </c>
      <c r="H188" s="1">
        <f t="shared" si="2"/>
        <v>19106400</v>
      </c>
      <c r="L188" s="87">
        <v>2018</v>
      </c>
      <c r="M188">
        <v>5</v>
      </c>
      <c r="N188">
        <v>17</v>
      </c>
    </row>
    <row r="189" spans="1:14" ht="19.5" customHeight="1" x14ac:dyDescent="0.3">
      <c r="A189" s="86">
        <v>43234</v>
      </c>
      <c r="B189" s="102">
        <f>DATE(L190,M190,N190)</f>
        <v>43237</v>
      </c>
      <c r="C189" s="88" t="s">
        <v>155</v>
      </c>
      <c r="D189" s="88" t="s">
        <v>101</v>
      </c>
      <c r="E189" s="92" t="s">
        <v>126</v>
      </c>
      <c r="F189" s="20">
        <v>563964</v>
      </c>
      <c r="G189" s="1">
        <v>10</v>
      </c>
      <c r="H189" s="1">
        <f t="shared" si="2"/>
        <v>5639640</v>
      </c>
      <c r="L189" s="87">
        <v>2018</v>
      </c>
      <c r="M189">
        <v>5</v>
      </c>
      <c r="N189">
        <v>17</v>
      </c>
    </row>
    <row r="190" spans="1:14" ht="19.5" customHeight="1" x14ac:dyDescent="0.3">
      <c r="A190" s="86">
        <v>43234</v>
      </c>
      <c r="B190" s="102">
        <f>DATE(L191,M191,N191)</f>
        <v>43237</v>
      </c>
      <c r="C190" s="88" t="s">
        <v>154</v>
      </c>
      <c r="D190" s="88" t="s">
        <v>99</v>
      </c>
      <c r="E190" s="92" t="s">
        <v>132</v>
      </c>
      <c r="F190" s="20">
        <v>179988</v>
      </c>
      <c r="G190" s="1">
        <v>9</v>
      </c>
      <c r="H190" s="1">
        <f t="shared" si="2"/>
        <v>1619892</v>
      </c>
      <c r="L190" s="87">
        <v>2018</v>
      </c>
      <c r="M190">
        <v>5</v>
      </c>
      <c r="N190">
        <v>17</v>
      </c>
    </row>
    <row r="191" spans="1:14" ht="19.5" customHeight="1" x14ac:dyDescent="0.3">
      <c r="A191" s="86">
        <v>43235</v>
      </c>
      <c r="B191" s="102">
        <f>DATE(L192,M192,N192)</f>
        <v>43238</v>
      </c>
      <c r="C191" s="88" t="s">
        <v>456</v>
      </c>
      <c r="D191" s="88" t="s">
        <v>106</v>
      </c>
      <c r="E191" s="92" t="s">
        <v>115</v>
      </c>
      <c r="F191" s="20">
        <v>838800</v>
      </c>
      <c r="G191" s="1">
        <v>10</v>
      </c>
      <c r="H191" s="1">
        <f t="shared" si="2"/>
        <v>8388000</v>
      </c>
      <c r="L191" s="87">
        <v>2018</v>
      </c>
      <c r="M191">
        <v>5</v>
      </c>
      <c r="N191">
        <v>17</v>
      </c>
    </row>
    <row r="192" spans="1:14" ht="19.5" customHeight="1" x14ac:dyDescent="0.3">
      <c r="A192" s="86">
        <v>43235</v>
      </c>
      <c r="B192" s="102">
        <f>DATE(L193,M193,N193)</f>
        <v>43238</v>
      </c>
      <c r="C192" s="88" t="s">
        <v>458</v>
      </c>
      <c r="D192" s="88" t="s">
        <v>99</v>
      </c>
      <c r="E192" s="92" t="s">
        <v>108</v>
      </c>
      <c r="F192" s="20">
        <v>48660</v>
      </c>
      <c r="G192" s="1">
        <v>1</v>
      </c>
      <c r="H192" s="1">
        <f t="shared" si="2"/>
        <v>48660</v>
      </c>
      <c r="L192" s="87">
        <v>2018</v>
      </c>
      <c r="M192">
        <v>5</v>
      </c>
      <c r="N192">
        <v>18</v>
      </c>
    </row>
    <row r="193" spans="1:14" ht="19.5" customHeight="1" x14ac:dyDescent="0.3">
      <c r="A193" s="86">
        <v>43235</v>
      </c>
      <c r="B193" s="102">
        <f>DATE(L194,M194,N194)</f>
        <v>43238</v>
      </c>
      <c r="C193" s="88" t="s">
        <v>459</v>
      </c>
      <c r="D193" s="88" t="s">
        <v>101</v>
      </c>
      <c r="E193" s="92" t="s">
        <v>124</v>
      </c>
      <c r="F193" s="20">
        <v>599988</v>
      </c>
      <c r="G193" s="1">
        <v>1</v>
      </c>
      <c r="H193" s="1">
        <f t="shared" si="2"/>
        <v>599988</v>
      </c>
      <c r="L193" s="87">
        <v>2018</v>
      </c>
      <c r="M193">
        <v>5</v>
      </c>
      <c r="N193">
        <v>18</v>
      </c>
    </row>
    <row r="194" spans="1:14" ht="19.5" customHeight="1" x14ac:dyDescent="0.3">
      <c r="A194" s="86">
        <v>43236</v>
      </c>
      <c r="B194" s="102">
        <f>DATE(L195,M195,N195)</f>
        <v>43239</v>
      </c>
      <c r="C194" s="88" t="s">
        <v>461</v>
      </c>
      <c r="D194" s="88" t="s">
        <v>106</v>
      </c>
      <c r="E194" s="92" t="s">
        <v>138</v>
      </c>
      <c r="F194" s="20">
        <v>23880</v>
      </c>
      <c r="G194" s="1">
        <v>1</v>
      </c>
      <c r="H194" s="1">
        <f t="shared" si="2"/>
        <v>23880</v>
      </c>
      <c r="L194" s="87">
        <v>2018</v>
      </c>
      <c r="M194">
        <v>5</v>
      </c>
      <c r="N194">
        <v>18</v>
      </c>
    </row>
    <row r="195" spans="1:14" ht="19.5" customHeight="1" x14ac:dyDescent="0.3">
      <c r="A195" s="86">
        <v>43236</v>
      </c>
      <c r="B195" s="102">
        <f>DATE(L196,M196,N196)</f>
        <v>43239</v>
      </c>
      <c r="C195" s="88" t="s">
        <v>154</v>
      </c>
      <c r="D195" s="88" t="s">
        <v>106</v>
      </c>
      <c r="E195" s="92" t="s">
        <v>115</v>
      </c>
      <c r="F195" s="20">
        <v>1198800</v>
      </c>
      <c r="G195" s="1">
        <v>5</v>
      </c>
      <c r="H195" s="1">
        <f t="shared" si="2"/>
        <v>5994000</v>
      </c>
      <c r="L195" s="87">
        <v>2018</v>
      </c>
      <c r="M195">
        <v>5</v>
      </c>
      <c r="N195">
        <v>19</v>
      </c>
    </row>
    <row r="196" spans="1:14" ht="19.5" customHeight="1" x14ac:dyDescent="0.3">
      <c r="A196" s="86">
        <v>43236</v>
      </c>
      <c r="B196" s="102">
        <f>DATE(L197,M197,N197)</f>
        <v>43239</v>
      </c>
      <c r="C196" s="88" t="s">
        <v>154</v>
      </c>
      <c r="D196" s="88" t="s">
        <v>103</v>
      </c>
      <c r="E196" s="92" t="s">
        <v>114</v>
      </c>
      <c r="F196" s="20">
        <v>198587</v>
      </c>
      <c r="G196" s="1">
        <v>8</v>
      </c>
      <c r="H196" s="1">
        <f t="shared" si="2"/>
        <v>1588696</v>
      </c>
      <c r="L196" s="87">
        <v>2018</v>
      </c>
      <c r="M196">
        <v>5</v>
      </c>
      <c r="N196">
        <v>19</v>
      </c>
    </row>
    <row r="197" spans="1:14" ht="19.5" customHeight="1" x14ac:dyDescent="0.3">
      <c r="A197" s="86">
        <v>43237</v>
      </c>
      <c r="B197" s="102">
        <f>DATE(L198,M198,N198)</f>
        <v>43240</v>
      </c>
      <c r="C197" s="88" t="s">
        <v>466</v>
      </c>
      <c r="D197" s="88" t="s">
        <v>106</v>
      </c>
      <c r="E197" s="92" t="s">
        <v>109</v>
      </c>
      <c r="F197" s="20">
        <v>456000</v>
      </c>
      <c r="G197" s="1">
        <v>1</v>
      </c>
      <c r="H197" s="1">
        <f t="shared" si="2"/>
        <v>456000</v>
      </c>
      <c r="L197" s="87">
        <v>2018</v>
      </c>
      <c r="M197">
        <v>5</v>
      </c>
      <c r="N197">
        <v>19</v>
      </c>
    </row>
    <row r="198" spans="1:14" ht="19.5" customHeight="1" x14ac:dyDescent="0.3">
      <c r="A198" s="86">
        <v>43237</v>
      </c>
      <c r="B198" s="102">
        <f>DATE(L199,M199,N199)</f>
        <v>43240</v>
      </c>
      <c r="C198" s="88" t="s">
        <v>458</v>
      </c>
      <c r="D198" s="88" t="s">
        <v>111</v>
      </c>
      <c r="E198" s="92" t="s">
        <v>113</v>
      </c>
      <c r="F198" s="20">
        <v>322800</v>
      </c>
      <c r="G198" s="1">
        <v>13</v>
      </c>
      <c r="H198" s="1">
        <f t="shared" ref="H198:H261" si="3">F198*G198</f>
        <v>4196400</v>
      </c>
      <c r="L198" s="87">
        <v>2018</v>
      </c>
      <c r="M198">
        <v>5</v>
      </c>
      <c r="N198">
        <v>20</v>
      </c>
    </row>
    <row r="199" spans="1:14" ht="19.5" customHeight="1" x14ac:dyDescent="0.3">
      <c r="A199" s="86">
        <v>43237</v>
      </c>
      <c r="B199" s="102">
        <f>DATE(L200,M200,N200)</f>
        <v>43240</v>
      </c>
      <c r="C199" s="88" t="s">
        <v>469</v>
      </c>
      <c r="D199" s="88" t="s">
        <v>101</v>
      </c>
      <c r="E199" s="92" t="s">
        <v>102</v>
      </c>
      <c r="F199" s="20">
        <v>1910640</v>
      </c>
      <c r="G199" s="1">
        <v>5</v>
      </c>
      <c r="H199" s="1">
        <f t="shared" si="3"/>
        <v>9553200</v>
      </c>
      <c r="L199" s="87">
        <v>2018</v>
      </c>
      <c r="M199">
        <v>5</v>
      </c>
      <c r="N199">
        <v>20</v>
      </c>
    </row>
    <row r="200" spans="1:14" ht="19.5" customHeight="1" x14ac:dyDescent="0.3">
      <c r="A200" s="86">
        <v>43237</v>
      </c>
      <c r="B200" s="102">
        <f>DATE(L201,M201,N201)</f>
        <v>43240</v>
      </c>
      <c r="C200" s="88" t="s">
        <v>155</v>
      </c>
      <c r="D200" s="88" t="s">
        <v>111</v>
      </c>
      <c r="E200" s="92" t="s">
        <v>128</v>
      </c>
      <c r="F200" s="20">
        <v>466800</v>
      </c>
      <c r="G200" s="1">
        <v>9</v>
      </c>
      <c r="H200" s="1">
        <f t="shared" si="3"/>
        <v>4201200</v>
      </c>
      <c r="L200" s="87">
        <v>2018</v>
      </c>
      <c r="M200">
        <v>5</v>
      </c>
      <c r="N200">
        <v>20</v>
      </c>
    </row>
    <row r="201" spans="1:14" ht="19.5" customHeight="1" x14ac:dyDescent="0.3">
      <c r="A201" s="86">
        <v>43237</v>
      </c>
      <c r="B201" s="102">
        <f>DATE(L202,M202,N202)</f>
        <v>43240</v>
      </c>
      <c r="C201" s="88" t="s">
        <v>467</v>
      </c>
      <c r="D201" s="88" t="s">
        <v>101</v>
      </c>
      <c r="E201" s="92" t="s">
        <v>124</v>
      </c>
      <c r="F201" s="20">
        <v>599988</v>
      </c>
      <c r="G201" s="1">
        <v>2</v>
      </c>
      <c r="H201" s="1">
        <f t="shared" si="3"/>
        <v>1199976</v>
      </c>
      <c r="L201" s="87">
        <v>2018</v>
      </c>
      <c r="M201">
        <v>5</v>
      </c>
      <c r="N201">
        <v>20</v>
      </c>
    </row>
    <row r="202" spans="1:14" ht="19.5" customHeight="1" x14ac:dyDescent="0.3">
      <c r="A202" s="86">
        <v>43238</v>
      </c>
      <c r="B202" s="102">
        <f>DATE(L203,M203,N203)</f>
        <v>43241</v>
      </c>
      <c r="C202" s="88" t="s">
        <v>466</v>
      </c>
      <c r="D202" s="88" t="s">
        <v>103</v>
      </c>
      <c r="E202" s="92" t="s">
        <v>114</v>
      </c>
      <c r="F202" s="20">
        <v>203355</v>
      </c>
      <c r="G202" s="1">
        <v>9</v>
      </c>
      <c r="H202" s="1">
        <f t="shared" si="3"/>
        <v>1830195</v>
      </c>
      <c r="L202" s="87">
        <v>2018</v>
      </c>
      <c r="M202">
        <v>5</v>
      </c>
      <c r="N202">
        <v>20</v>
      </c>
    </row>
    <row r="203" spans="1:14" ht="19.5" customHeight="1" x14ac:dyDescent="0.3">
      <c r="A203" s="86">
        <v>43238</v>
      </c>
      <c r="B203" s="102">
        <f>DATE(L204,M204,N204)</f>
        <v>43241</v>
      </c>
      <c r="C203" s="88" t="s">
        <v>472</v>
      </c>
      <c r="D203" s="88" t="s">
        <v>111</v>
      </c>
      <c r="E203" s="92" t="s">
        <v>133</v>
      </c>
      <c r="F203" s="20">
        <v>309600</v>
      </c>
      <c r="G203" s="1">
        <v>4</v>
      </c>
      <c r="H203" s="1">
        <f t="shared" si="3"/>
        <v>1238400</v>
      </c>
      <c r="L203" s="87">
        <v>2018</v>
      </c>
      <c r="M203">
        <v>5</v>
      </c>
      <c r="N203">
        <v>21</v>
      </c>
    </row>
    <row r="204" spans="1:14" ht="19.5" customHeight="1" x14ac:dyDescent="0.3">
      <c r="A204" s="86">
        <v>43238</v>
      </c>
      <c r="B204" s="102">
        <f>DATE(L205,M205,N205)</f>
        <v>43241</v>
      </c>
      <c r="C204" s="88" t="s">
        <v>473</v>
      </c>
      <c r="D204" s="88" t="s">
        <v>99</v>
      </c>
      <c r="E204" s="92" t="s">
        <v>100</v>
      </c>
      <c r="F204" s="20">
        <v>131940</v>
      </c>
      <c r="G204" s="1">
        <v>3</v>
      </c>
      <c r="H204" s="1">
        <f t="shared" si="3"/>
        <v>395820</v>
      </c>
      <c r="L204" s="87">
        <v>2018</v>
      </c>
      <c r="M204">
        <v>5</v>
      </c>
      <c r="N204">
        <v>21</v>
      </c>
    </row>
    <row r="205" spans="1:14" ht="19.5" customHeight="1" x14ac:dyDescent="0.3">
      <c r="A205" s="86">
        <v>43238</v>
      </c>
      <c r="B205" s="102">
        <f>DATE(L206,M206,N206)</f>
        <v>43241</v>
      </c>
      <c r="C205" s="88" t="s">
        <v>453</v>
      </c>
      <c r="D205" s="88" t="s">
        <v>99</v>
      </c>
      <c r="E205" s="92" t="s">
        <v>110</v>
      </c>
      <c r="F205" s="20">
        <v>159588</v>
      </c>
      <c r="G205" s="1">
        <v>8</v>
      </c>
      <c r="H205" s="1">
        <f t="shared" si="3"/>
        <v>1276704</v>
      </c>
      <c r="L205" s="87">
        <v>2018</v>
      </c>
      <c r="M205">
        <v>5</v>
      </c>
      <c r="N205">
        <v>21</v>
      </c>
    </row>
    <row r="206" spans="1:14" ht="19.5" customHeight="1" x14ac:dyDescent="0.3">
      <c r="A206" s="86">
        <v>43239</v>
      </c>
      <c r="B206" s="102">
        <f>DATE(L207,M207,N207)</f>
        <v>43242</v>
      </c>
      <c r="C206" s="88" t="s">
        <v>477</v>
      </c>
      <c r="D206" s="88" t="s">
        <v>103</v>
      </c>
      <c r="E206" s="92" t="s">
        <v>104</v>
      </c>
      <c r="F206" s="20">
        <v>204840</v>
      </c>
      <c r="G206" s="1">
        <v>5</v>
      </c>
      <c r="H206" s="1">
        <f t="shared" si="3"/>
        <v>1024200</v>
      </c>
      <c r="L206" s="87">
        <v>2018</v>
      </c>
      <c r="M206">
        <v>5</v>
      </c>
      <c r="N206">
        <v>21</v>
      </c>
    </row>
    <row r="207" spans="1:14" ht="19.5" customHeight="1" x14ac:dyDescent="0.3">
      <c r="A207" s="86">
        <v>43239</v>
      </c>
      <c r="B207" s="102">
        <f>DATE(L208,M208,N208)</f>
        <v>43242</v>
      </c>
      <c r="C207" s="88" t="s">
        <v>455</v>
      </c>
      <c r="D207" s="88" t="s">
        <v>106</v>
      </c>
      <c r="E207" s="92" t="s">
        <v>125</v>
      </c>
      <c r="F207" s="20">
        <v>1558800</v>
      </c>
      <c r="G207" s="1">
        <v>14</v>
      </c>
      <c r="H207" s="1">
        <f t="shared" si="3"/>
        <v>21823200</v>
      </c>
      <c r="L207" s="87">
        <v>2018</v>
      </c>
      <c r="M207">
        <v>5</v>
      </c>
      <c r="N207">
        <v>22</v>
      </c>
    </row>
    <row r="208" spans="1:14" ht="19.5" customHeight="1" x14ac:dyDescent="0.3">
      <c r="A208" s="86">
        <v>43240</v>
      </c>
      <c r="B208" s="102">
        <f>DATE(L209,M209,N209)</f>
        <v>43243</v>
      </c>
      <c r="C208" s="88" t="s">
        <v>478</v>
      </c>
      <c r="D208" s="88" t="s">
        <v>101</v>
      </c>
      <c r="E208" s="92" t="s">
        <v>102</v>
      </c>
      <c r="F208" s="20">
        <v>1910640</v>
      </c>
      <c r="G208" s="1">
        <v>10</v>
      </c>
      <c r="H208" s="1">
        <f t="shared" si="3"/>
        <v>19106400</v>
      </c>
      <c r="L208" s="87">
        <v>2018</v>
      </c>
      <c r="M208">
        <v>5</v>
      </c>
      <c r="N208">
        <v>22</v>
      </c>
    </row>
    <row r="209" spans="1:14" ht="19.5" customHeight="1" x14ac:dyDescent="0.3">
      <c r="A209" s="86">
        <v>43240</v>
      </c>
      <c r="B209" s="102">
        <f>DATE(L210,M210,N210)</f>
        <v>43243</v>
      </c>
      <c r="C209" s="88" t="s">
        <v>479</v>
      </c>
      <c r="D209" s="88" t="s">
        <v>103</v>
      </c>
      <c r="E209" s="92" t="s">
        <v>127</v>
      </c>
      <c r="F209" s="20">
        <v>215988</v>
      </c>
      <c r="G209" s="1">
        <v>1</v>
      </c>
      <c r="H209" s="1">
        <f t="shared" si="3"/>
        <v>215988</v>
      </c>
      <c r="L209" s="87">
        <v>2018</v>
      </c>
      <c r="M209">
        <v>5</v>
      </c>
      <c r="N209">
        <v>23</v>
      </c>
    </row>
    <row r="210" spans="1:14" ht="19.5" customHeight="1" x14ac:dyDescent="0.3">
      <c r="A210" s="86">
        <v>43240</v>
      </c>
      <c r="B210" s="102">
        <f>DATE(L211,M211,N211)</f>
        <v>43243</v>
      </c>
      <c r="C210" s="88" t="s">
        <v>0</v>
      </c>
      <c r="D210" s="88" t="s">
        <v>101</v>
      </c>
      <c r="E210" s="92" t="s">
        <v>102</v>
      </c>
      <c r="F210" s="20">
        <v>1910640</v>
      </c>
      <c r="G210" s="1">
        <v>1</v>
      </c>
      <c r="H210" s="1">
        <f t="shared" si="3"/>
        <v>1910640</v>
      </c>
      <c r="L210" s="87">
        <v>2018</v>
      </c>
      <c r="M210">
        <v>5</v>
      </c>
      <c r="N210">
        <v>23</v>
      </c>
    </row>
    <row r="211" spans="1:14" ht="19.5" customHeight="1" x14ac:dyDescent="0.3">
      <c r="A211" s="86">
        <v>43241</v>
      </c>
      <c r="B211" s="102">
        <f>DATE(L212,M212,N212)</f>
        <v>43244</v>
      </c>
      <c r="C211" s="88" t="s">
        <v>152</v>
      </c>
      <c r="D211" s="88" t="s">
        <v>101</v>
      </c>
      <c r="E211" s="92" t="s">
        <v>102</v>
      </c>
      <c r="F211" s="20">
        <v>1910640</v>
      </c>
      <c r="G211" s="1">
        <v>9</v>
      </c>
      <c r="H211" s="1">
        <f t="shared" si="3"/>
        <v>17195760</v>
      </c>
      <c r="L211" s="87">
        <v>2018</v>
      </c>
      <c r="M211">
        <v>5</v>
      </c>
      <c r="N211">
        <v>23</v>
      </c>
    </row>
    <row r="212" spans="1:14" ht="19.5" customHeight="1" x14ac:dyDescent="0.3">
      <c r="A212" s="86">
        <v>43241</v>
      </c>
      <c r="B212" s="102">
        <f>DATE(L213,M213,N213)</f>
        <v>43244</v>
      </c>
      <c r="C212" s="88" t="s">
        <v>151</v>
      </c>
      <c r="D212" s="88" t="s">
        <v>99</v>
      </c>
      <c r="E212" s="92" t="s">
        <v>110</v>
      </c>
      <c r="F212" s="20">
        <v>159588</v>
      </c>
      <c r="G212" s="1">
        <v>1</v>
      </c>
      <c r="H212" s="1">
        <f t="shared" si="3"/>
        <v>159588</v>
      </c>
      <c r="L212" s="87">
        <v>2018</v>
      </c>
      <c r="M212">
        <v>5</v>
      </c>
      <c r="N212">
        <v>24</v>
      </c>
    </row>
    <row r="213" spans="1:14" ht="19.5" customHeight="1" x14ac:dyDescent="0.3">
      <c r="A213" s="86">
        <v>43241</v>
      </c>
      <c r="B213" s="102">
        <f>DATE(L214,M214,N214)</f>
        <v>43244</v>
      </c>
      <c r="C213" s="88" t="s">
        <v>12</v>
      </c>
      <c r="D213" s="88" t="s">
        <v>101</v>
      </c>
      <c r="E213" s="92" t="s">
        <v>118</v>
      </c>
      <c r="F213" s="20">
        <v>1319988</v>
      </c>
      <c r="G213" s="1">
        <v>3</v>
      </c>
      <c r="H213" s="1">
        <f t="shared" si="3"/>
        <v>3959964</v>
      </c>
      <c r="L213" s="87">
        <v>2018</v>
      </c>
      <c r="M213">
        <v>5</v>
      </c>
      <c r="N213">
        <v>24</v>
      </c>
    </row>
    <row r="214" spans="1:14" ht="19.5" customHeight="1" x14ac:dyDescent="0.3">
      <c r="A214" s="86">
        <v>43242</v>
      </c>
      <c r="B214" s="102">
        <f>DATE(L215,M215,N215)</f>
        <v>43245</v>
      </c>
      <c r="C214" s="88" t="s">
        <v>1</v>
      </c>
      <c r="D214" s="88" t="s">
        <v>99</v>
      </c>
      <c r="E214" s="92" t="s">
        <v>100</v>
      </c>
      <c r="F214" s="20">
        <v>131940</v>
      </c>
      <c r="G214" s="1">
        <v>10</v>
      </c>
      <c r="H214" s="1">
        <f t="shared" si="3"/>
        <v>1319400</v>
      </c>
      <c r="L214" s="87">
        <v>2018</v>
      </c>
      <c r="M214">
        <v>5</v>
      </c>
      <c r="N214">
        <v>24</v>
      </c>
    </row>
    <row r="215" spans="1:14" ht="19.5" customHeight="1" x14ac:dyDescent="0.3">
      <c r="A215" s="86">
        <v>43242</v>
      </c>
      <c r="B215" s="102">
        <f>DATE(L216,M216,N216)</f>
        <v>43245</v>
      </c>
      <c r="C215" s="88" t="s">
        <v>154</v>
      </c>
      <c r="D215" s="88" t="s">
        <v>101</v>
      </c>
      <c r="E215" s="92" t="s">
        <v>102</v>
      </c>
      <c r="F215" s="20">
        <v>1910640</v>
      </c>
      <c r="G215" s="1">
        <v>2</v>
      </c>
      <c r="H215" s="1">
        <f t="shared" si="3"/>
        <v>3821280</v>
      </c>
      <c r="L215" s="87">
        <v>2018</v>
      </c>
      <c r="M215">
        <v>5</v>
      </c>
      <c r="N215">
        <v>25</v>
      </c>
    </row>
    <row r="216" spans="1:14" ht="19.5" customHeight="1" x14ac:dyDescent="0.3">
      <c r="A216" s="86">
        <v>43243</v>
      </c>
      <c r="B216" s="102">
        <f>DATE(L217,M217,N217)</f>
        <v>43246</v>
      </c>
      <c r="C216" s="88" t="s">
        <v>460</v>
      </c>
      <c r="D216" s="88" t="s">
        <v>99</v>
      </c>
      <c r="E216" s="92" t="s">
        <v>132</v>
      </c>
      <c r="F216" s="20">
        <v>179988</v>
      </c>
      <c r="G216" s="1">
        <v>3</v>
      </c>
      <c r="H216" s="1">
        <f t="shared" si="3"/>
        <v>539964</v>
      </c>
      <c r="L216" s="87">
        <v>2018</v>
      </c>
      <c r="M216">
        <v>5</v>
      </c>
      <c r="N216">
        <v>25</v>
      </c>
    </row>
    <row r="217" spans="1:14" ht="19.5" customHeight="1" x14ac:dyDescent="0.3">
      <c r="A217" s="86">
        <v>43243</v>
      </c>
      <c r="B217" s="102">
        <f>DATE(L218,M218,N218)</f>
        <v>43246</v>
      </c>
      <c r="C217" s="88" t="s">
        <v>458</v>
      </c>
      <c r="D217" s="88" t="s">
        <v>111</v>
      </c>
      <c r="E217" s="92" t="s">
        <v>113</v>
      </c>
      <c r="F217" s="20">
        <v>322800</v>
      </c>
      <c r="G217" s="1">
        <v>5</v>
      </c>
      <c r="H217" s="1">
        <f t="shared" si="3"/>
        <v>1614000</v>
      </c>
      <c r="L217" s="87">
        <v>2018</v>
      </c>
      <c r="M217">
        <v>5</v>
      </c>
      <c r="N217">
        <v>26</v>
      </c>
    </row>
    <row r="218" spans="1:14" ht="19.5" customHeight="1" x14ac:dyDescent="0.3">
      <c r="A218" s="86">
        <v>43243</v>
      </c>
      <c r="B218" s="102">
        <f>DATE(L219,M219,N219)</f>
        <v>43246</v>
      </c>
      <c r="C218" s="88" t="s">
        <v>472</v>
      </c>
      <c r="D218" s="88" t="s">
        <v>116</v>
      </c>
      <c r="E218" s="92" t="s">
        <v>131</v>
      </c>
      <c r="F218" s="20">
        <v>429600</v>
      </c>
      <c r="G218" s="1">
        <v>4</v>
      </c>
      <c r="H218" s="1">
        <f t="shared" si="3"/>
        <v>1718400</v>
      </c>
      <c r="L218" s="87">
        <v>2018</v>
      </c>
      <c r="M218">
        <v>5</v>
      </c>
      <c r="N218">
        <v>26</v>
      </c>
    </row>
    <row r="219" spans="1:14" ht="19.5" customHeight="1" x14ac:dyDescent="0.3">
      <c r="A219" s="86">
        <v>43243</v>
      </c>
      <c r="B219" s="102">
        <f>DATE(L220,M220,N220)</f>
        <v>43246</v>
      </c>
      <c r="C219" s="88" t="s">
        <v>455</v>
      </c>
      <c r="D219" s="88" t="s">
        <v>116</v>
      </c>
      <c r="E219" s="92" t="s">
        <v>131</v>
      </c>
      <c r="F219" s="20">
        <v>429600</v>
      </c>
      <c r="G219" s="1">
        <v>8</v>
      </c>
      <c r="H219" s="1">
        <f t="shared" si="3"/>
        <v>3436800</v>
      </c>
      <c r="L219" s="87">
        <v>2018</v>
      </c>
      <c r="M219">
        <v>5</v>
      </c>
      <c r="N219">
        <v>26</v>
      </c>
    </row>
    <row r="220" spans="1:14" ht="19.5" customHeight="1" x14ac:dyDescent="0.3">
      <c r="A220" s="86">
        <v>43243</v>
      </c>
      <c r="B220" s="102">
        <f>DATE(L221,M221,N221)</f>
        <v>43246</v>
      </c>
      <c r="C220" s="88" t="s">
        <v>156</v>
      </c>
      <c r="D220" s="88" t="s">
        <v>101</v>
      </c>
      <c r="E220" s="92" t="s">
        <v>102</v>
      </c>
      <c r="F220" s="20">
        <v>1910640</v>
      </c>
      <c r="G220" s="1">
        <v>5</v>
      </c>
      <c r="H220" s="1">
        <f t="shared" si="3"/>
        <v>9553200</v>
      </c>
      <c r="L220" s="87">
        <v>2018</v>
      </c>
      <c r="M220">
        <v>5</v>
      </c>
      <c r="N220">
        <v>26</v>
      </c>
    </row>
    <row r="221" spans="1:14" ht="19.5" customHeight="1" x14ac:dyDescent="0.3">
      <c r="A221" s="86">
        <v>43243</v>
      </c>
      <c r="B221" s="102">
        <f>DATE(L222,M222,N222)</f>
        <v>43246</v>
      </c>
      <c r="C221" s="88" t="s">
        <v>459</v>
      </c>
      <c r="D221" s="88" t="s">
        <v>116</v>
      </c>
      <c r="E221" s="92" t="s">
        <v>131</v>
      </c>
      <c r="F221" s="20">
        <v>429600</v>
      </c>
      <c r="G221" s="1">
        <v>8</v>
      </c>
      <c r="H221" s="1">
        <f t="shared" si="3"/>
        <v>3436800</v>
      </c>
      <c r="L221" s="87">
        <v>2018</v>
      </c>
      <c r="M221">
        <v>5</v>
      </c>
      <c r="N221">
        <v>26</v>
      </c>
    </row>
    <row r="222" spans="1:14" ht="19.5" customHeight="1" x14ac:dyDescent="0.3">
      <c r="A222" s="86">
        <v>43244</v>
      </c>
      <c r="B222" s="102">
        <f>DATE(L223,M223,N223)</f>
        <v>43247</v>
      </c>
      <c r="C222" s="88" t="s">
        <v>456</v>
      </c>
      <c r="D222" s="88" t="s">
        <v>101</v>
      </c>
      <c r="E222" s="92" t="s">
        <v>102</v>
      </c>
      <c r="F222" s="20">
        <v>1910640</v>
      </c>
      <c r="G222" s="1">
        <v>3</v>
      </c>
      <c r="H222" s="1">
        <f t="shared" si="3"/>
        <v>5731920</v>
      </c>
      <c r="L222" s="87">
        <v>2018</v>
      </c>
      <c r="M222">
        <v>5</v>
      </c>
      <c r="N222">
        <v>26</v>
      </c>
    </row>
    <row r="223" spans="1:14" ht="19.5" customHeight="1" x14ac:dyDescent="0.3">
      <c r="A223" s="86">
        <v>43244</v>
      </c>
      <c r="B223" s="102">
        <f>DATE(L224,M224,N224)</f>
        <v>43247</v>
      </c>
      <c r="C223" s="88" t="s">
        <v>458</v>
      </c>
      <c r="D223" s="88" t="s">
        <v>103</v>
      </c>
      <c r="E223" s="92" t="s">
        <v>142</v>
      </c>
      <c r="F223" s="20">
        <v>347988</v>
      </c>
      <c r="G223" s="1">
        <v>4</v>
      </c>
      <c r="H223" s="1">
        <f t="shared" si="3"/>
        <v>1391952</v>
      </c>
      <c r="L223" s="87">
        <v>2018</v>
      </c>
      <c r="M223">
        <v>5</v>
      </c>
      <c r="N223">
        <v>27</v>
      </c>
    </row>
    <row r="224" spans="1:14" ht="19.5" customHeight="1" x14ac:dyDescent="0.3">
      <c r="A224" s="86">
        <v>43244</v>
      </c>
      <c r="B224" s="102">
        <f>DATE(L225,M225,N225)</f>
        <v>43247</v>
      </c>
      <c r="C224" s="88" t="s">
        <v>462</v>
      </c>
      <c r="D224" s="88" t="s">
        <v>116</v>
      </c>
      <c r="E224" s="92" t="s">
        <v>143</v>
      </c>
      <c r="F224" s="20">
        <v>1056000</v>
      </c>
      <c r="G224" s="1">
        <v>4</v>
      </c>
      <c r="H224" s="1">
        <f t="shared" si="3"/>
        <v>4224000</v>
      </c>
      <c r="L224" s="87">
        <v>2018</v>
      </c>
      <c r="M224">
        <v>5</v>
      </c>
      <c r="N224">
        <v>27</v>
      </c>
    </row>
    <row r="225" spans="1:14" ht="19.5" customHeight="1" x14ac:dyDescent="0.3">
      <c r="A225" s="86">
        <v>43244</v>
      </c>
      <c r="B225" s="102">
        <f>DATE(L226,M226,N226)</f>
        <v>43247</v>
      </c>
      <c r="C225" s="88" t="s">
        <v>457</v>
      </c>
      <c r="D225" s="88" t="s">
        <v>99</v>
      </c>
      <c r="E225" s="92" t="s">
        <v>110</v>
      </c>
      <c r="F225" s="20">
        <v>159588</v>
      </c>
      <c r="G225" s="1">
        <v>3</v>
      </c>
      <c r="H225" s="1">
        <f t="shared" si="3"/>
        <v>478764</v>
      </c>
      <c r="L225" s="87">
        <v>2018</v>
      </c>
      <c r="M225">
        <v>5</v>
      </c>
      <c r="N225">
        <v>27</v>
      </c>
    </row>
    <row r="226" spans="1:14" ht="19.5" customHeight="1" x14ac:dyDescent="0.3">
      <c r="A226" s="86">
        <v>43244</v>
      </c>
      <c r="B226" s="102">
        <f>DATE(L227,M227,N227)</f>
        <v>43247</v>
      </c>
      <c r="C226" s="88" t="s">
        <v>459</v>
      </c>
      <c r="D226" s="88" t="s">
        <v>111</v>
      </c>
      <c r="E226" s="92" t="s">
        <v>112</v>
      </c>
      <c r="F226" s="20">
        <v>261333</v>
      </c>
      <c r="G226" s="1">
        <v>8</v>
      </c>
      <c r="H226" s="1">
        <f t="shared" si="3"/>
        <v>2090664</v>
      </c>
      <c r="L226" s="87">
        <v>2018</v>
      </c>
      <c r="M226">
        <v>5</v>
      </c>
      <c r="N226">
        <v>27</v>
      </c>
    </row>
    <row r="227" spans="1:14" ht="19.5" customHeight="1" x14ac:dyDescent="0.3">
      <c r="A227" s="86">
        <v>43245</v>
      </c>
      <c r="B227" s="102">
        <f>DATE(L228,M228,N228)</f>
        <v>43248</v>
      </c>
      <c r="C227" s="88" t="s">
        <v>463</v>
      </c>
      <c r="D227" s="88" t="s">
        <v>116</v>
      </c>
      <c r="E227" s="92" t="s">
        <v>131</v>
      </c>
      <c r="F227" s="20">
        <v>429600</v>
      </c>
      <c r="G227" s="1">
        <v>5</v>
      </c>
      <c r="H227" s="1">
        <f t="shared" si="3"/>
        <v>2148000</v>
      </c>
      <c r="L227" s="87">
        <v>2018</v>
      </c>
      <c r="M227">
        <v>5</v>
      </c>
      <c r="N227">
        <v>27</v>
      </c>
    </row>
    <row r="228" spans="1:14" ht="19.5" customHeight="1" x14ac:dyDescent="0.3">
      <c r="A228" s="86">
        <v>43245</v>
      </c>
      <c r="B228" s="102">
        <f>DATE(L229,M229,N229)</f>
        <v>43248</v>
      </c>
      <c r="C228" s="88" t="s">
        <v>462</v>
      </c>
      <c r="D228" s="88" t="s">
        <v>101</v>
      </c>
      <c r="E228" s="92" t="s">
        <v>102</v>
      </c>
      <c r="F228" s="20">
        <v>1910640</v>
      </c>
      <c r="G228" s="1">
        <v>10</v>
      </c>
      <c r="H228" s="1">
        <f t="shared" si="3"/>
        <v>19106400</v>
      </c>
      <c r="L228" s="87">
        <v>2018</v>
      </c>
      <c r="M228">
        <v>5</v>
      </c>
      <c r="N228">
        <v>28</v>
      </c>
    </row>
    <row r="229" spans="1:14" ht="19.5" customHeight="1" x14ac:dyDescent="0.3">
      <c r="A229" s="86">
        <v>43246</v>
      </c>
      <c r="B229" s="102">
        <f>DATE(L230,M230,N230)</f>
        <v>43249</v>
      </c>
      <c r="C229" s="88" t="s">
        <v>465</v>
      </c>
      <c r="D229" s="88" t="s">
        <v>101</v>
      </c>
      <c r="E229" s="92" t="s">
        <v>118</v>
      </c>
      <c r="F229" s="20">
        <v>1319988</v>
      </c>
      <c r="G229" s="1">
        <v>10</v>
      </c>
      <c r="H229" s="1">
        <f t="shared" si="3"/>
        <v>13199880</v>
      </c>
      <c r="L229" s="87">
        <v>2018</v>
      </c>
      <c r="M229">
        <v>5</v>
      </c>
      <c r="N229">
        <v>28</v>
      </c>
    </row>
    <row r="230" spans="1:14" ht="19.5" customHeight="1" x14ac:dyDescent="0.3">
      <c r="A230" s="86">
        <v>43246</v>
      </c>
      <c r="B230" s="102">
        <f>DATE(L231,M231,N231)</f>
        <v>43249</v>
      </c>
      <c r="C230" s="88" t="s">
        <v>466</v>
      </c>
      <c r="D230" s="88" t="s">
        <v>101</v>
      </c>
      <c r="E230" s="92" t="s">
        <v>102</v>
      </c>
      <c r="F230" s="20">
        <v>1910640</v>
      </c>
      <c r="G230" s="1">
        <v>1</v>
      </c>
      <c r="H230" s="1">
        <f t="shared" si="3"/>
        <v>1910640</v>
      </c>
      <c r="L230" s="87">
        <v>2018</v>
      </c>
      <c r="M230">
        <v>5</v>
      </c>
      <c r="N230">
        <v>29</v>
      </c>
    </row>
    <row r="231" spans="1:14" ht="19.5" customHeight="1" x14ac:dyDescent="0.3">
      <c r="A231" s="86">
        <v>43246</v>
      </c>
      <c r="B231" s="102">
        <f>DATE(L232,M232,N232)</f>
        <v>43249</v>
      </c>
      <c r="C231" s="88" t="s">
        <v>458</v>
      </c>
      <c r="D231" s="88" t="s">
        <v>116</v>
      </c>
      <c r="E231" s="92" t="s">
        <v>122</v>
      </c>
      <c r="F231" s="20">
        <v>246000</v>
      </c>
      <c r="G231" s="1">
        <v>7</v>
      </c>
      <c r="H231" s="1">
        <f t="shared" si="3"/>
        <v>1722000</v>
      </c>
      <c r="L231" s="87">
        <v>2018</v>
      </c>
      <c r="M231">
        <v>5</v>
      </c>
      <c r="N231">
        <v>29</v>
      </c>
    </row>
    <row r="232" spans="1:14" ht="19.5" customHeight="1" x14ac:dyDescent="0.3">
      <c r="A232" s="86">
        <v>43246</v>
      </c>
      <c r="B232" s="102">
        <f>DATE(L233,M233,N233)</f>
        <v>43249</v>
      </c>
      <c r="C232" s="88" t="s">
        <v>468</v>
      </c>
      <c r="D232" s="88" t="s">
        <v>106</v>
      </c>
      <c r="E232" s="92" t="s">
        <v>115</v>
      </c>
      <c r="F232" s="20">
        <v>838800</v>
      </c>
      <c r="G232" s="1">
        <v>1</v>
      </c>
      <c r="H232" s="1">
        <f t="shared" si="3"/>
        <v>838800</v>
      </c>
      <c r="L232" s="87">
        <v>2018</v>
      </c>
      <c r="M232">
        <v>5</v>
      </c>
      <c r="N232">
        <v>29</v>
      </c>
    </row>
    <row r="233" spans="1:14" ht="19.5" customHeight="1" x14ac:dyDescent="0.3">
      <c r="A233" s="86">
        <v>43246</v>
      </c>
      <c r="B233" s="102">
        <f>DATE(L234,M234,N234)</f>
        <v>43249</v>
      </c>
      <c r="C233" s="88" t="s">
        <v>464</v>
      </c>
      <c r="D233" s="88" t="s">
        <v>111</v>
      </c>
      <c r="E233" s="92" t="s">
        <v>113</v>
      </c>
      <c r="F233" s="20">
        <v>322800</v>
      </c>
      <c r="G233" s="1">
        <v>3</v>
      </c>
      <c r="H233" s="1">
        <f t="shared" si="3"/>
        <v>968400</v>
      </c>
      <c r="L233" s="87">
        <v>2018</v>
      </c>
      <c r="M233">
        <v>5</v>
      </c>
      <c r="N233">
        <v>29</v>
      </c>
    </row>
    <row r="234" spans="1:14" ht="19.5" customHeight="1" x14ac:dyDescent="0.3">
      <c r="A234" s="86">
        <v>43246</v>
      </c>
      <c r="B234" s="102">
        <f>DATE(L235,M235,N235)</f>
        <v>43249</v>
      </c>
      <c r="C234" s="88" t="s">
        <v>469</v>
      </c>
      <c r="D234" s="88" t="s">
        <v>99</v>
      </c>
      <c r="E234" s="92" t="s">
        <v>105</v>
      </c>
      <c r="F234" s="20">
        <v>299988</v>
      </c>
      <c r="G234" s="1">
        <v>3</v>
      </c>
      <c r="H234" s="1">
        <f t="shared" si="3"/>
        <v>899964</v>
      </c>
      <c r="L234" s="87">
        <v>2018</v>
      </c>
      <c r="M234">
        <v>5</v>
      </c>
      <c r="N234">
        <v>29</v>
      </c>
    </row>
    <row r="235" spans="1:14" ht="19.5" customHeight="1" x14ac:dyDescent="0.3">
      <c r="A235" s="86">
        <v>43246</v>
      </c>
      <c r="B235" s="102">
        <f>DATE(L236,M236,N236)</f>
        <v>43249</v>
      </c>
      <c r="C235" s="88" t="s">
        <v>150</v>
      </c>
      <c r="D235" s="88" t="s">
        <v>103</v>
      </c>
      <c r="E235" s="92" t="s">
        <v>127</v>
      </c>
      <c r="F235" s="20">
        <v>215988</v>
      </c>
      <c r="G235" s="1">
        <v>1</v>
      </c>
      <c r="H235" s="1">
        <f t="shared" si="3"/>
        <v>215988</v>
      </c>
      <c r="L235" s="87">
        <v>2018</v>
      </c>
      <c r="M235">
        <v>5</v>
      </c>
      <c r="N235">
        <v>29</v>
      </c>
    </row>
    <row r="236" spans="1:14" ht="19.5" customHeight="1" x14ac:dyDescent="0.3">
      <c r="A236" s="86">
        <v>43247</v>
      </c>
      <c r="B236" s="102">
        <f>DATE(L237,M237,N237)</f>
        <v>43250</v>
      </c>
      <c r="C236" s="88" t="s">
        <v>471</v>
      </c>
      <c r="D236" s="88" t="s">
        <v>103</v>
      </c>
      <c r="E236" s="92" t="s">
        <v>141</v>
      </c>
      <c r="F236" s="20">
        <v>63319</v>
      </c>
      <c r="G236" s="1">
        <v>5</v>
      </c>
      <c r="H236" s="1">
        <f t="shared" si="3"/>
        <v>316595</v>
      </c>
      <c r="L236" s="87">
        <v>2018</v>
      </c>
      <c r="M236">
        <v>5</v>
      </c>
      <c r="N236">
        <v>29</v>
      </c>
    </row>
    <row r="237" spans="1:14" ht="19.5" customHeight="1" x14ac:dyDescent="0.3">
      <c r="A237" s="86">
        <v>43248</v>
      </c>
      <c r="B237" s="102">
        <f>DATE(L238,M238,N238)</f>
        <v>43251</v>
      </c>
      <c r="C237" s="88" t="s">
        <v>472</v>
      </c>
      <c r="D237" s="88" t="s">
        <v>106</v>
      </c>
      <c r="E237" s="92" t="s">
        <v>109</v>
      </c>
      <c r="F237" s="20">
        <v>456000</v>
      </c>
      <c r="G237" s="1">
        <v>1</v>
      </c>
      <c r="H237" s="1">
        <f t="shared" si="3"/>
        <v>456000</v>
      </c>
      <c r="L237" s="87">
        <v>2018</v>
      </c>
      <c r="M237">
        <v>5</v>
      </c>
      <c r="N237">
        <v>30</v>
      </c>
    </row>
    <row r="238" spans="1:14" ht="19.5" customHeight="1" x14ac:dyDescent="0.3">
      <c r="A238" s="86">
        <v>43249</v>
      </c>
      <c r="B238" s="102">
        <f>DATE(L239,M239,N239)</f>
        <v>43252</v>
      </c>
      <c r="C238" s="88" t="s">
        <v>477</v>
      </c>
      <c r="D238" s="88" t="s">
        <v>103</v>
      </c>
      <c r="E238" s="92" t="s">
        <v>114</v>
      </c>
      <c r="F238" s="20">
        <v>15192</v>
      </c>
      <c r="G238" s="1">
        <v>8</v>
      </c>
      <c r="H238" s="1">
        <f t="shared" si="3"/>
        <v>121536</v>
      </c>
      <c r="L238" s="87">
        <v>2018</v>
      </c>
      <c r="M238">
        <v>5</v>
      </c>
      <c r="N238">
        <v>31</v>
      </c>
    </row>
    <row r="239" spans="1:14" ht="19.5" customHeight="1" x14ac:dyDescent="0.3">
      <c r="A239" s="86">
        <v>43249</v>
      </c>
      <c r="B239" s="102">
        <f>DATE(L240,M240,N240)</f>
        <v>43252</v>
      </c>
      <c r="C239" s="88" t="s">
        <v>477</v>
      </c>
      <c r="D239" s="88" t="s">
        <v>111</v>
      </c>
      <c r="E239" s="92" t="s">
        <v>133</v>
      </c>
      <c r="F239" s="20">
        <v>309600</v>
      </c>
      <c r="G239" s="1">
        <v>5</v>
      </c>
      <c r="H239" s="1">
        <f t="shared" si="3"/>
        <v>1548000</v>
      </c>
      <c r="L239" s="87">
        <v>2018</v>
      </c>
      <c r="M239">
        <v>6</v>
      </c>
      <c r="N239">
        <v>1</v>
      </c>
    </row>
    <row r="240" spans="1:14" ht="19.5" customHeight="1" x14ac:dyDescent="0.3">
      <c r="A240" s="86">
        <v>43249</v>
      </c>
      <c r="B240" s="102">
        <f>DATE(L241,M241,N241)</f>
        <v>43252</v>
      </c>
      <c r="C240" s="88" t="s">
        <v>0</v>
      </c>
      <c r="D240" s="88" t="s">
        <v>101</v>
      </c>
      <c r="E240" s="92" t="s">
        <v>124</v>
      </c>
      <c r="F240" s="20">
        <v>599988</v>
      </c>
      <c r="G240" s="1">
        <v>8</v>
      </c>
      <c r="H240" s="1">
        <f t="shared" si="3"/>
        <v>4799904</v>
      </c>
      <c r="L240" s="87">
        <v>2018</v>
      </c>
      <c r="M240">
        <v>6</v>
      </c>
      <c r="N240">
        <v>1</v>
      </c>
    </row>
    <row r="241" spans="1:14" ht="19.5" customHeight="1" x14ac:dyDescent="0.3">
      <c r="A241" s="86">
        <v>43249</v>
      </c>
      <c r="B241" s="102">
        <f>DATE(L242,M242,N242)</f>
        <v>43252</v>
      </c>
      <c r="C241" s="88" t="s">
        <v>466</v>
      </c>
      <c r="D241" s="88" t="s">
        <v>106</v>
      </c>
      <c r="E241" s="92" t="s">
        <v>144</v>
      </c>
      <c r="F241" s="20">
        <v>909600</v>
      </c>
      <c r="G241" s="1">
        <v>2</v>
      </c>
      <c r="H241" s="1">
        <f t="shared" si="3"/>
        <v>1819200</v>
      </c>
      <c r="L241" s="87">
        <v>2018</v>
      </c>
      <c r="M241">
        <v>6</v>
      </c>
      <c r="N241">
        <v>1</v>
      </c>
    </row>
    <row r="242" spans="1:14" ht="19.5" customHeight="1" x14ac:dyDescent="0.3">
      <c r="A242" s="86">
        <v>43249</v>
      </c>
      <c r="B242" s="102">
        <f>DATE(L243,M243,N243)</f>
        <v>43252</v>
      </c>
      <c r="C242" s="88" t="s">
        <v>464</v>
      </c>
      <c r="D242" s="88" t="s">
        <v>111</v>
      </c>
      <c r="E242" s="92" t="s">
        <v>133</v>
      </c>
      <c r="F242" s="20">
        <v>309600</v>
      </c>
      <c r="G242" s="1">
        <v>9</v>
      </c>
      <c r="H242" s="1">
        <f t="shared" si="3"/>
        <v>2786400</v>
      </c>
      <c r="L242" s="87">
        <v>2018</v>
      </c>
      <c r="M242">
        <v>6</v>
      </c>
      <c r="N242">
        <v>1</v>
      </c>
    </row>
    <row r="243" spans="1:14" ht="19.5" customHeight="1" x14ac:dyDescent="0.3">
      <c r="A243" s="86">
        <v>43249</v>
      </c>
      <c r="B243" s="102">
        <f>DATE(L244,M244,N244)</f>
        <v>43252</v>
      </c>
      <c r="C243" s="88" t="s">
        <v>156</v>
      </c>
      <c r="D243" s="88" t="s">
        <v>99</v>
      </c>
      <c r="E243" s="92" t="s">
        <v>134</v>
      </c>
      <c r="F243" s="20">
        <v>405934</v>
      </c>
      <c r="G243" s="1">
        <v>3</v>
      </c>
      <c r="H243" s="1">
        <f t="shared" si="3"/>
        <v>1217802</v>
      </c>
      <c r="L243" s="87">
        <v>2018</v>
      </c>
      <c r="M243">
        <v>6</v>
      </c>
      <c r="N243">
        <v>1</v>
      </c>
    </row>
    <row r="244" spans="1:14" ht="19.5" customHeight="1" x14ac:dyDescent="0.3">
      <c r="A244" s="86">
        <v>43249</v>
      </c>
      <c r="B244" s="102">
        <f>DATE(L245,M245,N245)</f>
        <v>43252</v>
      </c>
      <c r="C244" s="88" t="s">
        <v>467</v>
      </c>
      <c r="D244" s="88" t="s">
        <v>111</v>
      </c>
      <c r="E244" s="92" t="s">
        <v>113</v>
      </c>
      <c r="F244" s="20">
        <v>322800</v>
      </c>
      <c r="G244" s="1">
        <v>5</v>
      </c>
      <c r="H244" s="1">
        <f t="shared" si="3"/>
        <v>1614000</v>
      </c>
      <c r="L244" s="87">
        <v>2018</v>
      </c>
      <c r="M244">
        <v>6</v>
      </c>
      <c r="N244">
        <v>1</v>
      </c>
    </row>
    <row r="245" spans="1:14" ht="19.5" customHeight="1" x14ac:dyDescent="0.3">
      <c r="A245" s="86">
        <v>43249</v>
      </c>
      <c r="B245" s="102">
        <f>DATE(L246,M246,N246)</f>
        <v>43252</v>
      </c>
      <c r="C245" s="88" t="s">
        <v>453</v>
      </c>
      <c r="D245" s="88" t="s">
        <v>116</v>
      </c>
      <c r="E245" s="92" t="s">
        <v>131</v>
      </c>
      <c r="F245" s="20">
        <v>393600</v>
      </c>
      <c r="G245" s="1">
        <v>10</v>
      </c>
      <c r="H245" s="1">
        <f t="shared" si="3"/>
        <v>3936000</v>
      </c>
      <c r="L245" s="87">
        <v>2018</v>
      </c>
      <c r="M245">
        <v>6</v>
      </c>
      <c r="N245">
        <v>1</v>
      </c>
    </row>
    <row r="246" spans="1:14" ht="19.5" customHeight="1" x14ac:dyDescent="0.3">
      <c r="A246" s="86">
        <v>43250</v>
      </c>
      <c r="B246" s="102">
        <f>DATE(L247,M247,N247)</f>
        <v>43253</v>
      </c>
      <c r="C246" s="88" t="s">
        <v>477</v>
      </c>
      <c r="D246" s="88" t="s">
        <v>116</v>
      </c>
      <c r="E246" s="92" t="s">
        <v>122</v>
      </c>
      <c r="F246" s="20">
        <v>246000</v>
      </c>
      <c r="G246" s="1">
        <v>10</v>
      </c>
      <c r="H246" s="1">
        <f t="shared" si="3"/>
        <v>2460000</v>
      </c>
      <c r="L246" s="87">
        <v>2018</v>
      </c>
      <c r="M246">
        <v>6</v>
      </c>
      <c r="N246">
        <v>1</v>
      </c>
    </row>
    <row r="247" spans="1:14" ht="19.5" customHeight="1" x14ac:dyDescent="0.3">
      <c r="A247" s="86">
        <v>43250</v>
      </c>
      <c r="B247" s="102">
        <f>DATE(L248,M248,N248)</f>
        <v>43253</v>
      </c>
      <c r="C247" s="88" t="s">
        <v>465</v>
      </c>
      <c r="D247" s="88" t="s">
        <v>106</v>
      </c>
      <c r="E247" s="92" t="s">
        <v>121</v>
      </c>
      <c r="F247" s="20">
        <v>180000</v>
      </c>
      <c r="G247" s="1">
        <v>14</v>
      </c>
      <c r="H247" s="1">
        <f t="shared" si="3"/>
        <v>2520000</v>
      </c>
      <c r="L247" s="87">
        <v>2018</v>
      </c>
      <c r="M247">
        <v>6</v>
      </c>
      <c r="N247">
        <v>2</v>
      </c>
    </row>
    <row r="248" spans="1:14" ht="19.5" customHeight="1" x14ac:dyDescent="0.3">
      <c r="A248" s="86">
        <v>43250</v>
      </c>
      <c r="B248" s="102">
        <f>DATE(L249,M249,N249)</f>
        <v>43253</v>
      </c>
      <c r="C248" s="88" t="s">
        <v>0</v>
      </c>
      <c r="D248" s="88" t="s">
        <v>111</v>
      </c>
      <c r="E248" s="92" t="s">
        <v>133</v>
      </c>
      <c r="F248" s="20">
        <v>309600</v>
      </c>
      <c r="G248" s="1">
        <v>3</v>
      </c>
      <c r="H248" s="1">
        <f t="shared" si="3"/>
        <v>928800</v>
      </c>
      <c r="L248" s="87">
        <v>2018</v>
      </c>
      <c r="M248">
        <v>6</v>
      </c>
      <c r="N248">
        <v>2</v>
      </c>
    </row>
    <row r="249" spans="1:14" ht="19.5" customHeight="1" x14ac:dyDescent="0.3">
      <c r="A249" s="86">
        <v>43250</v>
      </c>
      <c r="B249" s="102">
        <f>DATE(L250,M250,N250)</f>
        <v>43253</v>
      </c>
      <c r="C249" s="88" t="s">
        <v>466</v>
      </c>
      <c r="D249" s="88" t="s">
        <v>106</v>
      </c>
      <c r="E249" s="92" t="s">
        <v>146</v>
      </c>
      <c r="F249" s="20">
        <v>32280</v>
      </c>
      <c r="G249" s="1">
        <v>10</v>
      </c>
      <c r="H249" s="1">
        <f t="shared" si="3"/>
        <v>322800</v>
      </c>
      <c r="L249" s="87">
        <v>2018</v>
      </c>
      <c r="M249">
        <v>6</v>
      </c>
      <c r="N249">
        <v>2</v>
      </c>
    </row>
    <row r="250" spans="1:14" ht="19.5" customHeight="1" x14ac:dyDescent="0.3">
      <c r="A250" s="86">
        <v>43250</v>
      </c>
      <c r="B250" s="102">
        <f>DATE(L251,M251,N251)</f>
        <v>43253</v>
      </c>
      <c r="C250" s="88" t="s">
        <v>153</v>
      </c>
      <c r="D250" s="88" t="s">
        <v>103</v>
      </c>
      <c r="E250" s="92" t="s">
        <v>104</v>
      </c>
      <c r="F250" s="20">
        <v>400029</v>
      </c>
      <c r="G250" s="1">
        <v>1</v>
      </c>
      <c r="H250" s="1">
        <f t="shared" si="3"/>
        <v>400029</v>
      </c>
      <c r="L250" s="87">
        <v>2018</v>
      </c>
      <c r="M250">
        <v>6</v>
      </c>
      <c r="N250">
        <v>2</v>
      </c>
    </row>
    <row r="251" spans="1:14" ht="19.5" customHeight="1" x14ac:dyDescent="0.3">
      <c r="A251" s="86">
        <v>43250</v>
      </c>
      <c r="B251" s="102">
        <f>DATE(L252,M252,N252)</f>
        <v>43253</v>
      </c>
      <c r="C251" s="88" t="s">
        <v>1</v>
      </c>
      <c r="D251" s="88" t="s">
        <v>101</v>
      </c>
      <c r="E251" s="92" t="s">
        <v>126</v>
      </c>
      <c r="F251" s="20">
        <v>563964</v>
      </c>
      <c r="G251" s="1">
        <v>1</v>
      </c>
      <c r="H251" s="1">
        <f t="shared" si="3"/>
        <v>563964</v>
      </c>
      <c r="L251" s="87">
        <v>2018</v>
      </c>
      <c r="M251">
        <v>6</v>
      </c>
      <c r="N251">
        <v>2</v>
      </c>
    </row>
    <row r="252" spans="1:14" ht="19.5" customHeight="1" x14ac:dyDescent="0.3">
      <c r="A252" s="86">
        <v>43250</v>
      </c>
      <c r="B252" s="102">
        <f>DATE(L253,M253,N253)</f>
        <v>43253</v>
      </c>
      <c r="C252" s="88" t="s">
        <v>152</v>
      </c>
      <c r="D252" s="88" t="s">
        <v>106</v>
      </c>
      <c r="E252" s="92" t="s">
        <v>130</v>
      </c>
      <c r="F252" s="20">
        <v>33480</v>
      </c>
      <c r="G252" s="1">
        <v>10</v>
      </c>
      <c r="H252" s="1">
        <f t="shared" si="3"/>
        <v>334800</v>
      </c>
      <c r="L252" s="87">
        <v>2018</v>
      </c>
      <c r="M252">
        <v>6</v>
      </c>
      <c r="N252">
        <v>2</v>
      </c>
    </row>
    <row r="253" spans="1:14" ht="19.5" customHeight="1" x14ac:dyDescent="0.3">
      <c r="A253" s="86">
        <v>43250</v>
      </c>
      <c r="B253" s="102">
        <f>DATE(L254,M254,N254)</f>
        <v>43253</v>
      </c>
      <c r="C253" s="88" t="s">
        <v>151</v>
      </c>
      <c r="D253" s="88" t="s">
        <v>106</v>
      </c>
      <c r="E253" s="92" t="s">
        <v>145</v>
      </c>
      <c r="F253" s="20">
        <v>192000</v>
      </c>
      <c r="G253" s="1">
        <v>5</v>
      </c>
      <c r="H253" s="1">
        <f t="shared" si="3"/>
        <v>960000</v>
      </c>
      <c r="L253" s="87">
        <v>2018</v>
      </c>
      <c r="M253">
        <v>6</v>
      </c>
      <c r="N253">
        <v>2</v>
      </c>
    </row>
    <row r="254" spans="1:14" ht="19.5" customHeight="1" x14ac:dyDescent="0.3">
      <c r="A254" s="86">
        <v>43250</v>
      </c>
      <c r="B254" s="102">
        <f>DATE(L255,M255,N255)</f>
        <v>43253</v>
      </c>
      <c r="C254" s="88" t="s">
        <v>149</v>
      </c>
      <c r="D254" s="88" t="s">
        <v>116</v>
      </c>
      <c r="E254" s="92" t="s">
        <v>131</v>
      </c>
      <c r="F254" s="20">
        <v>429600</v>
      </c>
      <c r="G254" s="1">
        <v>10</v>
      </c>
      <c r="H254" s="1">
        <f t="shared" si="3"/>
        <v>4296000</v>
      </c>
      <c r="L254" s="87">
        <v>2018</v>
      </c>
      <c r="M254">
        <v>6</v>
      </c>
      <c r="N254">
        <v>2</v>
      </c>
    </row>
    <row r="255" spans="1:14" ht="19.5" customHeight="1" x14ac:dyDescent="0.3">
      <c r="A255" s="86">
        <v>43251</v>
      </c>
      <c r="B255" s="102">
        <f>DATE(L256,M256,N256)</f>
        <v>43254</v>
      </c>
      <c r="C255" s="88" t="s">
        <v>456</v>
      </c>
      <c r="D255" s="88" t="s">
        <v>111</v>
      </c>
      <c r="E255" s="92" t="s">
        <v>136</v>
      </c>
      <c r="F255" s="20">
        <v>274800</v>
      </c>
      <c r="G255" s="1">
        <v>9</v>
      </c>
      <c r="H255" s="1">
        <f t="shared" si="3"/>
        <v>2473200</v>
      </c>
      <c r="L255" s="87">
        <v>2018</v>
      </c>
      <c r="M255">
        <v>6</v>
      </c>
      <c r="N255">
        <v>2</v>
      </c>
    </row>
    <row r="256" spans="1:14" ht="19.5" customHeight="1" x14ac:dyDescent="0.3">
      <c r="A256" s="86">
        <v>43251</v>
      </c>
      <c r="B256" s="102">
        <f>DATE(L257,M257,N257)</f>
        <v>43254</v>
      </c>
      <c r="C256" s="88" t="s">
        <v>156</v>
      </c>
      <c r="D256" s="88" t="s">
        <v>99</v>
      </c>
      <c r="E256" s="92" t="s">
        <v>108</v>
      </c>
      <c r="F256" s="20">
        <v>48660</v>
      </c>
      <c r="G256" s="1">
        <v>3</v>
      </c>
      <c r="H256" s="1">
        <f t="shared" si="3"/>
        <v>145980</v>
      </c>
      <c r="L256" s="87">
        <v>2018</v>
      </c>
      <c r="M256">
        <v>6</v>
      </c>
      <c r="N256">
        <v>3</v>
      </c>
    </row>
    <row r="257" spans="1:14" ht="19.5" customHeight="1" x14ac:dyDescent="0.3">
      <c r="A257" s="86">
        <v>43251</v>
      </c>
      <c r="B257" s="102">
        <f>DATE(L258,M258,N258)</f>
        <v>43254</v>
      </c>
      <c r="C257" s="88" t="s">
        <v>457</v>
      </c>
      <c r="D257" s="88" t="s">
        <v>103</v>
      </c>
      <c r="E257" s="92" t="s">
        <v>127</v>
      </c>
      <c r="F257" s="20">
        <v>215988</v>
      </c>
      <c r="G257" s="1">
        <v>5</v>
      </c>
      <c r="H257" s="1">
        <f t="shared" si="3"/>
        <v>1079940</v>
      </c>
      <c r="L257" s="87">
        <v>2018</v>
      </c>
      <c r="M257">
        <v>6</v>
      </c>
      <c r="N257">
        <v>3</v>
      </c>
    </row>
    <row r="258" spans="1:14" ht="19.5" customHeight="1" x14ac:dyDescent="0.3">
      <c r="A258" s="86">
        <v>43252</v>
      </c>
      <c r="B258" s="102">
        <f>DATE(L259,M259,N259)</f>
        <v>43255</v>
      </c>
      <c r="C258" s="88" t="s">
        <v>461</v>
      </c>
      <c r="D258" s="88" t="s">
        <v>106</v>
      </c>
      <c r="E258" s="92" t="s">
        <v>115</v>
      </c>
      <c r="F258" s="20">
        <v>838800</v>
      </c>
      <c r="G258" s="1">
        <v>30</v>
      </c>
      <c r="H258" s="1">
        <f t="shared" si="3"/>
        <v>25164000</v>
      </c>
      <c r="L258" s="87">
        <v>2018</v>
      </c>
      <c r="M258">
        <v>6</v>
      </c>
      <c r="N258">
        <v>3</v>
      </c>
    </row>
    <row r="259" spans="1:14" ht="19.5" customHeight="1" x14ac:dyDescent="0.3">
      <c r="A259" s="86">
        <v>43252</v>
      </c>
      <c r="B259" s="102">
        <f>DATE(L260,M260,N260)</f>
        <v>43255</v>
      </c>
      <c r="C259" s="88" t="s">
        <v>460</v>
      </c>
      <c r="D259" s="88" t="s">
        <v>111</v>
      </c>
      <c r="E259" s="92" t="s">
        <v>136</v>
      </c>
      <c r="F259" s="20">
        <v>274800</v>
      </c>
      <c r="G259" s="1">
        <v>30</v>
      </c>
      <c r="H259" s="1">
        <f t="shared" si="3"/>
        <v>8244000</v>
      </c>
      <c r="L259" s="87">
        <v>2018</v>
      </c>
      <c r="M259">
        <v>6</v>
      </c>
      <c r="N259">
        <v>4</v>
      </c>
    </row>
    <row r="260" spans="1:14" ht="19.5" customHeight="1" x14ac:dyDescent="0.3">
      <c r="A260" s="86">
        <v>43252</v>
      </c>
      <c r="B260" s="102">
        <f>DATE(L261,M261,N261)</f>
        <v>43255</v>
      </c>
      <c r="C260" s="88" t="s">
        <v>458</v>
      </c>
      <c r="D260" s="88" t="s">
        <v>99</v>
      </c>
      <c r="E260" s="92" t="s">
        <v>110</v>
      </c>
      <c r="F260" s="20">
        <v>159588</v>
      </c>
      <c r="G260" s="1">
        <v>25</v>
      </c>
      <c r="H260" s="1">
        <f t="shared" si="3"/>
        <v>3989700</v>
      </c>
      <c r="L260" s="87">
        <v>2018</v>
      </c>
      <c r="M260">
        <v>6</v>
      </c>
      <c r="N260">
        <v>4</v>
      </c>
    </row>
    <row r="261" spans="1:14" ht="19.5" customHeight="1" x14ac:dyDescent="0.3">
      <c r="A261" s="86">
        <v>43252</v>
      </c>
      <c r="B261" s="102">
        <f>DATE(L262,M262,N262)</f>
        <v>43255</v>
      </c>
      <c r="C261" s="88" t="s">
        <v>464</v>
      </c>
      <c r="D261" s="88" t="s">
        <v>101</v>
      </c>
      <c r="E261" s="92" t="s">
        <v>102</v>
      </c>
      <c r="F261" s="20">
        <v>1910640</v>
      </c>
      <c r="G261" s="1">
        <v>3</v>
      </c>
      <c r="H261" s="1">
        <f t="shared" si="3"/>
        <v>5731920</v>
      </c>
      <c r="L261" s="87">
        <v>2018</v>
      </c>
      <c r="M261">
        <v>6</v>
      </c>
      <c r="N261">
        <v>4</v>
      </c>
    </row>
    <row r="262" spans="1:14" ht="19.5" customHeight="1" x14ac:dyDescent="0.3">
      <c r="A262" s="86">
        <v>43252</v>
      </c>
      <c r="B262" s="102">
        <f>DATE(L263,M263,N263)</f>
        <v>43255</v>
      </c>
      <c r="C262" s="88" t="s">
        <v>459</v>
      </c>
      <c r="D262" s="88" t="s">
        <v>106</v>
      </c>
      <c r="E262" s="92" t="s">
        <v>123</v>
      </c>
      <c r="F262" s="20">
        <v>441600</v>
      </c>
      <c r="G262" s="1">
        <v>10</v>
      </c>
      <c r="H262" s="1">
        <f t="shared" ref="H262:H325" si="4">F262*G262</f>
        <v>4416000</v>
      </c>
      <c r="L262" s="87">
        <v>2018</v>
      </c>
      <c r="M262">
        <v>6</v>
      </c>
      <c r="N262">
        <v>4</v>
      </c>
    </row>
    <row r="263" spans="1:14" ht="19.5" customHeight="1" x14ac:dyDescent="0.3">
      <c r="A263" s="86">
        <v>43253</v>
      </c>
      <c r="B263" s="102">
        <f>DATE(L264,M264,N264)</f>
        <v>43256</v>
      </c>
      <c r="C263" s="88" t="s">
        <v>465</v>
      </c>
      <c r="D263" s="88" t="s">
        <v>101</v>
      </c>
      <c r="E263" s="92" t="s">
        <v>124</v>
      </c>
      <c r="F263" s="20">
        <v>599988</v>
      </c>
      <c r="G263" s="1">
        <v>3</v>
      </c>
      <c r="H263" s="1">
        <f t="shared" si="4"/>
        <v>1799964</v>
      </c>
      <c r="L263" s="87">
        <v>2018</v>
      </c>
      <c r="M263">
        <v>6</v>
      </c>
      <c r="N263">
        <v>4</v>
      </c>
    </row>
    <row r="264" spans="1:14" ht="19.5" customHeight="1" x14ac:dyDescent="0.3">
      <c r="A264" s="86">
        <v>43253</v>
      </c>
      <c r="B264" s="102">
        <f>DATE(L265,M265,N265)</f>
        <v>43256</v>
      </c>
      <c r="C264" s="88" t="s">
        <v>468</v>
      </c>
      <c r="D264" s="88" t="s">
        <v>106</v>
      </c>
      <c r="E264" s="92" t="s">
        <v>145</v>
      </c>
      <c r="F264" s="20">
        <v>192000</v>
      </c>
      <c r="G264" s="1">
        <v>10</v>
      </c>
      <c r="H264" s="1">
        <f t="shared" si="4"/>
        <v>1920000</v>
      </c>
      <c r="L264" s="87">
        <v>2018</v>
      </c>
      <c r="M264">
        <v>6</v>
      </c>
      <c r="N264">
        <v>5</v>
      </c>
    </row>
    <row r="265" spans="1:14" ht="19.5" customHeight="1" x14ac:dyDescent="0.3">
      <c r="A265" s="86">
        <v>43253</v>
      </c>
      <c r="B265" s="102">
        <f>DATE(L266,M266,N266)</f>
        <v>43256</v>
      </c>
      <c r="C265" s="88" t="s">
        <v>455</v>
      </c>
      <c r="D265" s="88" t="s">
        <v>111</v>
      </c>
      <c r="E265" s="92" t="s">
        <v>112</v>
      </c>
      <c r="F265" s="20">
        <v>267117</v>
      </c>
      <c r="G265" s="1">
        <v>3</v>
      </c>
      <c r="H265" s="1">
        <f t="shared" si="4"/>
        <v>801351</v>
      </c>
      <c r="L265" s="87">
        <v>2018</v>
      </c>
      <c r="M265">
        <v>6</v>
      </c>
      <c r="N265">
        <v>5</v>
      </c>
    </row>
    <row r="266" spans="1:14" ht="19.5" customHeight="1" x14ac:dyDescent="0.3">
      <c r="A266" s="86">
        <v>43253</v>
      </c>
      <c r="B266" s="102">
        <f>DATE(L267,M267,N267)</f>
        <v>43256</v>
      </c>
      <c r="C266" s="88" t="s">
        <v>467</v>
      </c>
      <c r="D266" s="88" t="s">
        <v>111</v>
      </c>
      <c r="E266" s="92" t="s">
        <v>112</v>
      </c>
      <c r="F266" s="20">
        <v>263387</v>
      </c>
      <c r="G266" s="1">
        <v>9</v>
      </c>
      <c r="H266" s="1">
        <f t="shared" si="4"/>
        <v>2370483</v>
      </c>
      <c r="L266" s="87">
        <v>2018</v>
      </c>
      <c r="M266">
        <v>6</v>
      </c>
      <c r="N266">
        <v>5</v>
      </c>
    </row>
    <row r="267" spans="1:14" ht="19.5" customHeight="1" x14ac:dyDescent="0.3">
      <c r="A267" s="86">
        <v>43254</v>
      </c>
      <c r="B267" s="102">
        <f>DATE(L268,M268,N268)</f>
        <v>43257</v>
      </c>
      <c r="C267" s="88" t="s">
        <v>471</v>
      </c>
      <c r="D267" s="88" t="s">
        <v>106</v>
      </c>
      <c r="E267" s="92" t="s">
        <v>147</v>
      </c>
      <c r="F267" s="20">
        <v>35880</v>
      </c>
      <c r="G267" s="1">
        <v>3</v>
      </c>
      <c r="H267" s="1">
        <f t="shared" si="4"/>
        <v>107640</v>
      </c>
      <c r="L267" s="87">
        <v>2018</v>
      </c>
      <c r="M267">
        <v>6</v>
      </c>
      <c r="N267">
        <v>5</v>
      </c>
    </row>
    <row r="268" spans="1:14" ht="19.5" customHeight="1" x14ac:dyDescent="0.3">
      <c r="A268" s="86">
        <v>43254</v>
      </c>
      <c r="B268" s="102">
        <f>DATE(L269,M269,N269)</f>
        <v>43257</v>
      </c>
      <c r="C268" s="88" t="s">
        <v>470</v>
      </c>
      <c r="D268" s="88" t="s">
        <v>106</v>
      </c>
      <c r="E268" s="92" t="s">
        <v>109</v>
      </c>
      <c r="F268" s="20">
        <v>456000</v>
      </c>
      <c r="G268" s="1">
        <v>5</v>
      </c>
      <c r="H268" s="1">
        <f t="shared" si="4"/>
        <v>2280000</v>
      </c>
      <c r="L268" s="87">
        <v>2018</v>
      </c>
      <c r="M268">
        <v>6</v>
      </c>
      <c r="N268">
        <v>6</v>
      </c>
    </row>
    <row r="269" spans="1:14" ht="19.5" customHeight="1" x14ac:dyDescent="0.3">
      <c r="A269" s="86">
        <v>43254</v>
      </c>
      <c r="B269" s="102">
        <f>DATE(L270,M270,N270)</f>
        <v>43257</v>
      </c>
      <c r="C269" s="88" t="s">
        <v>473</v>
      </c>
      <c r="D269" s="88" t="s">
        <v>103</v>
      </c>
      <c r="E269" s="92" t="s">
        <v>114</v>
      </c>
      <c r="F269" s="20">
        <v>22122</v>
      </c>
      <c r="G269" s="1">
        <v>10</v>
      </c>
      <c r="H269" s="1">
        <f t="shared" si="4"/>
        <v>221220</v>
      </c>
      <c r="L269" s="87">
        <v>2018</v>
      </c>
      <c r="M269">
        <v>6</v>
      </c>
      <c r="N269">
        <v>6</v>
      </c>
    </row>
    <row r="270" spans="1:14" ht="19.5" customHeight="1" x14ac:dyDescent="0.3">
      <c r="A270" s="86">
        <v>43255</v>
      </c>
      <c r="B270" s="102">
        <f>DATE(L271,M271,N271)</f>
        <v>43258</v>
      </c>
      <c r="C270" s="88" t="s">
        <v>468</v>
      </c>
      <c r="D270" s="88" t="s">
        <v>111</v>
      </c>
      <c r="E270" s="92" t="s">
        <v>133</v>
      </c>
      <c r="F270" s="20">
        <v>309600</v>
      </c>
      <c r="G270" s="1">
        <v>10</v>
      </c>
      <c r="H270" s="1">
        <f t="shared" si="4"/>
        <v>3096000</v>
      </c>
      <c r="L270" s="87">
        <v>2018</v>
      </c>
      <c r="M270">
        <v>6</v>
      </c>
      <c r="N270">
        <v>6</v>
      </c>
    </row>
    <row r="271" spans="1:14" ht="19.5" customHeight="1" x14ac:dyDescent="0.3">
      <c r="A271" s="86">
        <v>43255</v>
      </c>
      <c r="B271" s="102">
        <f>DATE(L272,M272,N272)</f>
        <v>43258</v>
      </c>
      <c r="C271" s="88" t="s">
        <v>475</v>
      </c>
      <c r="D271" s="88" t="s">
        <v>103</v>
      </c>
      <c r="E271" s="92" t="s">
        <v>104</v>
      </c>
      <c r="F271" s="20">
        <v>199310</v>
      </c>
      <c r="G271" s="1">
        <v>25</v>
      </c>
      <c r="H271" s="1">
        <f t="shared" si="4"/>
        <v>4982750</v>
      </c>
      <c r="L271" s="87">
        <v>2018</v>
      </c>
      <c r="M271">
        <v>6</v>
      </c>
      <c r="N271">
        <v>7</v>
      </c>
    </row>
    <row r="272" spans="1:14" ht="19.5" customHeight="1" x14ac:dyDescent="0.3">
      <c r="A272" s="86">
        <v>43255</v>
      </c>
      <c r="B272" s="102">
        <f>DATE(L273,M273,N273)</f>
        <v>43258</v>
      </c>
      <c r="C272" s="88" t="s">
        <v>467</v>
      </c>
      <c r="D272" s="88" t="s">
        <v>103</v>
      </c>
      <c r="E272" s="92" t="s">
        <v>104</v>
      </c>
      <c r="F272" s="20">
        <v>400833</v>
      </c>
      <c r="G272" s="1">
        <v>3</v>
      </c>
      <c r="H272" s="1">
        <f t="shared" si="4"/>
        <v>1202499</v>
      </c>
      <c r="L272" s="87">
        <v>2018</v>
      </c>
      <c r="M272">
        <v>6</v>
      </c>
      <c r="N272">
        <v>7</v>
      </c>
    </row>
    <row r="273" spans="1:14" ht="19.5" customHeight="1" x14ac:dyDescent="0.3">
      <c r="A273" s="86">
        <v>43255</v>
      </c>
      <c r="B273" s="102">
        <f>DATE(L274,M274,N274)</f>
        <v>43258</v>
      </c>
      <c r="C273" s="88" t="s">
        <v>151</v>
      </c>
      <c r="D273" s="88" t="s">
        <v>111</v>
      </c>
      <c r="E273" s="92" t="s">
        <v>133</v>
      </c>
      <c r="F273" s="20">
        <v>309600</v>
      </c>
      <c r="G273" s="1">
        <v>7</v>
      </c>
      <c r="H273" s="1">
        <f t="shared" si="4"/>
        <v>2167200</v>
      </c>
      <c r="L273" s="87">
        <v>2018</v>
      </c>
      <c r="M273">
        <v>6</v>
      </c>
      <c r="N273">
        <v>7</v>
      </c>
    </row>
    <row r="274" spans="1:14" ht="19.5" customHeight="1" x14ac:dyDescent="0.3">
      <c r="A274" s="86">
        <v>43256</v>
      </c>
      <c r="B274" s="102">
        <f>DATE(L275,M275,N275)</f>
        <v>43259</v>
      </c>
      <c r="C274" s="88" t="s">
        <v>476</v>
      </c>
      <c r="D274" s="88" t="s">
        <v>111</v>
      </c>
      <c r="E274" s="92" t="s">
        <v>113</v>
      </c>
      <c r="F274" s="20">
        <v>322800</v>
      </c>
      <c r="G274" s="1">
        <v>3</v>
      </c>
      <c r="H274" s="1">
        <f t="shared" si="4"/>
        <v>968400</v>
      </c>
      <c r="L274" s="87">
        <v>2018</v>
      </c>
      <c r="M274">
        <v>6</v>
      </c>
      <c r="N274">
        <v>7</v>
      </c>
    </row>
    <row r="275" spans="1:14" ht="19.5" customHeight="1" x14ac:dyDescent="0.3">
      <c r="A275" s="86">
        <v>43256</v>
      </c>
      <c r="B275" s="102">
        <f>DATE(L276,M276,N276)</f>
        <v>43259</v>
      </c>
      <c r="C275" s="88" t="s">
        <v>477</v>
      </c>
      <c r="D275" s="88" t="s">
        <v>111</v>
      </c>
      <c r="E275" s="92" t="s">
        <v>113</v>
      </c>
      <c r="F275" s="20">
        <v>322800</v>
      </c>
      <c r="G275" s="1">
        <v>25</v>
      </c>
      <c r="H275" s="1">
        <f t="shared" si="4"/>
        <v>8070000</v>
      </c>
      <c r="L275" s="87">
        <v>2018</v>
      </c>
      <c r="M275">
        <v>6</v>
      </c>
      <c r="N275">
        <v>8</v>
      </c>
    </row>
    <row r="276" spans="1:14" ht="19.5" customHeight="1" x14ac:dyDescent="0.3">
      <c r="A276" s="86">
        <v>43256</v>
      </c>
      <c r="B276" s="102">
        <f>DATE(L277,M277,N277)</f>
        <v>43259</v>
      </c>
      <c r="C276" s="88" t="s">
        <v>466</v>
      </c>
      <c r="D276" s="88" t="s">
        <v>111</v>
      </c>
      <c r="E276" s="92" t="s">
        <v>113</v>
      </c>
      <c r="F276" s="20">
        <v>322800</v>
      </c>
      <c r="G276" s="1">
        <v>7</v>
      </c>
      <c r="H276" s="1">
        <f t="shared" si="4"/>
        <v>2259600</v>
      </c>
      <c r="L276" s="87">
        <v>2018</v>
      </c>
      <c r="M276">
        <v>6</v>
      </c>
      <c r="N276">
        <v>8</v>
      </c>
    </row>
    <row r="277" spans="1:14" ht="19.5" customHeight="1" x14ac:dyDescent="0.3">
      <c r="A277" s="86">
        <v>43257</v>
      </c>
      <c r="B277" s="102">
        <f>DATE(L278,M278,N278)</f>
        <v>43260</v>
      </c>
      <c r="C277" s="88" t="s">
        <v>478</v>
      </c>
      <c r="D277" s="88" t="s">
        <v>99</v>
      </c>
      <c r="E277" s="92" t="s">
        <v>105</v>
      </c>
      <c r="F277" s="20">
        <v>299988</v>
      </c>
      <c r="G277" s="1">
        <v>9</v>
      </c>
      <c r="H277" s="1">
        <f t="shared" si="4"/>
        <v>2699892</v>
      </c>
      <c r="L277" s="87">
        <v>2018</v>
      </c>
      <c r="M277">
        <v>6</v>
      </c>
      <c r="N277">
        <v>8</v>
      </c>
    </row>
    <row r="278" spans="1:14" ht="19.5" customHeight="1" x14ac:dyDescent="0.3">
      <c r="A278" s="86">
        <v>43257</v>
      </c>
      <c r="B278" s="102">
        <f>DATE(L279,M279,N279)</f>
        <v>43260</v>
      </c>
      <c r="C278" s="88" t="s">
        <v>479</v>
      </c>
      <c r="D278" s="88" t="s">
        <v>103</v>
      </c>
      <c r="E278" s="92" t="s">
        <v>114</v>
      </c>
      <c r="F278" s="20">
        <v>22250</v>
      </c>
      <c r="G278" s="1">
        <v>25</v>
      </c>
      <c r="H278" s="1">
        <f t="shared" si="4"/>
        <v>556250</v>
      </c>
      <c r="L278" s="87">
        <v>2018</v>
      </c>
      <c r="M278">
        <v>6</v>
      </c>
      <c r="N278">
        <v>9</v>
      </c>
    </row>
    <row r="279" spans="1:14" ht="19.5" customHeight="1" x14ac:dyDescent="0.3">
      <c r="A279" s="86">
        <v>43257</v>
      </c>
      <c r="B279" s="102">
        <f>DATE(L280,M280,N280)</f>
        <v>43260</v>
      </c>
      <c r="C279" s="88" t="s">
        <v>156</v>
      </c>
      <c r="D279" s="88" t="s">
        <v>103</v>
      </c>
      <c r="E279" s="92" t="s">
        <v>127</v>
      </c>
      <c r="F279" s="20">
        <v>215988</v>
      </c>
      <c r="G279" s="1">
        <v>5</v>
      </c>
      <c r="H279" s="1">
        <f t="shared" si="4"/>
        <v>1079940</v>
      </c>
      <c r="L279" s="87">
        <v>2018</v>
      </c>
      <c r="M279">
        <v>6</v>
      </c>
      <c r="N279">
        <v>9</v>
      </c>
    </row>
    <row r="280" spans="1:14" ht="19.5" customHeight="1" x14ac:dyDescent="0.3">
      <c r="A280" s="86">
        <v>43257</v>
      </c>
      <c r="B280" s="102">
        <f>DATE(L281,M281,N281)</f>
        <v>43260</v>
      </c>
      <c r="C280" s="88" t="s">
        <v>150</v>
      </c>
      <c r="D280" s="88" t="s">
        <v>103</v>
      </c>
      <c r="E280" s="92" t="s">
        <v>127</v>
      </c>
      <c r="F280" s="20">
        <v>215988</v>
      </c>
      <c r="G280" s="1">
        <v>1</v>
      </c>
      <c r="H280" s="1">
        <f t="shared" si="4"/>
        <v>215988</v>
      </c>
      <c r="L280" s="87">
        <v>2018</v>
      </c>
      <c r="M280">
        <v>6</v>
      </c>
      <c r="N280">
        <v>9</v>
      </c>
    </row>
    <row r="281" spans="1:14" ht="19.5" customHeight="1" x14ac:dyDescent="0.3">
      <c r="A281" s="86">
        <v>43258</v>
      </c>
      <c r="B281" s="102">
        <f>DATE(L282,M282,N282)</f>
        <v>43261</v>
      </c>
      <c r="C281" s="88" t="s">
        <v>0</v>
      </c>
      <c r="D281" s="88" t="s">
        <v>106</v>
      </c>
      <c r="E281" s="92" t="s">
        <v>147</v>
      </c>
      <c r="F281" s="20">
        <v>35880</v>
      </c>
      <c r="G281" s="1">
        <v>10</v>
      </c>
      <c r="H281" s="1">
        <f t="shared" si="4"/>
        <v>358800</v>
      </c>
      <c r="L281" s="87">
        <v>2018</v>
      </c>
      <c r="M281">
        <v>6</v>
      </c>
      <c r="N281">
        <v>9</v>
      </c>
    </row>
    <row r="282" spans="1:14" ht="19.5" customHeight="1" x14ac:dyDescent="0.3">
      <c r="A282" s="86">
        <v>43258</v>
      </c>
      <c r="B282" s="102">
        <f>DATE(L283,M283,N283)</f>
        <v>43261</v>
      </c>
      <c r="C282" s="88" t="s">
        <v>152</v>
      </c>
      <c r="D282" s="88" t="s">
        <v>111</v>
      </c>
      <c r="E282" s="92" t="s">
        <v>112</v>
      </c>
      <c r="F282" s="20">
        <v>260096</v>
      </c>
      <c r="G282" s="1">
        <v>3</v>
      </c>
      <c r="H282" s="1">
        <f t="shared" si="4"/>
        <v>780288</v>
      </c>
      <c r="L282" s="87">
        <v>2018</v>
      </c>
      <c r="M282">
        <v>6</v>
      </c>
      <c r="N282">
        <v>10</v>
      </c>
    </row>
    <row r="283" spans="1:14" ht="19.5" customHeight="1" x14ac:dyDescent="0.3">
      <c r="A283" s="86">
        <v>43258</v>
      </c>
      <c r="B283" s="102">
        <f>DATE(L284,M284,N284)</f>
        <v>43261</v>
      </c>
      <c r="C283" s="88" t="s">
        <v>154</v>
      </c>
      <c r="D283" s="88" t="s">
        <v>111</v>
      </c>
      <c r="E283" s="92" t="s">
        <v>112</v>
      </c>
      <c r="F283" s="20">
        <v>261923</v>
      </c>
      <c r="G283" s="1">
        <v>5</v>
      </c>
      <c r="H283" s="1">
        <f t="shared" si="4"/>
        <v>1309615</v>
      </c>
      <c r="L283" s="87">
        <v>2018</v>
      </c>
      <c r="M283">
        <v>6</v>
      </c>
      <c r="N283">
        <v>10</v>
      </c>
    </row>
    <row r="284" spans="1:14" ht="19.5" customHeight="1" x14ac:dyDescent="0.3">
      <c r="A284" s="86">
        <v>43258</v>
      </c>
      <c r="B284" s="102">
        <f>DATE(L285,M285,N285)</f>
        <v>43261</v>
      </c>
      <c r="C284" s="88" t="s">
        <v>151</v>
      </c>
      <c r="D284" s="88" t="s">
        <v>99</v>
      </c>
      <c r="E284" s="92" t="s">
        <v>110</v>
      </c>
      <c r="F284" s="20">
        <v>159588</v>
      </c>
      <c r="G284" s="1">
        <v>8</v>
      </c>
      <c r="H284" s="1">
        <f t="shared" si="4"/>
        <v>1276704</v>
      </c>
      <c r="L284" s="87">
        <v>2018</v>
      </c>
      <c r="M284">
        <v>6</v>
      </c>
      <c r="N284">
        <v>10</v>
      </c>
    </row>
    <row r="285" spans="1:14" ht="19.5" customHeight="1" x14ac:dyDescent="0.3">
      <c r="A285" s="86">
        <v>43258</v>
      </c>
      <c r="B285" s="102">
        <f>DATE(L286,M286,N286)</f>
        <v>43261</v>
      </c>
      <c r="C285" s="88" t="s">
        <v>149</v>
      </c>
      <c r="D285" s="88" t="s">
        <v>99</v>
      </c>
      <c r="E285" s="92" t="s">
        <v>108</v>
      </c>
      <c r="F285" s="20">
        <v>48660</v>
      </c>
      <c r="G285" s="1">
        <v>30</v>
      </c>
      <c r="H285" s="1">
        <f t="shared" si="4"/>
        <v>1459800</v>
      </c>
      <c r="L285" s="87">
        <v>2018</v>
      </c>
      <c r="M285">
        <v>6</v>
      </c>
      <c r="N285">
        <v>10</v>
      </c>
    </row>
    <row r="286" spans="1:14" ht="19.5" customHeight="1" x14ac:dyDescent="0.3">
      <c r="A286" s="86">
        <v>43259</v>
      </c>
      <c r="B286" s="102">
        <f>DATE(L287,M287,N287)</f>
        <v>43262</v>
      </c>
      <c r="C286" s="88" t="s">
        <v>153</v>
      </c>
      <c r="D286" s="88" t="s">
        <v>106</v>
      </c>
      <c r="E286" s="92" t="s">
        <v>121</v>
      </c>
      <c r="F286" s="20">
        <v>180000</v>
      </c>
      <c r="G286" s="1">
        <v>4</v>
      </c>
      <c r="H286" s="1">
        <f t="shared" si="4"/>
        <v>720000</v>
      </c>
      <c r="L286" s="87">
        <v>2018</v>
      </c>
      <c r="M286">
        <v>6</v>
      </c>
      <c r="N286">
        <v>10</v>
      </c>
    </row>
    <row r="287" spans="1:14" ht="19.5" customHeight="1" x14ac:dyDescent="0.3">
      <c r="A287" s="86">
        <v>43259</v>
      </c>
      <c r="B287" s="102">
        <f>DATE(L288,M288,N288)</f>
        <v>43262</v>
      </c>
      <c r="C287" s="88" t="s">
        <v>1</v>
      </c>
      <c r="D287" s="88" t="s">
        <v>116</v>
      </c>
      <c r="E287" s="92" t="s">
        <v>131</v>
      </c>
      <c r="F287" s="20">
        <v>429600</v>
      </c>
      <c r="G287" s="1">
        <v>8</v>
      </c>
      <c r="H287" s="1">
        <f t="shared" si="4"/>
        <v>3436800</v>
      </c>
      <c r="L287" s="87">
        <v>2018</v>
      </c>
      <c r="M287">
        <v>6</v>
      </c>
      <c r="N287">
        <v>11</v>
      </c>
    </row>
    <row r="288" spans="1:14" ht="19.5" customHeight="1" x14ac:dyDescent="0.3">
      <c r="A288" s="86">
        <v>43259</v>
      </c>
      <c r="B288" s="102">
        <f>DATE(L289,M289,N289)</f>
        <v>43262</v>
      </c>
      <c r="C288" s="88" t="s">
        <v>156</v>
      </c>
      <c r="D288" s="88" t="s">
        <v>116</v>
      </c>
      <c r="E288" s="92" t="s">
        <v>131</v>
      </c>
      <c r="F288" s="20">
        <v>429600</v>
      </c>
      <c r="G288" s="1">
        <v>3</v>
      </c>
      <c r="H288" s="1">
        <f t="shared" si="4"/>
        <v>1288800</v>
      </c>
      <c r="L288" s="87">
        <v>2018</v>
      </c>
      <c r="M288">
        <v>6</v>
      </c>
      <c r="N288">
        <v>11</v>
      </c>
    </row>
    <row r="289" spans="1:14" ht="19.5" customHeight="1" x14ac:dyDescent="0.3">
      <c r="A289" s="86">
        <v>43260</v>
      </c>
      <c r="B289" s="102">
        <f>DATE(L290,M290,N290)</f>
        <v>43263</v>
      </c>
      <c r="C289" s="88" t="s">
        <v>155</v>
      </c>
      <c r="D289" s="88" t="s">
        <v>99</v>
      </c>
      <c r="E289" s="92" t="s">
        <v>108</v>
      </c>
      <c r="F289" s="20">
        <v>48660</v>
      </c>
      <c r="G289" s="1">
        <v>10</v>
      </c>
      <c r="H289" s="1">
        <f t="shared" si="4"/>
        <v>486600</v>
      </c>
      <c r="L289" s="87">
        <v>2018</v>
      </c>
      <c r="M289">
        <v>6</v>
      </c>
      <c r="N289">
        <v>11</v>
      </c>
    </row>
    <row r="290" spans="1:14" ht="19.5" customHeight="1" x14ac:dyDescent="0.3">
      <c r="A290" s="86">
        <v>43260</v>
      </c>
      <c r="B290" s="102">
        <f>DATE(L291,M291,N291)</f>
        <v>43263</v>
      </c>
      <c r="C290" s="88" t="s">
        <v>154</v>
      </c>
      <c r="D290" s="88" t="s">
        <v>101</v>
      </c>
      <c r="E290" s="92" t="s">
        <v>102</v>
      </c>
      <c r="F290" s="20">
        <v>1910640</v>
      </c>
      <c r="G290" s="1">
        <v>9</v>
      </c>
      <c r="H290" s="1">
        <f t="shared" si="4"/>
        <v>17195760</v>
      </c>
      <c r="L290" s="87">
        <v>2018</v>
      </c>
      <c r="M290">
        <v>6</v>
      </c>
      <c r="N290">
        <v>12</v>
      </c>
    </row>
    <row r="291" spans="1:14" ht="19.5" customHeight="1" x14ac:dyDescent="0.3">
      <c r="A291" s="86">
        <v>43261</v>
      </c>
      <c r="B291" s="102">
        <f>DATE(L292,M292,N292)</f>
        <v>43264</v>
      </c>
      <c r="C291" s="88" t="s">
        <v>455</v>
      </c>
      <c r="D291" s="88" t="s">
        <v>101</v>
      </c>
      <c r="E291" s="92" t="s">
        <v>126</v>
      </c>
      <c r="F291" s="20">
        <v>563964</v>
      </c>
      <c r="G291" s="1">
        <v>5</v>
      </c>
      <c r="H291" s="1">
        <f t="shared" si="4"/>
        <v>2819820</v>
      </c>
      <c r="L291" s="87">
        <v>2018</v>
      </c>
      <c r="M291">
        <v>6</v>
      </c>
      <c r="N291">
        <v>12</v>
      </c>
    </row>
    <row r="292" spans="1:14" ht="19.5" customHeight="1" x14ac:dyDescent="0.3">
      <c r="A292" s="86">
        <v>43261</v>
      </c>
      <c r="B292" s="102">
        <f>DATE(L293,M293,N293)</f>
        <v>43264</v>
      </c>
      <c r="C292" s="88" t="s">
        <v>156</v>
      </c>
      <c r="D292" s="88" t="s">
        <v>116</v>
      </c>
      <c r="E292" s="92" t="s">
        <v>131</v>
      </c>
      <c r="F292" s="20">
        <v>429600</v>
      </c>
      <c r="G292" s="1">
        <v>10</v>
      </c>
      <c r="H292" s="1">
        <f t="shared" si="4"/>
        <v>4296000</v>
      </c>
      <c r="L292" s="87">
        <v>2018</v>
      </c>
      <c r="M292">
        <v>6</v>
      </c>
      <c r="N292">
        <v>13</v>
      </c>
    </row>
    <row r="293" spans="1:14" ht="19.5" customHeight="1" x14ac:dyDescent="0.3">
      <c r="A293" s="86">
        <v>43261</v>
      </c>
      <c r="B293" s="102">
        <f>DATE(L294,M294,N294)</f>
        <v>43264</v>
      </c>
      <c r="C293" s="88" t="s">
        <v>470</v>
      </c>
      <c r="D293" s="88" t="s">
        <v>106</v>
      </c>
      <c r="E293" s="92" t="s">
        <v>145</v>
      </c>
      <c r="F293" s="20">
        <v>192000</v>
      </c>
      <c r="G293" s="1">
        <v>1</v>
      </c>
      <c r="H293" s="1">
        <f t="shared" si="4"/>
        <v>192000</v>
      </c>
      <c r="L293" s="87">
        <v>2018</v>
      </c>
      <c r="M293">
        <v>6</v>
      </c>
      <c r="N293">
        <v>13</v>
      </c>
    </row>
    <row r="294" spans="1:14" ht="19.5" customHeight="1" x14ac:dyDescent="0.3">
      <c r="A294" s="86">
        <v>43262</v>
      </c>
      <c r="B294" s="102">
        <f>DATE(L295,M295,N295)</f>
        <v>43265</v>
      </c>
      <c r="C294" s="88" t="s">
        <v>460</v>
      </c>
      <c r="D294" s="88" t="s">
        <v>111</v>
      </c>
      <c r="E294" s="92" t="s">
        <v>113</v>
      </c>
      <c r="F294" s="20">
        <v>322800</v>
      </c>
      <c r="G294" s="1">
        <v>7</v>
      </c>
      <c r="H294" s="1">
        <f t="shared" si="4"/>
        <v>2259600</v>
      </c>
      <c r="L294" s="87">
        <v>2018</v>
      </c>
      <c r="M294">
        <v>6</v>
      </c>
      <c r="N294">
        <v>13</v>
      </c>
    </row>
    <row r="295" spans="1:14" ht="19.5" customHeight="1" x14ac:dyDescent="0.3">
      <c r="A295" s="86">
        <v>43262</v>
      </c>
      <c r="B295" s="102">
        <f>DATE(L296,M296,N296)</f>
        <v>43265</v>
      </c>
      <c r="C295" s="88" t="s">
        <v>458</v>
      </c>
      <c r="D295" s="88" t="s">
        <v>103</v>
      </c>
      <c r="E295" s="92" t="s">
        <v>127</v>
      </c>
      <c r="F295" s="20">
        <v>215988</v>
      </c>
      <c r="G295" s="1">
        <v>25</v>
      </c>
      <c r="H295" s="1">
        <f t="shared" si="4"/>
        <v>5399700</v>
      </c>
      <c r="L295" s="87">
        <v>2018</v>
      </c>
      <c r="M295">
        <v>6</v>
      </c>
      <c r="N295">
        <v>14</v>
      </c>
    </row>
    <row r="296" spans="1:14" ht="19.5" customHeight="1" x14ac:dyDescent="0.3">
      <c r="A296" s="86">
        <v>43262</v>
      </c>
      <c r="B296" s="102">
        <f>DATE(L297,M297,N297)</f>
        <v>43265</v>
      </c>
      <c r="C296" s="88" t="s">
        <v>457</v>
      </c>
      <c r="D296" s="88" t="s">
        <v>116</v>
      </c>
      <c r="E296" s="92" t="s">
        <v>122</v>
      </c>
      <c r="F296" s="20">
        <v>246000</v>
      </c>
      <c r="G296" s="1">
        <v>3</v>
      </c>
      <c r="H296" s="1">
        <f t="shared" si="4"/>
        <v>738000</v>
      </c>
      <c r="L296" s="87">
        <v>2018</v>
      </c>
      <c r="M296">
        <v>6</v>
      </c>
      <c r="N296">
        <v>14</v>
      </c>
    </row>
    <row r="297" spans="1:14" ht="19.5" customHeight="1" x14ac:dyDescent="0.3">
      <c r="A297" s="86">
        <v>43262</v>
      </c>
      <c r="B297" s="102">
        <f>DATE(L298,M298,N298)</f>
        <v>43265</v>
      </c>
      <c r="C297" s="88" t="s">
        <v>459</v>
      </c>
      <c r="D297" s="88" t="s">
        <v>99</v>
      </c>
      <c r="E297" s="92" t="s">
        <v>108</v>
      </c>
      <c r="F297" s="20">
        <v>48660</v>
      </c>
      <c r="G297" s="1">
        <v>25</v>
      </c>
      <c r="H297" s="1">
        <f t="shared" si="4"/>
        <v>1216500</v>
      </c>
      <c r="L297" s="87">
        <v>2018</v>
      </c>
      <c r="M297">
        <v>6</v>
      </c>
      <c r="N297">
        <v>14</v>
      </c>
    </row>
    <row r="298" spans="1:14" ht="19.5" customHeight="1" x14ac:dyDescent="0.3">
      <c r="A298" s="86">
        <v>43263</v>
      </c>
      <c r="B298" s="102">
        <f>DATE(L299,M299,N299)</f>
        <v>43266</v>
      </c>
      <c r="C298" s="88" t="s">
        <v>465</v>
      </c>
      <c r="D298" s="88" t="s">
        <v>99</v>
      </c>
      <c r="E298" s="92" t="s">
        <v>132</v>
      </c>
      <c r="F298" s="20">
        <v>179988</v>
      </c>
      <c r="G298" s="1">
        <v>9</v>
      </c>
      <c r="H298" s="1">
        <f t="shared" si="4"/>
        <v>1619892</v>
      </c>
      <c r="L298" s="87">
        <v>2018</v>
      </c>
      <c r="M298">
        <v>6</v>
      </c>
      <c r="N298">
        <v>14</v>
      </c>
    </row>
    <row r="299" spans="1:14" ht="19.5" customHeight="1" x14ac:dyDescent="0.3">
      <c r="A299" s="86">
        <v>43263</v>
      </c>
      <c r="B299" s="102">
        <f>DATE(L300,M300,N300)</f>
        <v>43266</v>
      </c>
      <c r="C299" s="88" t="s">
        <v>461</v>
      </c>
      <c r="D299" s="88" t="s">
        <v>106</v>
      </c>
      <c r="E299" s="92" t="s">
        <v>115</v>
      </c>
      <c r="F299" s="20">
        <v>838800</v>
      </c>
      <c r="G299" s="1">
        <v>25</v>
      </c>
      <c r="H299" s="1">
        <f t="shared" si="4"/>
        <v>20970000</v>
      </c>
      <c r="L299" s="87">
        <v>2018</v>
      </c>
      <c r="M299">
        <v>6</v>
      </c>
      <c r="N299">
        <v>15</v>
      </c>
    </row>
    <row r="300" spans="1:14" ht="19.5" customHeight="1" x14ac:dyDescent="0.3">
      <c r="A300" s="86">
        <v>43263</v>
      </c>
      <c r="B300" s="102">
        <f>DATE(L301,M301,N301)</f>
        <v>43266</v>
      </c>
      <c r="C300" s="88" t="s">
        <v>463</v>
      </c>
      <c r="D300" s="88" t="s">
        <v>101</v>
      </c>
      <c r="E300" s="92" t="s">
        <v>102</v>
      </c>
      <c r="F300" s="20">
        <v>1910640</v>
      </c>
      <c r="G300" s="1">
        <v>25</v>
      </c>
      <c r="H300" s="1">
        <f t="shared" si="4"/>
        <v>47766000</v>
      </c>
      <c r="L300" s="87">
        <v>2018</v>
      </c>
      <c r="M300">
        <v>6</v>
      </c>
      <c r="N300">
        <v>15</v>
      </c>
    </row>
    <row r="301" spans="1:14" ht="19.5" customHeight="1" x14ac:dyDescent="0.3">
      <c r="A301" s="86">
        <v>43264</v>
      </c>
      <c r="B301" s="102">
        <f>DATE(L302,M302,N302)</f>
        <v>43267</v>
      </c>
      <c r="C301" s="88" t="s">
        <v>466</v>
      </c>
      <c r="D301" s="88" t="s">
        <v>106</v>
      </c>
      <c r="E301" s="92" t="s">
        <v>109</v>
      </c>
      <c r="F301" s="20">
        <v>456000</v>
      </c>
      <c r="G301" s="1">
        <v>25</v>
      </c>
      <c r="H301" s="1">
        <f t="shared" si="4"/>
        <v>11400000</v>
      </c>
      <c r="L301" s="87">
        <v>2018</v>
      </c>
      <c r="M301">
        <v>6</v>
      </c>
      <c r="N301">
        <v>15</v>
      </c>
    </row>
    <row r="302" spans="1:14" ht="19.5" customHeight="1" x14ac:dyDescent="0.3">
      <c r="A302" s="86">
        <v>43264</v>
      </c>
      <c r="B302" s="102">
        <f>DATE(L303,M303,N303)</f>
        <v>43267</v>
      </c>
      <c r="C302" s="88" t="s">
        <v>150</v>
      </c>
      <c r="D302" s="88" t="s">
        <v>101</v>
      </c>
      <c r="E302" s="92" t="s">
        <v>102</v>
      </c>
      <c r="F302" s="20">
        <v>1910640</v>
      </c>
      <c r="G302" s="1">
        <v>10</v>
      </c>
      <c r="H302" s="1">
        <f t="shared" si="4"/>
        <v>19106400</v>
      </c>
      <c r="L302" s="87">
        <v>2018</v>
      </c>
      <c r="M302">
        <v>6</v>
      </c>
      <c r="N302">
        <v>16</v>
      </c>
    </row>
    <row r="303" spans="1:14" ht="19.5" customHeight="1" x14ac:dyDescent="0.3">
      <c r="A303" s="86">
        <v>43264</v>
      </c>
      <c r="B303" s="102">
        <f>DATE(L304,M304,N304)</f>
        <v>43267</v>
      </c>
      <c r="C303" s="88" t="s">
        <v>467</v>
      </c>
      <c r="D303" s="88" t="s">
        <v>103</v>
      </c>
      <c r="E303" s="92" t="s">
        <v>114</v>
      </c>
      <c r="F303" s="20">
        <v>205473</v>
      </c>
      <c r="G303" s="1">
        <v>30</v>
      </c>
      <c r="H303" s="1">
        <f t="shared" si="4"/>
        <v>6164190</v>
      </c>
      <c r="L303" s="87">
        <v>2018</v>
      </c>
      <c r="M303">
        <v>6</v>
      </c>
      <c r="N303">
        <v>16</v>
      </c>
    </row>
    <row r="304" spans="1:14" ht="19.5" customHeight="1" x14ac:dyDescent="0.3">
      <c r="A304" s="86">
        <v>43265</v>
      </c>
      <c r="B304" s="102">
        <f>DATE(L305,M305,N305)</f>
        <v>43268</v>
      </c>
      <c r="C304" s="88" t="s">
        <v>0</v>
      </c>
      <c r="D304" s="88" t="s">
        <v>111</v>
      </c>
      <c r="E304" s="92" t="s">
        <v>140</v>
      </c>
      <c r="F304" s="20">
        <v>39588</v>
      </c>
      <c r="G304" s="1">
        <v>5</v>
      </c>
      <c r="H304" s="1">
        <f t="shared" si="4"/>
        <v>197940</v>
      </c>
      <c r="L304" s="87">
        <v>2018</v>
      </c>
      <c r="M304">
        <v>6</v>
      </c>
      <c r="N304">
        <v>16</v>
      </c>
    </row>
    <row r="305" spans="1:14" ht="19.5" customHeight="1" x14ac:dyDescent="0.3">
      <c r="A305" s="86">
        <v>43265</v>
      </c>
      <c r="B305" s="102">
        <f>DATE(L306,M306,N306)</f>
        <v>43268</v>
      </c>
      <c r="C305" s="88" t="s">
        <v>468</v>
      </c>
      <c r="D305" s="88" t="s">
        <v>99</v>
      </c>
      <c r="E305" s="92" t="s">
        <v>134</v>
      </c>
      <c r="F305" s="20">
        <v>401323</v>
      </c>
      <c r="G305" s="1">
        <v>30</v>
      </c>
      <c r="H305" s="1">
        <f t="shared" si="4"/>
        <v>12039690</v>
      </c>
      <c r="L305" s="87">
        <v>2018</v>
      </c>
      <c r="M305">
        <v>6</v>
      </c>
      <c r="N305">
        <v>17</v>
      </c>
    </row>
    <row r="306" spans="1:14" ht="19.5" customHeight="1" x14ac:dyDescent="0.3">
      <c r="A306" s="86">
        <v>43265</v>
      </c>
      <c r="B306" s="102">
        <f>DATE(L307,M307,N307)</f>
        <v>43268</v>
      </c>
      <c r="C306" s="88" t="s">
        <v>469</v>
      </c>
      <c r="D306" s="88" t="s">
        <v>103</v>
      </c>
      <c r="E306" s="92" t="s">
        <v>114</v>
      </c>
      <c r="F306" s="20">
        <v>199788</v>
      </c>
      <c r="G306" s="1">
        <v>5</v>
      </c>
      <c r="H306" s="1">
        <f t="shared" si="4"/>
        <v>998940</v>
      </c>
      <c r="L306" s="87">
        <v>2018</v>
      </c>
      <c r="M306">
        <v>6</v>
      </c>
      <c r="N306">
        <v>17</v>
      </c>
    </row>
    <row r="307" spans="1:14" ht="19.5" customHeight="1" x14ac:dyDescent="0.3">
      <c r="A307" s="86">
        <v>43265</v>
      </c>
      <c r="B307" s="102">
        <f>DATE(L308,M308,N308)</f>
        <v>43268</v>
      </c>
      <c r="C307" s="88" t="s">
        <v>471</v>
      </c>
      <c r="D307" s="88" t="s">
        <v>101</v>
      </c>
      <c r="E307" s="92" t="s">
        <v>124</v>
      </c>
      <c r="F307" s="20">
        <v>599988</v>
      </c>
      <c r="G307" s="1">
        <v>7</v>
      </c>
      <c r="H307" s="1">
        <f t="shared" si="4"/>
        <v>4199916</v>
      </c>
      <c r="L307" s="87">
        <v>2018</v>
      </c>
      <c r="M307">
        <v>6</v>
      </c>
      <c r="N307">
        <v>17</v>
      </c>
    </row>
    <row r="308" spans="1:14" ht="19.5" customHeight="1" x14ac:dyDescent="0.3">
      <c r="A308" s="86">
        <v>43265</v>
      </c>
      <c r="B308" s="102">
        <f>DATE(L309,M309,N309)</f>
        <v>43268</v>
      </c>
      <c r="C308" s="88" t="s">
        <v>473</v>
      </c>
      <c r="D308" s="88" t="s">
        <v>106</v>
      </c>
      <c r="E308" s="92" t="s">
        <v>129</v>
      </c>
      <c r="F308" s="20">
        <v>166800</v>
      </c>
      <c r="G308" s="1">
        <v>1</v>
      </c>
      <c r="H308" s="1">
        <f t="shared" si="4"/>
        <v>166800</v>
      </c>
      <c r="L308" s="87">
        <v>2018</v>
      </c>
      <c r="M308">
        <v>6</v>
      </c>
      <c r="N308">
        <v>17</v>
      </c>
    </row>
    <row r="309" spans="1:14" ht="19.5" customHeight="1" x14ac:dyDescent="0.3">
      <c r="A309" s="86">
        <v>43266</v>
      </c>
      <c r="B309" s="102">
        <f>DATE(L310,M310,N310)</f>
        <v>43269</v>
      </c>
      <c r="C309" s="88" t="s">
        <v>470</v>
      </c>
      <c r="D309" s="88" t="s">
        <v>103</v>
      </c>
      <c r="E309" s="92" t="s">
        <v>127</v>
      </c>
      <c r="F309" s="20">
        <v>215988</v>
      </c>
      <c r="G309" s="1">
        <v>8</v>
      </c>
      <c r="H309" s="1">
        <f t="shared" si="4"/>
        <v>1727904</v>
      </c>
      <c r="L309" s="87">
        <v>2018</v>
      </c>
      <c r="M309">
        <v>6</v>
      </c>
      <c r="N309">
        <v>17</v>
      </c>
    </row>
    <row r="310" spans="1:14" ht="19.5" customHeight="1" x14ac:dyDescent="0.3">
      <c r="A310" s="86">
        <v>43266</v>
      </c>
      <c r="B310" s="102">
        <f>DATE(L311,M311,N311)</f>
        <v>43269</v>
      </c>
      <c r="C310" s="88" t="s">
        <v>473</v>
      </c>
      <c r="D310" s="88" t="s">
        <v>106</v>
      </c>
      <c r="E310" s="92" t="s">
        <v>123</v>
      </c>
      <c r="F310" s="20">
        <v>441600</v>
      </c>
      <c r="G310" s="1">
        <v>3</v>
      </c>
      <c r="H310" s="1">
        <f t="shared" si="4"/>
        <v>1324800</v>
      </c>
      <c r="L310" s="87">
        <v>2018</v>
      </c>
      <c r="M310">
        <v>6</v>
      </c>
      <c r="N310">
        <v>18</v>
      </c>
    </row>
    <row r="311" spans="1:14" ht="19.5" customHeight="1" x14ac:dyDescent="0.3">
      <c r="A311" s="86">
        <v>43267</v>
      </c>
      <c r="B311" s="102">
        <f>DATE(L312,M312,N312)</f>
        <v>43270</v>
      </c>
      <c r="C311" s="88" t="s">
        <v>472</v>
      </c>
      <c r="D311" s="88" t="s">
        <v>106</v>
      </c>
      <c r="E311" s="92" t="s">
        <v>109</v>
      </c>
      <c r="F311" s="20">
        <v>456000</v>
      </c>
      <c r="G311" s="1">
        <v>4</v>
      </c>
      <c r="H311" s="1">
        <f t="shared" si="4"/>
        <v>1824000</v>
      </c>
      <c r="L311" s="87">
        <v>2018</v>
      </c>
      <c r="M311">
        <v>6</v>
      </c>
      <c r="N311">
        <v>18</v>
      </c>
    </row>
    <row r="312" spans="1:14" ht="19.5" customHeight="1" x14ac:dyDescent="0.3">
      <c r="A312" s="86">
        <v>43267</v>
      </c>
      <c r="B312" s="102">
        <f>DATE(L313,M313,N313)</f>
        <v>43270</v>
      </c>
      <c r="C312" s="88" t="s">
        <v>472</v>
      </c>
      <c r="D312" s="88" t="s">
        <v>106</v>
      </c>
      <c r="E312" s="92" t="s">
        <v>138</v>
      </c>
      <c r="F312" s="20">
        <v>23880</v>
      </c>
      <c r="G312" s="1">
        <v>3</v>
      </c>
      <c r="H312" s="1">
        <f t="shared" si="4"/>
        <v>71640</v>
      </c>
      <c r="L312" s="87">
        <v>2018</v>
      </c>
      <c r="M312">
        <v>6</v>
      </c>
      <c r="N312">
        <v>19</v>
      </c>
    </row>
    <row r="313" spans="1:14" ht="19.5" customHeight="1" x14ac:dyDescent="0.3">
      <c r="A313" s="86">
        <v>43267</v>
      </c>
      <c r="B313" s="102">
        <f>DATE(L314,M314,N314)</f>
        <v>43270</v>
      </c>
      <c r="C313" s="88" t="s">
        <v>149</v>
      </c>
      <c r="D313" s="88" t="s">
        <v>101</v>
      </c>
      <c r="E313" s="92" t="s">
        <v>124</v>
      </c>
      <c r="F313" s="20">
        <v>599988</v>
      </c>
      <c r="G313" s="1">
        <v>1</v>
      </c>
      <c r="H313" s="1">
        <f t="shared" si="4"/>
        <v>599988</v>
      </c>
      <c r="L313" s="87">
        <v>2018</v>
      </c>
      <c r="M313">
        <v>6</v>
      </c>
      <c r="N313">
        <v>19</v>
      </c>
    </row>
    <row r="314" spans="1:14" ht="19.5" customHeight="1" x14ac:dyDescent="0.3">
      <c r="A314" s="86">
        <v>43267</v>
      </c>
      <c r="B314" s="102">
        <f>DATE(L315,M315,N315)</f>
        <v>43270</v>
      </c>
      <c r="C314" s="88" t="s">
        <v>453</v>
      </c>
      <c r="D314" s="88" t="s">
        <v>116</v>
      </c>
      <c r="E314" s="92" t="s">
        <v>122</v>
      </c>
      <c r="F314" s="20">
        <v>246000</v>
      </c>
      <c r="G314" s="1">
        <v>8</v>
      </c>
      <c r="H314" s="1">
        <f t="shared" si="4"/>
        <v>1968000</v>
      </c>
      <c r="L314" s="87">
        <v>2018</v>
      </c>
      <c r="M314">
        <v>6</v>
      </c>
      <c r="N314">
        <v>19</v>
      </c>
    </row>
    <row r="315" spans="1:14" ht="19.5" customHeight="1" x14ac:dyDescent="0.3">
      <c r="A315" s="86">
        <v>43268</v>
      </c>
      <c r="B315" s="102">
        <f>DATE(L316,M316,N316)</f>
        <v>43271</v>
      </c>
      <c r="C315" s="88" t="s">
        <v>476</v>
      </c>
      <c r="D315" s="88" t="s">
        <v>101</v>
      </c>
      <c r="E315" s="92" t="s">
        <v>102</v>
      </c>
      <c r="F315" s="20">
        <v>1910640</v>
      </c>
      <c r="G315" s="1">
        <v>10</v>
      </c>
      <c r="H315" s="1">
        <f t="shared" si="4"/>
        <v>19106400</v>
      </c>
      <c r="L315" s="87">
        <v>2018</v>
      </c>
      <c r="M315">
        <v>6</v>
      </c>
      <c r="N315">
        <v>19</v>
      </c>
    </row>
    <row r="316" spans="1:14" ht="19.5" customHeight="1" x14ac:dyDescent="0.3">
      <c r="A316" s="86">
        <v>43268</v>
      </c>
      <c r="B316" s="102">
        <f>DATE(L317,M317,N317)</f>
        <v>43271</v>
      </c>
      <c r="C316" s="88" t="s">
        <v>477</v>
      </c>
      <c r="D316" s="88" t="s">
        <v>99</v>
      </c>
      <c r="E316" s="92" t="s">
        <v>110</v>
      </c>
      <c r="F316" s="20">
        <v>159588</v>
      </c>
      <c r="G316" s="1">
        <v>5</v>
      </c>
      <c r="H316" s="1">
        <f t="shared" si="4"/>
        <v>797940</v>
      </c>
      <c r="L316" s="87">
        <v>2018</v>
      </c>
      <c r="M316">
        <v>6</v>
      </c>
      <c r="N316">
        <v>20</v>
      </c>
    </row>
    <row r="317" spans="1:14" ht="19.5" customHeight="1" x14ac:dyDescent="0.3">
      <c r="A317" s="86">
        <v>43268</v>
      </c>
      <c r="B317" s="102">
        <f>DATE(L318,M318,N318)</f>
        <v>43271</v>
      </c>
      <c r="C317" s="88" t="s">
        <v>475</v>
      </c>
      <c r="D317" s="88" t="s">
        <v>106</v>
      </c>
      <c r="E317" s="92" t="s">
        <v>121</v>
      </c>
      <c r="F317" s="20">
        <v>180000</v>
      </c>
      <c r="G317" s="1">
        <v>10</v>
      </c>
      <c r="H317" s="1">
        <f t="shared" si="4"/>
        <v>1800000</v>
      </c>
      <c r="L317" s="87">
        <v>2018</v>
      </c>
      <c r="M317">
        <v>6</v>
      </c>
      <c r="N317">
        <v>20</v>
      </c>
    </row>
    <row r="318" spans="1:14" ht="19.5" customHeight="1" x14ac:dyDescent="0.3">
      <c r="A318" s="86">
        <v>43268</v>
      </c>
      <c r="B318" s="102">
        <f>DATE(L319,M319,N319)</f>
        <v>43271</v>
      </c>
      <c r="C318" s="88" t="s">
        <v>156</v>
      </c>
      <c r="D318" s="88" t="s">
        <v>106</v>
      </c>
      <c r="E318" s="92" t="s">
        <v>123</v>
      </c>
      <c r="F318" s="20">
        <v>637346</v>
      </c>
      <c r="G318" s="1">
        <v>3</v>
      </c>
      <c r="H318" s="1">
        <f t="shared" si="4"/>
        <v>1912038</v>
      </c>
      <c r="L318" s="87">
        <v>2018</v>
      </c>
      <c r="M318">
        <v>6</v>
      </c>
      <c r="N318">
        <v>20</v>
      </c>
    </row>
    <row r="319" spans="1:14" ht="19.5" customHeight="1" x14ac:dyDescent="0.3">
      <c r="A319" s="86">
        <v>43269</v>
      </c>
      <c r="B319" s="102">
        <f>DATE(L320,M320,N320)</f>
        <v>43272</v>
      </c>
      <c r="C319" s="88" t="s">
        <v>478</v>
      </c>
      <c r="D319" s="88" t="s">
        <v>111</v>
      </c>
      <c r="E319" s="92" t="s">
        <v>113</v>
      </c>
      <c r="F319" s="20">
        <v>322800</v>
      </c>
      <c r="G319" s="1">
        <v>10</v>
      </c>
      <c r="H319" s="1">
        <f t="shared" si="4"/>
        <v>3228000</v>
      </c>
      <c r="L319" s="87">
        <v>2018</v>
      </c>
      <c r="M319">
        <v>6</v>
      </c>
      <c r="N319">
        <v>20</v>
      </c>
    </row>
    <row r="320" spans="1:14" ht="19.5" customHeight="1" x14ac:dyDescent="0.3">
      <c r="A320" s="86">
        <v>43269</v>
      </c>
      <c r="B320" s="102">
        <f>DATE(L321,M321,N321)</f>
        <v>43272</v>
      </c>
      <c r="C320" s="88" t="s">
        <v>0</v>
      </c>
      <c r="D320" s="88" t="s">
        <v>101</v>
      </c>
      <c r="E320" s="92" t="s">
        <v>120</v>
      </c>
      <c r="F320" s="20">
        <v>1421964</v>
      </c>
      <c r="G320" s="1">
        <v>5</v>
      </c>
      <c r="H320" s="1">
        <f t="shared" si="4"/>
        <v>7109820</v>
      </c>
      <c r="L320" s="87">
        <v>2018</v>
      </c>
      <c r="M320">
        <v>6</v>
      </c>
      <c r="N320">
        <v>21</v>
      </c>
    </row>
    <row r="321" spans="1:14" ht="19.5" customHeight="1" x14ac:dyDescent="0.3">
      <c r="A321" s="86">
        <v>43269</v>
      </c>
      <c r="B321" s="102">
        <f>DATE(L322,M322,N322)</f>
        <v>43272</v>
      </c>
      <c r="C321" s="88" t="s">
        <v>463</v>
      </c>
      <c r="D321" s="88" t="s">
        <v>111</v>
      </c>
      <c r="E321" s="92" t="s">
        <v>136</v>
      </c>
      <c r="F321" s="20">
        <v>274800</v>
      </c>
      <c r="G321" s="1">
        <v>1</v>
      </c>
      <c r="H321" s="1">
        <f t="shared" si="4"/>
        <v>274800</v>
      </c>
      <c r="L321" s="87">
        <v>2018</v>
      </c>
      <c r="M321">
        <v>6</v>
      </c>
      <c r="N321">
        <v>21</v>
      </c>
    </row>
    <row r="322" spans="1:14" ht="19.5" customHeight="1" x14ac:dyDescent="0.3">
      <c r="A322" s="86">
        <v>43269</v>
      </c>
      <c r="B322" s="102">
        <f>DATE(L323,M323,N323)</f>
        <v>43272</v>
      </c>
      <c r="C322" s="88" t="s">
        <v>152</v>
      </c>
      <c r="D322" s="88" t="s">
        <v>111</v>
      </c>
      <c r="E322" s="92" t="s">
        <v>136</v>
      </c>
      <c r="F322" s="20">
        <v>274800</v>
      </c>
      <c r="G322" s="1">
        <v>9</v>
      </c>
      <c r="H322" s="1">
        <f t="shared" si="4"/>
        <v>2473200</v>
      </c>
      <c r="L322" s="87">
        <v>2018</v>
      </c>
      <c r="M322">
        <v>6</v>
      </c>
      <c r="N322">
        <v>21</v>
      </c>
    </row>
    <row r="323" spans="1:14" ht="19.5" customHeight="1" x14ac:dyDescent="0.3">
      <c r="A323" s="86">
        <v>43269</v>
      </c>
      <c r="B323" s="102">
        <f>DATE(L324,M324,N324)</f>
        <v>43272</v>
      </c>
      <c r="C323" s="88" t="s">
        <v>151</v>
      </c>
      <c r="D323" s="88" t="s">
        <v>99</v>
      </c>
      <c r="E323" s="92" t="s">
        <v>100</v>
      </c>
      <c r="F323" s="20">
        <v>131940</v>
      </c>
      <c r="G323" s="1">
        <v>25</v>
      </c>
      <c r="H323" s="1">
        <f t="shared" si="4"/>
        <v>3298500</v>
      </c>
      <c r="L323" s="87">
        <v>2018</v>
      </c>
      <c r="M323">
        <v>6</v>
      </c>
      <c r="N323">
        <v>21</v>
      </c>
    </row>
    <row r="324" spans="1:14" ht="19.5" customHeight="1" x14ac:dyDescent="0.3">
      <c r="A324" s="86">
        <v>43269</v>
      </c>
      <c r="B324" s="102">
        <f>DATE(L325,M325,N325)</f>
        <v>43272</v>
      </c>
      <c r="C324" s="88" t="s">
        <v>149</v>
      </c>
      <c r="D324" s="88" t="s">
        <v>101</v>
      </c>
      <c r="E324" s="92" t="s">
        <v>102</v>
      </c>
      <c r="F324" s="20">
        <v>1910640</v>
      </c>
      <c r="G324" s="1">
        <v>7</v>
      </c>
      <c r="H324" s="1">
        <f t="shared" si="4"/>
        <v>13374480</v>
      </c>
      <c r="L324" s="87">
        <v>2018</v>
      </c>
      <c r="M324">
        <v>6</v>
      </c>
      <c r="N324">
        <v>21</v>
      </c>
    </row>
    <row r="325" spans="1:14" ht="19.5" customHeight="1" x14ac:dyDescent="0.3">
      <c r="A325" s="86">
        <v>43269</v>
      </c>
      <c r="B325" s="102">
        <f>DATE(L326,M326,N326)</f>
        <v>43272</v>
      </c>
      <c r="C325" s="88" t="s">
        <v>12</v>
      </c>
      <c r="D325" s="88" t="s">
        <v>106</v>
      </c>
      <c r="E325" s="92" t="s">
        <v>109</v>
      </c>
      <c r="F325" s="20">
        <v>456000</v>
      </c>
      <c r="G325" s="1">
        <v>3</v>
      </c>
      <c r="H325" s="1">
        <f t="shared" si="4"/>
        <v>1368000</v>
      </c>
      <c r="L325" s="87">
        <v>2018</v>
      </c>
      <c r="M325">
        <v>6</v>
      </c>
      <c r="N325">
        <v>21</v>
      </c>
    </row>
    <row r="326" spans="1:14" ht="19.5" customHeight="1" x14ac:dyDescent="0.3">
      <c r="A326" s="86">
        <v>43270</v>
      </c>
      <c r="B326" s="102">
        <f>DATE(L327,M327,N327)</f>
        <v>43273</v>
      </c>
      <c r="C326" s="88" t="s">
        <v>153</v>
      </c>
      <c r="D326" s="88" t="s">
        <v>99</v>
      </c>
      <c r="E326" s="92" t="s">
        <v>108</v>
      </c>
      <c r="F326" s="20">
        <v>48660</v>
      </c>
      <c r="G326" s="1">
        <v>25</v>
      </c>
      <c r="H326" s="1">
        <f t="shared" ref="H326:H389" si="5">F326*G326</f>
        <v>1216500</v>
      </c>
      <c r="L326" s="87">
        <v>2018</v>
      </c>
      <c r="M326">
        <v>6</v>
      </c>
      <c r="N326">
        <v>21</v>
      </c>
    </row>
    <row r="327" spans="1:14" ht="19.5" customHeight="1" x14ac:dyDescent="0.3">
      <c r="A327" s="86">
        <v>43270</v>
      </c>
      <c r="B327" s="102">
        <f>DATE(L328,M328,N328)</f>
        <v>43273</v>
      </c>
      <c r="C327" s="88" t="s">
        <v>1</v>
      </c>
      <c r="D327" s="88" t="s">
        <v>111</v>
      </c>
      <c r="E327" s="92" t="s">
        <v>112</v>
      </c>
      <c r="F327" s="20">
        <v>266144</v>
      </c>
      <c r="G327" s="1">
        <v>10</v>
      </c>
      <c r="H327" s="1">
        <f t="shared" si="5"/>
        <v>2661440</v>
      </c>
      <c r="L327" s="87">
        <v>2018</v>
      </c>
      <c r="M327">
        <v>6</v>
      </c>
      <c r="N327">
        <v>22</v>
      </c>
    </row>
    <row r="328" spans="1:14" ht="19.5" customHeight="1" x14ac:dyDescent="0.3">
      <c r="A328" s="86">
        <v>43270</v>
      </c>
      <c r="B328" s="102">
        <f>DATE(L329,M329,N329)</f>
        <v>43273</v>
      </c>
      <c r="C328" s="88" t="s">
        <v>455</v>
      </c>
      <c r="D328" s="88" t="s">
        <v>99</v>
      </c>
      <c r="E328" s="92" t="s">
        <v>100</v>
      </c>
      <c r="F328" s="20">
        <v>131940</v>
      </c>
      <c r="G328" s="1">
        <v>8</v>
      </c>
      <c r="H328" s="1">
        <f t="shared" si="5"/>
        <v>1055520</v>
      </c>
      <c r="L328" s="87">
        <v>2018</v>
      </c>
      <c r="M328">
        <v>6</v>
      </c>
      <c r="N328">
        <v>22</v>
      </c>
    </row>
    <row r="329" spans="1:14" ht="19.5" customHeight="1" x14ac:dyDescent="0.3">
      <c r="A329" s="86">
        <v>43270</v>
      </c>
      <c r="B329" s="102">
        <f>DATE(L330,M330,N330)</f>
        <v>43273</v>
      </c>
      <c r="C329" s="88" t="s">
        <v>156</v>
      </c>
      <c r="D329" s="88" t="s">
        <v>103</v>
      </c>
      <c r="E329" s="92" t="s">
        <v>104</v>
      </c>
      <c r="F329" s="20">
        <v>200028</v>
      </c>
      <c r="G329" s="1">
        <v>5</v>
      </c>
      <c r="H329" s="1">
        <f t="shared" si="5"/>
        <v>1000140</v>
      </c>
      <c r="L329" s="87">
        <v>2018</v>
      </c>
      <c r="M329">
        <v>6</v>
      </c>
      <c r="N329">
        <v>22</v>
      </c>
    </row>
    <row r="330" spans="1:14" ht="19.5" customHeight="1" x14ac:dyDescent="0.3">
      <c r="A330" s="86">
        <v>43270</v>
      </c>
      <c r="B330" s="102">
        <f>DATE(L331,M331,N331)</f>
        <v>43273</v>
      </c>
      <c r="C330" s="88" t="s">
        <v>155</v>
      </c>
      <c r="D330" s="88" t="s">
        <v>101</v>
      </c>
      <c r="E330" s="92" t="s">
        <v>102</v>
      </c>
      <c r="F330" s="20">
        <v>1910640</v>
      </c>
      <c r="G330" s="1">
        <v>30</v>
      </c>
      <c r="H330" s="1">
        <f t="shared" si="5"/>
        <v>57319200</v>
      </c>
      <c r="L330" s="87">
        <v>2018</v>
      </c>
      <c r="M330">
        <v>6</v>
      </c>
      <c r="N330">
        <v>22</v>
      </c>
    </row>
    <row r="331" spans="1:14" ht="19.5" customHeight="1" x14ac:dyDescent="0.3">
      <c r="A331" s="86">
        <v>43270</v>
      </c>
      <c r="B331" s="102">
        <f>DATE(L332,M332,N332)</f>
        <v>43273</v>
      </c>
      <c r="C331" s="88" t="s">
        <v>154</v>
      </c>
      <c r="D331" s="88" t="s">
        <v>101</v>
      </c>
      <c r="E331" s="92" t="s">
        <v>118</v>
      </c>
      <c r="F331" s="20">
        <v>1319988</v>
      </c>
      <c r="G331" s="1">
        <v>30</v>
      </c>
      <c r="H331" s="1">
        <f t="shared" si="5"/>
        <v>39599640</v>
      </c>
      <c r="L331" s="87">
        <v>2018</v>
      </c>
      <c r="M331">
        <v>6</v>
      </c>
      <c r="N331">
        <v>22</v>
      </c>
    </row>
    <row r="332" spans="1:14" ht="19.5" customHeight="1" x14ac:dyDescent="0.3">
      <c r="A332" s="86">
        <v>43271</v>
      </c>
      <c r="B332" s="102">
        <f>DATE(L333,M333,N333)</f>
        <v>43274</v>
      </c>
      <c r="C332" s="88" t="s">
        <v>456</v>
      </c>
      <c r="D332" s="88" t="s">
        <v>99</v>
      </c>
      <c r="E332" s="92" t="s">
        <v>105</v>
      </c>
      <c r="F332" s="20">
        <v>299988</v>
      </c>
      <c r="G332" s="1">
        <v>3</v>
      </c>
      <c r="H332" s="1">
        <f t="shared" si="5"/>
        <v>899964</v>
      </c>
      <c r="L332" s="87">
        <v>2018</v>
      </c>
      <c r="M332">
        <v>6</v>
      </c>
      <c r="N332">
        <v>22</v>
      </c>
    </row>
    <row r="333" spans="1:14" ht="19.5" customHeight="1" x14ac:dyDescent="0.3">
      <c r="A333" s="86">
        <v>43271</v>
      </c>
      <c r="B333" s="102">
        <f>DATE(L334,M334,N334)</f>
        <v>43274</v>
      </c>
      <c r="C333" s="88" t="s">
        <v>458</v>
      </c>
      <c r="D333" s="88" t="s">
        <v>111</v>
      </c>
      <c r="E333" s="92" t="s">
        <v>113</v>
      </c>
      <c r="F333" s="20">
        <v>322800</v>
      </c>
      <c r="G333" s="1">
        <v>4</v>
      </c>
      <c r="H333" s="1">
        <f t="shared" si="5"/>
        <v>1291200</v>
      </c>
      <c r="L333" s="87">
        <v>2018</v>
      </c>
      <c r="M333">
        <v>6</v>
      </c>
      <c r="N333">
        <v>23</v>
      </c>
    </row>
    <row r="334" spans="1:14" ht="19.5" customHeight="1" x14ac:dyDescent="0.3">
      <c r="A334" s="86">
        <v>43271</v>
      </c>
      <c r="B334" s="102">
        <f>DATE(L335,M335,N335)</f>
        <v>43274</v>
      </c>
      <c r="C334" s="88" t="s">
        <v>459</v>
      </c>
      <c r="D334" s="88" t="s">
        <v>106</v>
      </c>
      <c r="E334" s="92" t="s">
        <v>130</v>
      </c>
      <c r="F334" s="20">
        <v>33480</v>
      </c>
      <c r="G334" s="1">
        <v>8</v>
      </c>
      <c r="H334" s="1">
        <f t="shared" si="5"/>
        <v>267840</v>
      </c>
      <c r="L334" s="87">
        <v>2018</v>
      </c>
      <c r="M334">
        <v>6</v>
      </c>
      <c r="N334">
        <v>23</v>
      </c>
    </row>
    <row r="335" spans="1:14" ht="19.5" customHeight="1" x14ac:dyDescent="0.3">
      <c r="A335" s="86">
        <v>43272</v>
      </c>
      <c r="B335" s="102">
        <f>DATE(L336,M336,N336)</f>
        <v>43275</v>
      </c>
      <c r="C335" s="88" t="s">
        <v>461</v>
      </c>
      <c r="D335" s="88" t="s">
        <v>111</v>
      </c>
      <c r="E335" s="92" t="s">
        <v>136</v>
      </c>
      <c r="F335" s="20">
        <v>274800</v>
      </c>
      <c r="G335" s="1">
        <v>10</v>
      </c>
      <c r="H335" s="1">
        <f t="shared" si="5"/>
        <v>2748000</v>
      </c>
      <c r="L335" s="87">
        <v>2018</v>
      </c>
      <c r="M335">
        <v>6</v>
      </c>
      <c r="N335">
        <v>23</v>
      </c>
    </row>
    <row r="336" spans="1:14" ht="19.5" customHeight="1" x14ac:dyDescent="0.3">
      <c r="A336" s="86">
        <v>43272</v>
      </c>
      <c r="B336" s="102">
        <f>DATE(L337,M337,N337)</f>
        <v>43275</v>
      </c>
      <c r="C336" s="88" t="s">
        <v>460</v>
      </c>
      <c r="D336" s="88" t="s">
        <v>101</v>
      </c>
      <c r="E336" s="92" t="s">
        <v>118</v>
      </c>
      <c r="F336" s="20">
        <v>1319988</v>
      </c>
      <c r="G336" s="1">
        <v>9</v>
      </c>
      <c r="H336" s="1">
        <f t="shared" si="5"/>
        <v>11879892</v>
      </c>
      <c r="L336" s="87">
        <v>2018</v>
      </c>
      <c r="M336">
        <v>6</v>
      </c>
      <c r="N336">
        <v>24</v>
      </c>
    </row>
    <row r="337" spans="1:14" ht="19.5" customHeight="1" x14ac:dyDescent="0.3">
      <c r="A337" s="86">
        <v>43272</v>
      </c>
      <c r="B337" s="102">
        <f>DATE(L338,M338,N338)</f>
        <v>43275</v>
      </c>
      <c r="C337" s="88" t="s">
        <v>1</v>
      </c>
      <c r="D337" s="88" t="s">
        <v>111</v>
      </c>
      <c r="E337" s="92" t="s">
        <v>113</v>
      </c>
      <c r="F337" s="20">
        <v>322800</v>
      </c>
      <c r="G337" s="1">
        <v>10</v>
      </c>
      <c r="H337" s="1">
        <f t="shared" si="5"/>
        <v>3228000</v>
      </c>
      <c r="L337" s="87">
        <v>2018</v>
      </c>
      <c r="M337">
        <v>6</v>
      </c>
      <c r="N337">
        <v>24</v>
      </c>
    </row>
    <row r="338" spans="1:14" ht="19.5" customHeight="1" x14ac:dyDescent="0.3">
      <c r="A338" s="86">
        <v>43272</v>
      </c>
      <c r="B338" s="102">
        <f>DATE(L339,M339,N339)</f>
        <v>43275</v>
      </c>
      <c r="C338" s="88" t="s">
        <v>464</v>
      </c>
      <c r="D338" s="88" t="s">
        <v>101</v>
      </c>
      <c r="E338" s="92" t="s">
        <v>102</v>
      </c>
      <c r="F338" s="20">
        <v>1910640</v>
      </c>
      <c r="G338" s="1">
        <v>3</v>
      </c>
      <c r="H338" s="1">
        <f t="shared" si="5"/>
        <v>5731920</v>
      </c>
      <c r="L338" s="87">
        <v>2018</v>
      </c>
      <c r="M338">
        <v>6</v>
      </c>
      <c r="N338">
        <v>24</v>
      </c>
    </row>
    <row r="339" spans="1:14" ht="19.5" customHeight="1" x14ac:dyDescent="0.3">
      <c r="A339" s="86">
        <v>43273</v>
      </c>
      <c r="B339" s="102">
        <f>DATE(L340,M340,N340)</f>
        <v>43276</v>
      </c>
      <c r="C339" s="88" t="s">
        <v>465</v>
      </c>
      <c r="D339" s="88" t="s">
        <v>103</v>
      </c>
      <c r="E339" s="92" t="s">
        <v>141</v>
      </c>
      <c r="F339" s="20">
        <v>63196</v>
      </c>
      <c r="G339" s="1">
        <v>10</v>
      </c>
      <c r="H339" s="1">
        <f t="shared" si="5"/>
        <v>631960</v>
      </c>
      <c r="L339" s="87">
        <v>2018</v>
      </c>
      <c r="M339">
        <v>6</v>
      </c>
      <c r="N339">
        <v>24</v>
      </c>
    </row>
    <row r="340" spans="1:14" ht="19.5" customHeight="1" x14ac:dyDescent="0.3">
      <c r="A340" s="86">
        <v>43273</v>
      </c>
      <c r="B340" s="102">
        <f>DATE(L341,M341,N341)</f>
        <v>43276</v>
      </c>
      <c r="C340" s="88" t="s">
        <v>466</v>
      </c>
      <c r="D340" s="88" t="s">
        <v>101</v>
      </c>
      <c r="E340" s="92" t="s">
        <v>120</v>
      </c>
      <c r="F340" s="20">
        <v>1421964</v>
      </c>
      <c r="G340" s="1">
        <v>25</v>
      </c>
      <c r="H340" s="1">
        <f t="shared" si="5"/>
        <v>35549100</v>
      </c>
      <c r="L340" s="87">
        <v>2018</v>
      </c>
      <c r="M340">
        <v>6</v>
      </c>
      <c r="N340">
        <v>25</v>
      </c>
    </row>
    <row r="341" spans="1:14" ht="19.5" customHeight="1" x14ac:dyDescent="0.3">
      <c r="A341" s="86">
        <v>43273</v>
      </c>
      <c r="B341" s="102">
        <f>DATE(L342,M342,N342)</f>
        <v>43276</v>
      </c>
      <c r="C341" s="88" t="s">
        <v>468</v>
      </c>
      <c r="D341" s="88" t="s">
        <v>116</v>
      </c>
      <c r="E341" s="92" t="s">
        <v>119</v>
      </c>
      <c r="F341" s="20">
        <v>1200000</v>
      </c>
      <c r="G341" s="1">
        <v>25</v>
      </c>
      <c r="H341" s="1">
        <f t="shared" si="5"/>
        <v>30000000</v>
      </c>
      <c r="L341" s="87">
        <v>2018</v>
      </c>
      <c r="M341">
        <v>6</v>
      </c>
      <c r="N341">
        <v>25</v>
      </c>
    </row>
    <row r="342" spans="1:14" ht="19.5" customHeight="1" x14ac:dyDescent="0.3">
      <c r="A342" s="86">
        <v>43273</v>
      </c>
      <c r="B342" s="102">
        <f>DATE(L343,M343,N343)</f>
        <v>43276</v>
      </c>
      <c r="C342" s="88" t="s">
        <v>150</v>
      </c>
      <c r="D342" s="88" t="s">
        <v>101</v>
      </c>
      <c r="E342" s="92" t="s">
        <v>102</v>
      </c>
      <c r="F342" s="20">
        <v>1910640</v>
      </c>
      <c r="G342" s="1">
        <v>25</v>
      </c>
      <c r="H342" s="1">
        <f t="shared" si="5"/>
        <v>47766000</v>
      </c>
      <c r="L342" s="87">
        <v>2018</v>
      </c>
      <c r="M342">
        <v>6</v>
      </c>
      <c r="N342">
        <v>25</v>
      </c>
    </row>
    <row r="343" spans="1:14" ht="19.5" customHeight="1" x14ac:dyDescent="0.3">
      <c r="A343" s="86">
        <v>43273</v>
      </c>
      <c r="B343" s="102">
        <f>DATE(L344,M344,N344)</f>
        <v>43276</v>
      </c>
      <c r="C343" s="88" t="s">
        <v>471</v>
      </c>
      <c r="D343" s="88" t="s">
        <v>103</v>
      </c>
      <c r="E343" s="92" t="s">
        <v>127</v>
      </c>
      <c r="F343" s="20">
        <v>215988</v>
      </c>
      <c r="G343" s="1">
        <v>5</v>
      </c>
      <c r="H343" s="1">
        <f t="shared" si="5"/>
        <v>1079940</v>
      </c>
      <c r="L343" s="87">
        <v>2018</v>
      </c>
      <c r="M343">
        <v>6</v>
      </c>
      <c r="N343">
        <v>25</v>
      </c>
    </row>
    <row r="344" spans="1:14" ht="19.5" customHeight="1" x14ac:dyDescent="0.3">
      <c r="A344" s="86">
        <v>43273</v>
      </c>
      <c r="B344" s="102">
        <f>DATE(L345,M345,N345)</f>
        <v>43276</v>
      </c>
      <c r="C344" s="88" t="s">
        <v>467</v>
      </c>
      <c r="D344" s="88" t="s">
        <v>106</v>
      </c>
      <c r="E344" s="92" t="s">
        <v>129</v>
      </c>
      <c r="F344" s="20">
        <v>166800</v>
      </c>
      <c r="G344" s="1">
        <v>7</v>
      </c>
      <c r="H344" s="1">
        <f t="shared" si="5"/>
        <v>1167600</v>
      </c>
      <c r="L344" s="87">
        <v>2018</v>
      </c>
      <c r="M344">
        <v>6</v>
      </c>
      <c r="N344">
        <v>25</v>
      </c>
    </row>
    <row r="345" spans="1:14" ht="19.5" customHeight="1" x14ac:dyDescent="0.3">
      <c r="A345" s="86">
        <v>43274</v>
      </c>
      <c r="B345" s="102">
        <f>DATE(L346,M346,N346)</f>
        <v>43277</v>
      </c>
      <c r="C345" s="88" t="s">
        <v>472</v>
      </c>
      <c r="D345" s="88" t="s">
        <v>99</v>
      </c>
      <c r="E345" s="92" t="s">
        <v>108</v>
      </c>
      <c r="F345" s="20">
        <v>48660</v>
      </c>
      <c r="G345" s="1">
        <v>25</v>
      </c>
      <c r="H345" s="1">
        <f t="shared" si="5"/>
        <v>1216500</v>
      </c>
      <c r="L345" s="87">
        <v>2018</v>
      </c>
      <c r="M345">
        <v>6</v>
      </c>
      <c r="N345">
        <v>25</v>
      </c>
    </row>
    <row r="346" spans="1:14" ht="19.5" customHeight="1" x14ac:dyDescent="0.3">
      <c r="A346" s="86">
        <v>43274</v>
      </c>
      <c r="B346" s="102">
        <f>DATE(L347,M347,N347)</f>
        <v>43277</v>
      </c>
      <c r="C346" s="88" t="s">
        <v>473</v>
      </c>
      <c r="D346" s="88" t="s">
        <v>99</v>
      </c>
      <c r="E346" s="92" t="s">
        <v>110</v>
      </c>
      <c r="F346" s="20">
        <v>159588</v>
      </c>
      <c r="G346" s="1">
        <v>9</v>
      </c>
      <c r="H346" s="1">
        <f t="shared" si="5"/>
        <v>1436292</v>
      </c>
      <c r="L346" s="87">
        <v>2018</v>
      </c>
      <c r="M346">
        <v>6</v>
      </c>
      <c r="N346">
        <v>26</v>
      </c>
    </row>
    <row r="347" spans="1:14" ht="19.5" customHeight="1" x14ac:dyDescent="0.3">
      <c r="A347" s="86">
        <v>43274</v>
      </c>
      <c r="B347" s="102">
        <f>DATE(L348,M348,N348)</f>
        <v>43277</v>
      </c>
      <c r="C347" s="88" t="s">
        <v>453</v>
      </c>
      <c r="D347" s="88" t="s">
        <v>99</v>
      </c>
      <c r="E347" s="92" t="s">
        <v>110</v>
      </c>
      <c r="F347" s="20">
        <v>159588</v>
      </c>
      <c r="G347" s="1">
        <v>10</v>
      </c>
      <c r="H347" s="1">
        <f t="shared" si="5"/>
        <v>1595880</v>
      </c>
      <c r="L347" s="87">
        <v>2018</v>
      </c>
      <c r="M347">
        <v>6</v>
      </c>
      <c r="N347">
        <v>26</v>
      </c>
    </row>
    <row r="348" spans="1:14" ht="19.5" customHeight="1" x14ac:dyDescent="0.3">
      <c r="A348" s="86">
        <v>43275</v>
      </c>
      <c r="B348" s="102">
        <f>DATE(L349,M349,N349)</f>
        <v>43278</v>
      </c>
      <c r="C348" s="88" t="s">
        <v>476</v>
      </c>
      <c r="D348" s="88" t="s">
        <v>106</v>
      </c>
      <c r="E348" s="92" t="s">
        <v>123</v>
      </c>
      <c r="F348" s="20">
        <v>632239</v>
      </c>
      <c r="G348" s="1">
        <v>5</v>
      </c>
      <c r="H348" s="1">
        <f t="shared" si="5"/>
        <v>3161195</v>
      </c>
      <c r="L348" s="87">
        <v>2018</v>
      </c>
      <c r="M348">
        <v>6</v>
      </c>
      <c r="N348">
        <v>26</v>
      </c>
    </row>
    <row r="349" spans="1:14" ht="19.5" customHeight="1" x14ac:dyDescent="0.3">
      <c r="A349" s="86">
        <v>43275</v>
      </c>
      <c r="B349" s="102">
        <f>DATE(L350,M350,N350)</f>
        <v>43278</v>
      </c>
      <c r="C349" s="88" t="s">
        <v>477</v>
      </c>
      <c r="D349" s="88" t="s">
        <v>101</v>
      </c>
      <c r="E349" s="92" t="s">
        <v>124</v>
      </c>
      <c r="F349" s="20">
        <v>599988</v>
      </c>
      <c r="G349" s="1">
        <v>8</v>
      </c>
      <c r="H349" s="1">
        <f t="shared" si="5"/>
        <v>4799904</v>
      </c>
      <c r="L349" s="87">
        <v>2018</v>
      </c>
      <c r="M349">
        <v>6</v>
      </c>
      <c r="N349">
        <v>27</v>
      </c>
    </row>
    <row r="350" spans="1:14" ht="19.5" customHeight="1" x14ac:dyDescent="0.3">
      <c r="A350" s="86">
        <v>43275</v>
      </c>
      <c r="B350" s="102">
        <f>DATE(L351,M351,N351)</f>
        <v>43278</v>
      </c>
      <c r="C350" s="88" t="s">
        <v>474</v>
      </c>
      <c r="D350" s="88" t="s">
        <v>106</v>
      </c>
      <c r="E350" s="92" t="s">
        <v>109</v>
      </c>
      <c r="F350" s="20">
        <v>456000</v>
      </c>
      <c r="G350" s="1">
        <v>30</v>
      </c>
      <c r="H350" s="1">
        <f t="shared" si="5"/>
        <v>13680000</v>
      </c>
      <c r="L350" s="87">
        <v>2018</v>
      </c>
      <c r="M350">
        <v>6</v>
      </c>
      <c r="N350">
        <v>27</v>
      </c>
    </row>
    <row r="351" spans="1:14" ht="19.5" customHeight="1" x14ac:dyDescent="0.3">
      <c r="A351" s="86">
        <v>43275</v>
      </c>
      <c r="B351" s="102">
        <f>DATE(L352,M352,N352)</f>
        <v>43278</v>
      </c>
      <c r="C351" s="88" t="s">
        <v>475</v>
      </c>
      <c r="D351" s="88" t="s">
        <v>103</v>
      </c>
      <c r="E351" s="92" t="s">
        <v>141</v>
      </c>
      <c r="F351" s="20">
        <v>64775</v>
      </c>
      <c r="G351" s="1">
        <v>30</v>
      </c>
      <c r="H351" s="1">
        <f t="shared" si="5"/>
        <v>1943250</v>
      </c>
      <c r="L351" s="87">
        <v>2018</v>
      </c>
      <c r="M351">
        <v>6</v>
      </c>
      <c r="N351">
        <v>27</v>
      </c>
    </row>
    <row r="352" spans="1:14" ht="19.5" customHeight="1" x14ac:dyDescent="0.3">
      <c r="A352" s="86">
        <v>43275</v>
      </c>
      <c r="B352" s="102">
        <f>DATE(L353,M353,N353)</f>
        <v>43278</v>
      </c>
      <c r="C352" s="88" t="s">
        <v>152</v>
      </c>
      <c r="D352" s="88" t="s">
        <v>111</v>
      </c>
      <c r="E352" s="92" t="s">
        <v>140</v>
      </c>
      <c r="F352" s="20">
        <v>39588</v>
      </c>
      <c r="G352" s="1">
        <v>10</v>
      </c>
      <c r="H352" s="1">
        <f t="shared" si="5"/>
        <v>395880</v>
      </c>
      <c r="L352" s="87">
        <v>2018</v>
      </c>
      <c r="M352">
        <v>6</v>
      </c>
      <c r="N352">
        <v>27</v>
      </c>
    </row>
    <row r="353" spans="1:14" ht="19.5" customHeight="1" x14ac:dyDescent="0.3">
      <c r="A353" s="86">
        <v>43276</v>
      </c>
      <c r="B353" s="102">
        <f>DATE(L354,M354,N354)</f>
        <v>43279</v>
      </c>
      <c r="C353" s="88" t="s">
        <v>478</v>
      </c>
      <c r="D353" s="88" t="s">
        <v>99</v>
      </c>
      <c r="E353" s="92" t="s">
        <v>105</v>
      </c>
      <c r="F353" s="20">
        <v>299988</v>
      </c>
      <c r="G353" s="1">
        <v>3</v>
      </c>
      <c r="H353" s="1">
        <f t="shared" si="5"/>
        <v>899964</v>
      </c>
      <c r="L353" s="87">
        <v>2018</v>
      </c>
      <c r="M353">
        <v>6</v>
      </c>
      <c r="N353">
        <v>27</v>
      </c>
    </row>
    <row r="354" spans="1:14" ht="19.5" customHeight="1" x14ac:dyDescent="0.3">
      <c r="A354" s="86">
        <v>43276</v>
      </c>
      <c r="B354" s="102">
        <f>DATE(L355,M355,N355)</f>
        <v>43279</v>
      </c>
      <c r="C354" s="88" t="s">
        <v>156</v>
      </c>
      <c r="D354" s="88" t="s">
        <v>101</v>
      </c>
      <c r="E354" s="92" t="s">
        <v>102</v>
      </c>
      <c r="F354" s="20">
        <v>1910640</v>
      </c>
      <c r="G354" s="1">
        <v>3</v>
      </c>
      <c r="H354" s="1">
        <f t="shared" si="5"/>
        <v>5731920</v>
      </c>
      <c r="L354" s="87">
        <v>2018</v>
      </c>
      <c r="M354">
        <v>6</v>
      </c>
      <c r="N354">
        <v>28</v>
      </c>
    </row>
    <row r="355" spans="1:14" ht="19.5" customHeight="1" x14ac:dyDescent="0.3">
      <c r="A355" s="86">
        <v>43277</v>
      </c>
      <c r="B355" s="102">
        <f>DATE(L356,M356,N356)</f>
        <v>43280</v>
      </c>
      <c r="C355" s="88" t="s">
        <v>479</v>
      </c>
      <c r="D355" s="88" t="s">
        <v>116</v>
      </c>
      <c r="E355" s="92" t="s">
        <v>131</v>
      </c>
      <c r="F355" s="20">
        <v>429600</v>
      </c>
      <c r="G355" s="1">
        <v>4</v>
      </c>
      <c r="H355" s="1">
        <f t="shared" si="5"/>
        <v>1718400</v>
      </c>
      <c r="L355" s="87">
        <v>2018</v>
      </c>
      <c r="M355">
        <v>6</v>
      </c>
      <c r="N355">
        <v>28</v>
      </c>
    </row>
    <row r="356" spans="1:14" ht="19.5" customHeight="1" x14ac:dyDescent="0.3">
      <c r="A356" s="86">
        <v>43277</v>
      </c>
      <c r="B356" s="102">
        <f>DATE(L357,M357,N357)</f>
        <v>43280</v>
      </c>
      <c r="C356" s="88" t="s">
        <v>153</v>
      </c>
      <c r="D356" s="88" t="s">
        <v>106</v>
      </c>
      <c r="E356" s="92" t="s">
        <v>109</v>
      </c>
      <c r="F356" s="20">
        <v>456000</v>
      </c>
      <c r="G356" s="1">
        <v>2</v>
      </c>
      <c r="H356" s="1">
        <f t="shared" si="5"/>
        <v>912000</v>
      </c>
      <c r="L356" s="87">
        <v>2018</v>
      </c>
      <c r="M356">
        <v>6</v>
      </c>
      <c r="N356">
        <v>29</v>
      </c>
    </row>
    <row r="357" spans="1:14" ht="19.5" customHeight="1" x14ac:dyDescent="0.3">
      <c r="A357" s="86">
        <v>43277</v>
      </c>
      <c r="B357" s="102">
        <f>DATE(L358,M358,N358)</f>
        <v>43280</v>
      </c>
      <c r="C357" s="88" t="s">
        <v>149</v>
      </c>
      <c r="D357" s="88" t="s">
        <v>101</v>
      </c>
      <c r="E357" s="92" t="s">
        <v>102</v>
      </c>
      <c r="F357" s="20">
        <v>1910640</v>
      </c>
      <c r="G357" s="1">
        <v>10</v>
      </c>
      <c r="H357" s="1">
        <f t="shared" si="5"/>
        <v>19106400</v>
      </c>
      <c r="L357" s="87">
        <v>2018</v>
      </c>
      <c r="M357">
        <v>6</v>
      </c>
      <c r="N357">
        <v>29</v>
      </c>
    </row>
    <row r="358" spans="1:14" ht="19.5" customHeight="1" x14ac:dyDescent="0.3">
      <c r="A358" s="86">
        <v>43277</v>
      </c>
      <c r="B358" s="102">
        <f>DATE(L359,M359,N359)</f>
        <v>43280</v>
      </c>
      <c r="C358" s="88" t="s">
        <v>149</v>
      </c>
      <c r="D358" s="88" t="s">
        <v>111</v>
      </c>
      <c r="E358" s="92" t="s">
        <v>113</v>
      </c>
      <c r="F358" s="20">
        <v>322800</v>
      </c>
      <c r="G358" s="1">
        <v>9</v>
      </c>
      <c r="H358" s="1">
        <f t="shared" si="5"/>
        <v>2905200</v>
      </c>
      <c r="L358" s="87">
        <v>2018</v>
      </c>
      <c r="M358">
        <v>6</v>
      </c>
      <c r="N358">
        <v>29</v>
      </c>
    </row>
    <row r="359" spans="1:14" ht="19.5" customHeight="1" x14ac:dyDescent="0.3">
      <c r="A359" s="86">
        <v>43278</v>
      </c>
      <c r="B359" s="102">
        <f>DATE(L360,M360,N360)</f>
        <v>43281</v>
      </c>
      <c r="C359" s="88" t="s">
        <v>1</v>
      </c>
      <c r="D359" s="88" t="s">
        <v>106</v>
      </c>
      <c r="E359" s="92" t="s">
        <v>125</v>
      </c>
      <c r="F359" s="20">
        <v>1558800</v>
      </c>
      <c r="G359" s="1">
        <v>2</v>
      </c>
      <c r="H359" s="1">
        <f t="shared" si="5"/>
        <v>3117600</v>
      </c>
      <c r="L359" s="87">
        <v>2018</v>
      </c>
      <c r="M359">
        <v>6</v>
      </c>
      <c r="N359">
        <v>29</v>
      </c>
    </row>
    <row r="360" spans="1:14" ht="19.5" customHeight="1" x14ac:dyDescent="0.3">
      <c r="A360" s="86">
        <v>43278</v>
      </c>
      <c r="B360" s="102">
        <f>DATE(L361,M361,N361)</f>
        <v>43281</v>
      </c>
      <c r="C360" s="88" t="s">
        <v>155</v>
      </c>
      <c r="D360" s="88" t="s">
        <v>111</v>
      </c>
      <c r="E360" s="92" t="s">
        <v>136</v>
      </c>
      <c r="F360" s="20">
        <v>274800</v>
      </c>
      <c r="G360" s="1">
        <v>8</v>
      </c>
      <c r="H360" s="1">
        <f t="shared" si="5"/>
        <v>2198400</v>
      </c>
      <c r="L360" s="87">
        <v>2018</v>
      </c>
      <c r="M360">
        <v>6</v>
      </c>
      <c r="N360">
        <v>30</v>
      </c>
    </row>
    <row r="361" spans="1:14" ht="19.5" customHeight="1" x14ac:dyDescent="0.3">
      <c r="A361" s="86">
        <v>43278</v>
      </c>
      <c r="B361" s="102">
        <f>DATE(L362,M362,N362)</f>
        <v>43281</v>
      </c>
      <c r="C361" s="88" t="s">
        <v>154</v>
      </c>
      <c r="D361" s="88" t="s">
        <v>101</v>
      </c>
      <c r="E361" s="92" t="s">
        <v>102</v>
      </c>
      <c r="F361" s="20">
        <v>1910640</v>
      </c>
      <c r="G361" s="1">
        <v>5</v>
      </c>
      <c r="H361" s="1">
        <f t="shared" si="5"/>
        <v>9553200</v>
      </c>
      <c r="L361" s="87">
        <v>2018</v>
      </c>
      <c r="M361">
        <v>6</v>
      </c>
      <c r="N361">
        <v>30</v>
      </c>
    </row>
    <row r="362" spans="1:14" ht="19.5" customHeight="1" x14ac:dyDescent="0.3">
      <c r="A362" s="86">
        <v>43278</v>
      </c>
      <c r="B362" s="102">
        <f>DATE(L363,M363,N363)</f>
        <v>43281</v>
      </c>
      <c r="C362" s="88" t="s">
        <v>12</v>
      </c>
      <c r="D362" s="88" t="s">
        <v>103</v>
      </c>
      <c r="E362" s="92" t="s">
        <v>114</v>
      </c>
      <c r="F362" s="20">
        <v>199201</v>
      </c>
      <c r="G362" s="1">
        <v>10</v>
      </c>
      <c r="H362" s="1">
        <f t="shared" si="5"/>
        <v>1992010</v>
      </c>
      <c r="L362" s="87">
        <v>2018</v>
      </c>
      <c r="M362">
        <v>6</v>
      </c>
      <c r="N362">
        <v>30</v>
      </c>
    </row>
    <row r="363" spans="1:14" ht="19.5" customHeight="1" x14ac:dyDescent="0.3">
      <c r="A363" s="86">
        <v>43279</v>
      </c>
      <c r="B363" s="102">
        <f>DATE(L364,M364,N364)</f>
        <v>43282</v>
      </c>
      <c r="C363" s="88" t="s">
        <v>0</v>
      </c>
      <c r="D363" s="88" t="s">
        <v>106</v>
      </c>
      <c r="E363" s="92" t="s">
        <v>129</v>
      </c>
      <c r="F363" s="20">
        <v>166800</v>
      </c>
      <c r="G363" s="1">
        <v>3</v>
      </c>
      <c r="H363" s="1">
        <f t="shared" si="5"/>
        <v>500400</v>
      </c>
      <c r="L363" s="87">
        <v>2018</v>
      </c>
      <c r="M363">
        <v>6</v>
      </c>
      <c r="N363">
        <v>30</v>
      </c>
    </row>
    <row r="364" spans="1:14" ht="19.5" customHeight="1" x14ac:dyDescent="0.3">
      <c r="A364" s="86">
        <v>43279</v>
      </c>
      <c r="B364" s="102">
        <f>DATE(L365,M365,N365)</f>
        <v>43282</v>
      </c>
      <c r="C364" s="88" t="s">
        <v>153</v>
      </c>
      <c r="D364" s="88" t="s">
        <v>103</v>
      </c>
      <c r="E364" s="92" t="s">
        <v>104</v>
      </c>
      <c r="F364" s="20">
        <v>201766</v>
      </c>
      <c r="G364" s="1">
        <v>1</v>
      </c>
      <c r="H364" s="1">
        <f t="shared" si="5"/>
        <v>201766</v>
      </c>
      <c r="L364" s="87">
        <v>2018</v>
      </c>
      <c r="M364">
        <v>7</v>
      </c>
      <c r="N364">
        <v>1</v>
      </c>
    </row>
    <row r="365" spans="1:14" ht="19.5" customHeight="1" x14ac:dyDescent="0.3">
      <c r="A365" s="86">
        <v>43279</v>
      </c>
      <c r="B365" s="102">
        <f>DATE(L366,M366,N366)</f>
        <v>43282</v>
      </c>
      <c r="C365" s="88" t="s">
        <v>455</v>
      </c>
      <c r="D365" s="88" t="s">
        <v>111</v>
      </c>
      <c r="E365" s="92" t="s">
        <v>113</v>
      </c>
      <c r="F365" s="20">
        <v>322800</v>
      </c>
      <c r="G365" s="1">
        <v>3</v>
      </c>
      <c r="H365" s="1">
        <f t="shared" si="5"/>
        <v>968400</v>
      </c>
      <c r="L365" s="87">
        <v>2018</v>
      </c>
      <c r="M365">
        <v>7</v>
      </c>
      <c r="N365">
        <v>1</v>
      </c>
    </row>
    <row r="366" spans="1:14" ht="19.5" customHeight="1" x14ac:dyDescent="0.3">
      <c r="A366" s="86">
        <v>43279</v>
      </c>
      <c r="B366" s="102">
        <f>DATE(L367,M367,N367)</f>
        <v>43282</v>
      </c>
      <c r="C366" s="88" t="s">
        <v>455</v>
      </c>
      <c r="D366" s="88" t="s">
        <v>99</v>
      </c>
      <c r="E366" s="92" t="s">
        <v>108</v>
      </c>
      <c r="F366" s="20">
        <v>48660</v>
      </c>
      <c r="G366" s="1">
        <v>1</v>
      </c>
      <c r="H366" s="1">
        <f t="shared" si="5"/>
        <v>48660</v>
      </c>
      <c r="L366" s="87">
        <v>2018</v>
      </c>
      <c r="M366">
        <v>7</v>
      </c>
      <c r="N366">
        <v>1</v>
      </c>
    </row>
    <row r="367" spans="1:14" ht="19.5" customHeight="1" x14ac:dyDescent="0.3">
      <c r="A367" s="86">
        <v>43279</v>
      </c>
      <c r="B367" s="102">
        <f>DATE(L368,M368,N368)</f>
        <v>43282</v>
      </c>
      <c r="C367" s="88" t="s">
        <v>156</v>
      </c>
      <c r="D367" s="88" t="s">
        <v>101</v>
      </c>
      <c r="E367" s="92" t="s">
        <v>102</v>
      </c>
      <c r="F367" s="20">
        <v>1910640</v>
      </c>
      <c r="G367" s="1">
        <v>3</v>
      </c>
      <c r="H367" s="1">
        <f t="shared" si="5"/>
        <v>5731920</v>
      </c>
      <c r="L367" s="87">
        <v>2018</v>
      </c>
      <c r="M367">
        <v>7</v>
      </c>
      <c r="N367">
        <v>1</v>
      </c>
    </row>
    <row r="368" spans="1:14" ht="19.5" customHeight="1" x14ac:dyDescent="0.3">
      <c r="A368" s="86">
        <v>43279</v>
      </c>
      <c r="B368" s="102">
        <f>DATE(L369,M369,N369)</f>
        <v>43282</v>
      </c>
      <c r="C368" s="88" t="s">
        <v>152</v>
      </c>
      <c r="D368" s="88" t="s">
        <v>103</v>
      </c>
      <c r="E368" s="92" t="s">
        <v>104</v>
      </c>
      <c r="F368" s="20">
        <v>398836</v>
      </c>
      <c r="G368" s="1">
        <v>10</v>
      </c>
      <c r="H368" s="1">
        <f t="shared" si="5"/>
        <v>3988360</v>
      </c>
      <c r="L368" s="87">
        <v>2018</v>
      </c>
      <c r="M368">
        <v>7</v>
      </c>
      <c r="N368">
        <v>1</v>
      </c>
    </row>
    <row r="369" spans="1:14" ht="19.5" customHeight="1" x14ac:dyDescent="0.3">
      <c r="A369" s="86">
        <v>43279</v>
      </c>
      <c r="B369" s="102">
        <f>DATE(L370,M370,N370)</f>
        <v>43282</v>
      </c>
      <c r="C369" s="88" t="s">
        <v>155</v>
      </c>
      <c r="D369" s="88" t="s">
        <v>99</v>
      </c>
      <c r="E369" s="92" t="s">
        <v>134</v>
      </c>
      <c r="F369" s="20">
        <v>403166</v>
      </c>
      <c r="G369" s="1">
        <v>1</v>
      </c>
      <c r="H369" s="1">
        <f t="shared" si="5"/>
        <v>403166</v>
      </c>
      <c r="L369" s="87">
        <v>2018</v>
      </c>
      <c r="M369">
        <v>7</v>
      </c>
      <c r="N369">
        <v>1</v>
      </c>
    </row>
    <row r="370" spans="1:14" ht="19.5" customHeight="1" x14ac:dyDescent="0.3">
      <c r="A370" s="86">
        <v>43279</v>
      </c>
      <c r="B370" s="102">
        <f>DATE(L371,M371,N371)</f>
        <v>43282</v>
      </c>
      <c r="C370" s="88" t="s">
        <v>154</v>
      </c>
      <c r="D370" s="88" t="s">
        <v>116</v>
      </c>
      <c r="E370" s="92" t="s">
        <v>122</v>
      </c>
      <c r="F370" s="20">
        <v>246000</v>
      </c>
      <c r="G370" s="1">
        <v>7</v>
      </c>
      <c r="H370" s="1">
        <f t="shared" si="5"/>
        <v>1722000</v>
      </c>
      <c r="L370" s="87">
        <v>2018</v>
      </c>
      <c r="M370">
        <v>7</v>
      </c>
      <c r="N370">
        <v>1</v>
      </c>
    </row>
    <row r="371" spans="1:14" ht="19.5" customHeight="1" x14ac:dyDescent="0.3">
      <c r="A371" s="86">
        <v>43279</v>
      </c>
      <c r="B371" s="102">
        <f>DATE(L372,M372,N372)</f>
        <v>43282</v>
      </c>
      <c r="C371" s="88" t="s">
        <v>154</v>
      </c>
      <c r="D371" s="88" t="s">
        <v>103</v>
      </c>
      <c r="E371" s="92" t="s">
        <v>104</v>
      </c>
      <c r="F371" s="20">
        <v>191988</v>
      </c>
      <c r="G371" s="1">
        <v>3</v>
      </c>
      <c r="H371" s="1">
        <f t="shared" si="5"/>
        <v>575964</v>
      </c>
      <c r="L371" s="87">
        <v>2018</v>
      </c>
      <c r="M371">
        <v>7</v>
      </c>
      <c r="N371">
        <v>1</v>
      </c>
    </row>
    <row r="372" spans="1:14" ht="19.5" customHeight="1" x14ac:dyDescent="0.3">
      <c r="A372" s="86">
        <v>43279</v>
      </c>
      <c r="B372" s="102">
        <f>DATE(L373,M373,N373)</f>
        <v>43282</v>
      </c>
      <c r="C372" s="88" t="s">
        <v>151</v>
      </c>
      <c r="D372" s="88" t="s">
        <v>101</v>
      </c>
      <c r="E372" s="92" t="s">
        <v>118</v>
      </c>
      <c r="F372" s="20">
        <v>1319988</v>
      </c>
      <c r="G372" s="1">
        <v>5</v>
      </c>
      <c r="H372" s="1">
        <f t="shared" si="5"/>
        <v>6599940</v>
      </c>
      <c r="L372" s="87">
        <v>2018</v>
      </c>
      <c r="M372">
        <v>7</v>
      </c>
      <c r="N372">
        <v>1</v>
      </c>
    </row>
    <row r="373" spans="1:14" ht="19.5" customHeight="1" x14ac:dyDescent="0.3">
      <c r="A373" s="86">
        <v>43280</v>
      </c>
      <c r="B373" s="102">
        <f>DATE(L374,M374,N374)</f>
        <v>43283</v>
      </c>
      <c r="C373" s="88" t="s">
        <v>456</v>
      </c>
      <c r="D373" s="88" t="s">
        <v>111</v>
      </c>
      <c r="E373" s="92" t="s">
        <v>113</v>
      </c>
      <c r="F373" s="20">
        <v>322800</v>
      </c>
      <c r="G373" s="1">
        <v>9</v>
      </c>
      <c r="H373" s="1">
        <f t="shared" si="5"/>
        <v>2905200</v>
      </c>
      <c r="L373" s="87">
        <v>2018</v>
      </c>
      <c r="M373">
        <v>7</v>
      </c>
      <c r="N373">
        <v>1</v>
      </c>
    </row>
    <row r="374" spans="1:14" ht="19.5" customHeight="1" x14ac:dyDescent="0.3">
      <c r="A374" s="86">
        <v>43280</v>
      </c>
      <c r="B374" s="102">
        <f>DATE(L375,M375,N375)</f>
        <v>43283</v>
      </c>
      <c r="C374" s="88" t="s">
        <v>458</v>
      </c>
      <c r="D374" s="88" t="s">
        <v>101</v>
      </c>
      <c r="E374" s="92" t="s">
        <v>102</v>
      </c>
      <c r="F374" s="20">
        <v>1910640</v>
      </c>
      <c r="G374" s="1">
        <v>1</v>
      </c>
      <c r="H374" s="1">
        <f t="shared" si="5"/>
        <v>1910640</v>
      </c>
      <c r="L374" s="87">
        <v>2018</v>
      </c>
      <c r="M374">
        <v>7</v>
      </c>
      <c r="N374">
        <v>2</v>
      </c>
    </row>
    <row r="375" spans="1:14" ht="19.5" customHeight="1" x14ac:dyDescent="0.3">
      <c r="A375" s="86">
        <v>43280</v>
      </c>
      <c r="B375" s="102">
        <f>DATE(L376,M376,N376)</f>
        <v>43283</v>
      </c>
      <c r="C375" s="88" t="s">
        <v>457</v>
      </c>
      <c r="D375" s="88" t="s">
        <v>99</v>
      </c>
      <c r="E375" s="92" t="s">
        <v>132</v>
      </c>
      <c r="F375" s="20">
        <v>179988</v>
      </c>
      <c r="G375" s="1">
        <v>5</v>
      </c>
      <c r="H375" s="1">
        <f t="shared" si="5"/>
        <v>899940</v>
      </c>
      <c r="L375" s="87">
        <v>2018</v>
      </c>
      <c r="M375">
        <v>7</v>
      </c>
      <c r="N375">
        <v>2</v>
      </c>
    </row>
    <row r="376" spans="1:14" ht="19.5" customHeight="1" x14ac:dyDescent="0.3">
      <c r="A376" s="86">
        <v>43281</v>
      </c>
      <c r="B376" s="102">
        <f>DATE(L377,M377,N377)</f>
        <v>43284</v>
      </c>
      <c r="C376" s="88" t="s">
        <v>460</v>
      </c>
      <c r="D376" s="88" t="s">
        <v>103</v>
      </c>
      <c r="E376" s="92" t="s">
        <v>127</v>
      </c>
      <c r="F376" s="20">
        <v>215988</v>
      </c>
      <c r="G376" s="1">
        <v>2</v>
      </c>
      <c r="H376" s="1">
        <f t="shared" si="5"/>
        <v>431976</v>
      </c>
      <c r="L376" s="87">
        <v>2018</v>
      </c>
      <c r="M376">
        <v>7</v>
      </c>
      <c r="N376">
        <v>2</v>
      </c>
    </row>
    <row r="377" spans="1:14" ht="19.5" customHeight="1" x14ac:dyDescent="0.3">
      <c r="A377" s="86">
        <v>43281</v>
      </c>
      <c r="B377" s="102">
        <f>DATE(L378,M378,N378)</f>
        <v>43284</v>
      </c>
      <c r="C377" s="88" t="s">
        <v>464</v>
      </c>
      <c r="D377" s="88" t="s">
        <v>111</v>
      </c>
      <c r="E377" s="92" t="s">
        <v>136</v>
      </c>
      <c r="F377" s="20">
        <v>274800</v>
      </c>
      <c r="G377" s="1">
        <v>3</v>
      </c>
      <c r="H377" s="1">
        <f t="shared" si="5"/>
        <v>824400</v>
      </c>
      <c r="L377" s="87">
        <v>2018</v>
      </c>
      <c r="M377">
        <v>7</v>
      </c>
      <c r="N377">
        <v>3</v>
      </c>
    </row>
    <row r="378" spans="1:14" ht="19.5" customHeight="1" x14ac:dyDescent="0.3">
      <c r="A378" s="86">
        <v>43281</v>
      </c>
      <c r="B378" s="102">
        <f>DATE(L379,M379,N379)</f>
        <v>43284</v>
      </c>
      <c r="C378" s="88" t="s">
        <v>462</v>
      </c>
      <c r="D378" s="88" t="s">
        <v>101</v>
      </c>
      <c r="E378" s="92" t="s">
        <v>102</v>
      </c>
      <c r="F378" s="20">
        <v>1910640</v>
      </c>
      <c r="G378" s="1">
        <v>5</v>
      </c>
      <c r="H378" s="1">
        <f t="shared" si="5"/>
        <v>9553200</v>
      </c>
      <c r="L378" s="87">
        <v>2018</v>
      </c>
      <c r="M378">
        <v>7</v>
      </c>
      <c r="N378">
        <v>3</v>
      </c>
    </row>
    <row r="379" spans="1:14" ht="19.5" customHeight="1" x14ac:dyDescent="0.3">
      <c r="A379" s="86">
        <v>43281</v>
      </c>
      <c r="B379" s="102">
        <f>DATE(L380,M380,N380)</f>
        <v>43284</v>
      </c>
      <c r="C379" s="88" t="s">
        <v>467</v>
      </c>
      <c r="D379" s="88" t="s">
        <v>111</v>
      </c>
      <c r="E379" s="92" t="s">
        <v>136</v>
      </c>
      <c r="F379" s="20">
        <v>274800</v>
      </c>
      <c r="G379" s="1">
        <v>2</v>
      </c>
      <c r="H379" s="1">
        <f t="shared" si="5"/>
        <v>549600</v>
      </c>
      <c r="L379" s="87">
        <v>2018</v>
      </c>
      <c r="M379">
        <v>7</v>
      </c>
      <c r="N379">
        <v>3</v>
      </c>
    </row>
    <row r="380" spans="1:14" ht="19.5" customHeight="1" x14ac:dyDescent="0.3">
      <c r="A380" s="86">
        <v>43281</v>
      </c>
      <c r="B380" s="102">
        <f>DATE(L381,M381,N381)</f>
        <v>43284</v>
      </c>
      <c r="C380" s="88" t="s">
        <v>459</v>
      </c>
      <c r="D380" s="88" t="s">
        <v>116</v>
      </c>
      <c r="E380" s="92" t="s">
        <v>119</v>
      </c>
      <c r="F380" s="20">
        <v>1200000</v>
      </c>
      <c r="G380" s="1">
        <v>10</v>
      </c>
      <c r="H380" s="1">
        <f t="shared" si="5"/>
        <v>12000000</v>
      </c>
      <c r="L380" s="87">
        <v>2018</v>
      </c>
      <c r="M380">
        <v>7</v>
      </c>
      <c r="N380">
        <v>3</v>
      </c>
    </row>
    <row r="381" spans="1:14" ht="19.5" customHeight="1" x14ac:dyDescent="0.3">
      <c r="A381" s="86">
        <v>43282</v>
      </c>
      <c r="B381" s="102">
        <f>DATE(L382,M382,N382)</f>
        <v>43285</v>
      </c>
      <c r="C381" s="88" t="s">
        <v>465</v>
      </c>
      <c r="D381" s="88" t="s">
        <v>106</v>
      </c>
      <c r="E381" s="92" t="s">
        <v>121</v>
      </c>
      <c r="F381" s="20">
        <v>180000</v>
      </c>
      <c r="G381" s="1">
        <v>3</v>
      </c>
      <c r="H381" s="1">
        <f t="shared" si="5"/>
        <v>540000</v>
      </c>
      <c r="L381" s="87">
        <v>2018</v>
      </c>
      <c r="M381">
        <v>7</v>
      </c>
      <c r="N381">
        <v>3</v>
      </c>
    </row>
    <row r="382" spans="1:14" ht="19.5" customHeight="1" x14ac:dyDescent="0.3">
      <c r="A382" s="86">
        <v>43283</v>
      </c>
      <c r="B382" s="102">
        <f>DATE(L383,M383,N383)</f>
        <v>43286</v>
      </c>
      <c r="C382" s="88" t="s">
        <v>466</v>
      </c>
      <c r="D382" s="88" t="s">
        <v>101</v>
      </c>
      <c r="E382" s="92" t="s">
        <v>102</v>
      </c>
      <c r="F382" s="20">
        <v>1910640</v>
      </c>
      <c r="G382" s="1">
        <v>4</v>
      </c>
      <c r="H382" s="1">
        <f t="shared" si="5"/>
        <v>7642560</v>
      </c>
      <c r="L382" s="87">
        <v>2018</v>
      </c>
      <c r="M382">
        <v>7</v>
      </c>
      <c r="N382">
        <v>4</v>
      </c>
    </row>
    <row r="383" spans="1:14" ht="19.5" customHeight="1" x14ac:dyDescent="0.3">
      <c r="A383" s="86">
        <v>43284</v>
      </c>
      <c r="B383" s="102">
        <f>DATE(L384,M384,N384)</f>
        <v>43287</v>
      </c>
      <c r="C383" s="88" t="s">
        <v>456</v>
      </c>
      <c r="D383" s="88" t="s">
        <v>106</v>
      </c>
      <c r="E383" s="92" t="s">
        <v>129</v>
      </c>
      <c r="F383" s="20">
        <v>166800</v>
      </c>
      <c r="G383" s="1">
        <v>8</v>
      </c>
      <c r="H383" s="1">
        <f t="shared" si="5"/>
        <v>1334400</v>
      </c>
      <c r="L383" s="87">
        <v>2018</v>
      </c>
      <c r="M383">
        <v>7</v>
      </c>
      <c r="N383">
        <v>5</v>
      </c>
    </row>
    <row r="384" spans="1:14" ht="19.5" customHeight="1" x14ac:dyDescent="0.3">
      <c r="A384" s="86">
        <v>43284</v>
      </c>
      <c r="B384" s="102">
        <f>DATE(L385,M385,N385)</f>
        <v>43287</v>
      </c>
      <c r="C384" s="88" t="s">
        <v>150</v>
      </c>
      <c r="D384" s="88" t="s">
        <v>101</v>
      </c>
      <c r="E384" s="92" t="s">
        <v>126</v>
      </c>
      <c r="F384" s="20">
        <v>563964</v>
      </c>
      <c r="G384" s="1">
        <v>8</v>
      </c>
      <c r="H384" s="1">
        <f t="shared" si="5"/>
        <v>4511712</v>
      </c>
      <c r="L384" s="87">
        <v>2018</v>
      </c>
      <c r="M384">
        <v>7</v>
      </c>
      <c r="N384">
        <v>6</v>
      </c>
    </row>
    <row r="385" spans="1:14" ht="19.5" customHeight="1" x14ac:dyDescent="0.3">
      <c r="A385" s="86">
        <v>43284</v>
      </c>
      <c r="B385" s="102">
        <f>DATE(L386,M386,N386)</f>
        <v>43287</v>
      </c>
      <c r="C385" s="88" t="s">
        <v>457</v>
      </c>
      <c r="D385" s="88" t="s">
        <v>101</v>
      </c>
      <c r="E385" s="92" t="s">
        <v>126</v>
      </c>
      <c r="F385" s="20">
        <v>563964</v>
      </c>
      <c r="G385" s="1">
        <v>4</v>
      </c>
      <c r="H385" s="1">
        <f t="shared" si="5"/>
        <v>2255856</v>
      </c>
      <c r="L385" s="87">
        <v>2018</v>
      </c>
      <c r="M385">
        <v>7</v>
      </c>
      <c r="N385">
        <v>6</v>
      </c>
    </row>
    <row r="386" spans="1:14" ht="19.5" customHeight="1" x14ac:dyDescent="0.3">
      <c r="A386" s="86">
        <v>43285</v>
      </c>
      <c r="B386" s="102">
        <f>DATE(L387,M387,N387)</f>
        <v>43288</v>
      </c>
      <c r="C386" s="88" t="s">
        <v>467</v>
      </c>
      <c r="D386" s="88" t="s">
        <v>101</v>
      </c>
      <c r="E386" s="92" t="s">
        <v>102</v>
      </c>
      <c r="F386" s="20">
        <v>1910640</v>
      </c>
      <c r="G386" s="1">
        <v>9</v>
      </c>
      <c r="H386" s="1">
        <f t="shared" si="5"/>
        <v>17195760</v>
      </c>
      <c r="L386" s="87">
        <v>2018</v>
      </c>
      <c r="M386">
        <v>7</v>
      </c>
      <c r="N386">
        <v>6</v>
      </c>
    </row>
    <row r="387" spans="1:14" ht="19.5" customHeight="1" x14ac:dyDescent="0.3">
      <c r="A387" s="86">
        <v>43286</v>
      </c>
      <c r="B387" s="102">
        <f>DATE(L388,M388,N388)</f>
        <v>43289</v>
      </c>
      <c r="C387" s="88" t="s">
        <v>468</v>
      </c>
      <c r="D387" s="88" t="s">
        <v>111</v>
      </c>
      <c r="E387" s="92" t="s">
        <v>112</v>
      </c>
      <c r="F387" s="20">
        <v>264944</v>
      </c>
      <c r="G387" s="1">
        <v>10</v>
      </c>
      <c r="H387" s="1">
        <f t="shared" si="5"/>
        <v>2649440</v>
      </c>
      <c r="L387" s="87">
        <v>2018</v>
      </c>
      <c r="M387">
        <v>7</v>
      </c>
      <c r="N387">
        <v>7</v>
      </c>
    </row>
    <row r="388" spans="1:14" ht="19.5" customHeight="1" x14ac:dyDescent="0.3">
      <c r="A388" s="86">
        <v>43289</v>
      </c>
      <c r="B388" s="102">
        <f>DATE(L389,M389,N389)</f>
        <v>43292</v>
      </c>
      <c r="C388" s="88" t="s">
        <v>469</v>
      </c>
      <c r="D388" s="88" t="s">
        <v>103</v>
      </c>
      <c r="E388" s="92" t="s">
        <v>127</v>
      </c>
      <c r="F388" s="20">
        <v>215988</v>
      </c>
      <c r="G388" s="1">
        <v>10</v>
      </c>
      <c r="H388" s="1">
        <f t="shared" si="5"/>
        <v>2159880</v>
      </c>
      <c r="L388" s="87">
        <v>2018</v>
      </c>
      <c r="M388">
        <v>7</v>
      </c>
      <c r="N388">
        <v>8</v>
      </c>
    </row>
    <row r="389" spans="1:14" ht="19.5" customHeight="1" x14ac:dyDescent="0.3">
      <c r="A389" s="86">
        <v>43291</v>
      </c>
      <c r="B389" s="102">
        <f>DATE(L390,M390,N390)</f>
        <v>43294</v>
      </c>
      <c r="C389" s="88" t="s">
        <v>470</v>
      </c>
      <c r="D389" s="88" t="s">
        <v>99</v>
      </c>
      <c r="E389" s="92" t="s">
        <v>108</v>
      </c>
      <c r="F389" s="20">
        <v>48660</v>
      </c>
      <c r="G389" s="1">
        <v>5</v>
      </c>
      <c r="H389" s="1">
        <f t="shared" si="5"/>
        <v>243300</v>
      </c>
      <c r="L389" s="87">
        <v>2018</v>
      </c>
      <c r="M389">
        <v>7</v>
      </c>
      <c r="N389">
        <v>11</v>
      </c>
    </row>
    <row r="390" spans="1:14" ht="19.5" customHeight="1" x14ac:dyDescent="0.3">
      <c r="A390" s="86">
        <v>43292</v>
      </c>
      <c r="B390" s="102">
        <f>DATE(L391,M391,N391)</f>
        <v>43295</v>
      </c>
      <c r="C390" s="88" t="s">
        <v>473</v>
      </c>
      <c r="D390" s="88" t="s">
        <v>116</v>
      </c>
      <c r="E390" s="92" t="s">
        <v>131</v>
      </c>
      <c r="F390" s="20">
        <v>429600</v>
      </c>
      <c r="G390" s="1">
        <v>10</v>
      </c>
      <c r="H390" s="1">
        <f t="shared" ref="H390:H453" si="6">F390*G390</f>
        <v>4296000</v>
      </c>
      <c r="L390" s="87">
        <v>2018</v>
      </c>
      <c r="M390">
        <v>7</v>
      </c>
      <c r="N390">
        <v>13</v>
      </c>
    </row>
    <row r="391" spans="1:14" ht="19.5" customHeight="1" x14ac:dyDescent="0.3">
      <c r="A391" s="86">
        <v>43294</v>
      </c>
      <c r="B391" s="102">
        <f>DATE(L392,M392,N392)</f>
        <v>43297</v>
      </c>
      <c r="C391" s="88" t="s">
        <v>472</v>
      </c>
      <c r="D391" s="88" t="s">
        <v>106</v>
      </c>
      <c r="E391" s="92" t="s">
        <v>147</v>
      </c>
      <c r="F391" s="20">
        <v>35880</v>
      </c>
      <c r="G391" s="1">
        <v>1</v>
      </c>
      <c r="H391" s="1">
        <f t="shared" si="6"/>
        <v>35880</v>
      </c>
      <c r="L391" s="87">
        <v>2018</v>
      </c>
      <c r="M391">
        <v>7</v>
      </c>
      <c r="N391">
        <v>14</v>
      </c>
    </row>
    <row r="392" spans="1:14" ht="19.5" customHeight="1" x14ac:dyDescent="0.3">
      <c r="A392" s="86">
        <v>43296</v>
      </c>
      <c r="B392" s="102">
        <f>DATE(L393,M393,N393)</f>
        <v>43299</v>
      </c>
      <c r="C392" s="88" t="s">
        <v>474</v>
      </c>
      <c r="D392" s="88" t="s">
        <v>103</v>
      </c>
      <c r="E392" s="92" t="s">
        <v>104</v>
      </c>
      <c r="F392" s="20">
        <v>403645</v>
      </c>
      <c r="G392" s="1">
        <v>7</v>
      </c>
      <c r="H392" s="1">
        <f t="shared" si="6"/>
        <v>2825515</v>
      </c>
      <c r="L392" s="87">
        <v>2018</v>
      </c>
      <c r="M392">
        <v>7</v>
      </c>
      <c r="N392">
        <v>16</v>
      </c>
    </row>
    <row r="393" spans="1:14" ht="19.5" customHeight="1" x14ac:dyDescent="0.3">
      <c r="A393" s="86">
        <v>43297</v>
      </c>
      <c r="B393" s="102">
        <f>DATE(L394,M394,N394)</f>
        <v>43300</v>
      </c>
      <c r="C393" s="88" t="s">
        <v>476</v>
      </c>
      <c r="D393" s="88" t="s">
        <v>106</v>
      </c>
      <c r="E393" s="92" t="s">
        <v>123</v>
      </c>
      <c r="F393" s="20">
        <v>441600</v>
      </c>
      <c r="G393" s="1">
        <v>3</v>
      </c>
      <c r="H393" s="1">
        <f t="shared" si="6"/>
        <v>1324800</v>
      </c>
      <c r="L393" s="87">
        <v>2018</v>
      </c>
      <c r="M393">
        <v>7</v>
      </c>
      <c r="N393">
        <v>18</v>
      </c>
    </row>
    <row r="394" spans="1:14" ht="19.5" customHeight="1" x14ac:dyDescent="0.3">
      <c r="A394" s="86">
        <v>43297</v>
      </c>
      <c r="B394" s="102">
        <f>DATE(L395,M395,N395)</f>
        <v>43300</v>
      </c>
      <c r="C394" s="88" t="s">
        <v>475</v>
      </c>
      <c r="D394" s="88" t="s">
        <v>101</v>
      </c>
      <c r="E394" s="92" t="s">
        <v>124</v>
      </c>
      <c r="F394" s="20">
        <v>599988</v>
      </c>
      <c r="G394" s="1">
        <v>1</v>
      </c>
      <c r="H394" s="1">
        <f t="shared" si="6"/>
        <v>599988</v>
      </c>
      <c r="L394" s="87">
        <v>2018</v>
      </c>
      <c r="M394">
        <v>7</v>
      </c>
      <c r="N394">
        <v>19</v>
      </c>
    </row>
    <row r="395" spans="1:14" ht="19.5" customHeight="1" x14ac:dyDescent="0.3">
      <c r="A395" s="86">
        <v>43300</v>
      </c>
      <c r="B395" s="102">
        <f>DATE(L396,M396,N396)</f>
        <v>43303</v>
      </c>
      <c r="C395" s="88" t="s">
        <v>477</v>
      </c>
      <c r="D395" s="88" t="s">
        <v>116</v>
      </c>
      <c r="E395" s="92" t="s">
        <v>131</v>
      </c>
      <c r="F395" s="20">
        <v>429600</v>
      </c>
      <c r="G395" s="1">
        <v>1</v>
      </c>
      <c r="H395" s="1">
        <f t="shared" si="6"/>
        <v>429600</v>
      </c>
      <c r="L395" s="87">
        <v>2018</v>
      </c>
      <c r="M395">
        <v>7</v>
      </c>
      <c r="N395">
        <v>19</v>
      </c>
    </row>
    <row r="396" spans="1:14" ht="19.5" customHeight="1" x14ac:dyDescent="0.3">
      <c r="A396" s="86">
        <v>43300</v>
      </c>
      <c r="B396" s="102">
        <f>DATE(L397,M397,N397)</f>
        <v>43303</v>
      </c>
      <c r="C396" s="88" t="s">
        <v>458</v>
      </c>
      <c r="D396" s="88" t="s">
        <v>106</v>
      </c>
      <c r="E396" s="92" t="s">
        <v>146</v>
      </c>
      <c r="F396" s="20">
        <v>32280</v>
      </c>
      <c r="G396" s="1">
        <v>9</v>
      </c>
      <c r="H396" s="1">
        <f t="shared" si="6"/>
        <v>290520</v>
      </c>
      <c r="L396" s="87">
        <v>2018</v>
      </c>
      <c r="M396">
        <v>7</v>
      </c>
      <c r="N396">
        <v>22</v>
      </c>
    </row>
    <row r="397" spans="1:14" ht="19.5" customHeight="1" x14ac:dyDescent="0.3">
      <c r="A397" s="86">
        <v>43301</v>
      </c>
      <c r="B397" s="102">
        <f>DATE(L398,M398,N398)</f>
        <v>43304</v>
      </c>
      <c r="C397" s="88" t="s">
        <v>460</v>
      </c>
      <c r="D397" s="88" t="s">
        <v>103</v>
      </c>
      <c r="E397" s="92" t="s">
        <v>141</v>
      </c>
      <c r="F397" s="20">
        <v>63358</v>
      </c>
      <c r="G397" s="1">
        <v>10</v>
      </c>
      <c r="H397" s="1">
        <f t="shared" si="6"/>
        <v>633580</v>
      </c>
      <c r="L397" s="87">
        <v>2018</v>
      </c>
      <c r="M397">
        <v>7</v>
      </c>
      <c r="N397">
        <v>22</v>
      </c>
    </row>
    <row r="398" spans="1:14" ht="19.5" customHeight="1" x14ac:dyDescent="0.3">
      <c r="A398" s="86">
        <v>43301</v>
      </c>
      <c r="B398" s="102">
        <f>DATE(L399,M399,N399)</f>
        <v>43304</v>
      </c>
      <c r="C398" s="88" t="s">
        <v>459</v>
      </c>
      <c r="D398" s="88" t="s">
        <v>106</v>
      </c>
      <c r="E398" s="92" t="s">
        <v>115</v>
      </c>
      <c r="F398" s="20">
        <v>838800</v>
      </c>
      <c r="G398" s="1">
        <v>10</v>
      </c>
      <c r="H398" s="1">
        <f t="shared" si="6"/>
        <v>8388000</v>
      </c>
      <c r="L398" s="87">
        <v>2018</v>
      </c>
      <c r="M398">
        <v>7</v>
      </c>
      <c r="N398">
        <v>23</v>
      </c>
    </row>
    <row r="399" spans="1:14" ht="19.5" customHeight="1" x14ac:dyDescent="0.3">
      <c r="A399" s="86">
        <v>43303</v>
      </c>
      <c r="B399" s="102">
        <f>DATE(L400,M400,N400)</f>
        <v>43306</v>
      </c>
      <c r="C399" s="88" t="s">
        <v>156</v>
      </c>
      <c r="D399" s="88" t="s">
        <v>116</v>
      </c>
      <c r="E399" s="92" t="s">
        <v>122</v>
      </c>
      <c r="F399" s="20">
        <v>246000</v>
      </c>
      <c r="G399" s="1">
        <v>5</v>
      </c>
      <c r="H399" s="1">
        <f t="shared" si="6"/>
        <v>1230000</v>
      </c>
      <c r="L399" s="87">
        <v>2018</v>
      </c>
      <c r="M399">
        <v>7</v>
      </c>
      <c r="N399">
        <v>23</v>
      </c>
    </row>
    <row r="400" spans="1:14" ht="19.5" customHeight="1" x14ac:dyDescent="0.3">
      <c r="A400" s="86">
        <v>43304</v>
      </c>
      <c r="B400" s="102">
        <f>DATE(L401,M401,N401)</f>
        <v>43307</v>
      </c>
      <c r="C400" s="88" t="s">
        <v>478</v>
      </c>
      <c r="D400" s="88" t="s">
        <v>111</v>
      </c>
      <c r="E400" s="92" t="s">
        <v>113</v>
      </c>
      <c r="F400" s="20">
        <v>322800</v>
      </c>
      <c r="G400" s="1">
        <v>9</v>
      </c>
      <c r="H400" s="1">
        <f t="shared" si="6"/>
        <v>2905200</v>
      </c>
      <c r="L400" s="87">
        <v>2018</v>
      </c>
      <c r="M400">
        <v>7</v>
      </c>
      <c r="N400">
        <v>25</v>
      </c>
    </row>
    <row r="401" spans="1:14" ht="19.5" customHeight="1" x14ac:dyDescent="0.3">
      <c r="A401" s="86">
        <v>43305</v>
      </c>
      <c r="B401" s="102">
        <f>DATE(L402,M402,N402)</f>
        <v>43308</v>
      </c>
      <c r="C401" s="88" t="s">
        <v>479</v>
      </c>
      <c r="D401" s="88" t="s">
        <v>101</v>
      </c>
      <c r="E401" s="92" t="s">
        <v>102</v>
      </c>
      <c r="F401" s="20">
        <v>1910640</v>
      </c>
      <c r="G401" s="1">
        <v>1</v>
      </c>
      <c r="H401" s="1">
        <f t="shared" si="6"/>
        <v>1910640</v>
      </c>
      <c r="L401" s="87">
        <v>2018</v>
      </c>
      <c r="M401">
        <v>7</v>
      </c>
      <c r="N401">
        <v>26</v>
      </c>
    </row>
    <row r="402" spans="1:14" ht="19.5" customHeight="1" x14ac:dyDescent="0.3">
      <c r="A402" s="86">
        <v>43306</v>
      </c>
      <c r="B402" s="102">
        <f>DATE(L403,M403,N403)</f>
        <v>43309</v>
      </c>
      <c r="C402" s="88" t="s">
        <v>461</v>
      </c>
      <c r="D402" s="88" t="s">
        <v>111</v>
      </c>
      <c r="E402" s="92" t="s">
        <v>113</v>
      </c>
      <c r="F402" s="20">
        <v>322800</v>
      </c>
      <c r="G402" s="1">
        <v>5</v>
      </c>
      <c r="H402" s="1">
        <f t="shared" si="6"/>
        <v>1614000</v>
      </c>
      <c r="L402" s="87">
        <v>2018</v>
      </c>
      <c r="M402">
        <v>7</v>
      </c>
      <c r="N402">
        <v>27</v>
      </c>
    </row>
    <row r="403" spans="1:14" ht="19.5" customHeight="1" x14ac:dyDescent="0.3">
      <c r="A403" s="86">
        <v>43308</v>
      </c>
      <c r="B403" s="102">
        <f>DATE(L404,M404,N404)</f>
        <v>43311</v>
      </c>
      <c r="C403" s="88" t="s">
        <v>149</v>
      </c>
      <c r="D403" s="88" t="s">
        <v>99</v>
      </c>
      <c r="E403" s="92" t="s">
        <v>100</v>
      </c>
      <c r="F403" s="20">
        <v>131940</v>
      </c>
      <c r="G403" s="1">
        <v>2</v>
      </c>
      <c r="H403" s="1">
        <f t="shared" si="6"/>
        <v>263880</v>
      </c>
      <c r="L403" s="87">
        <v>2018</v>
      </c>
      <c r="M403">
        <v>7</v>
      </c>
      <c r="N403">
        <v>28</v>
      </c>
    </row>
    <row r="404" spans="1:14" ht="19.5" customHeight="1" x14ac:dyDescent="0.3">
      <c r="A404" s="86">
        <v>43309</v>
      </c>
      <c r="B404" s="102">
        <f>DATE(L405,M405,N405)</f>
        <v>43312</v>
      </c>
      <c r="C404" s="88" t="s">
        <v>462</v>
      </c>
      <c r="D404" s="88" t="s">
        <v>101</v>
      </c>
      <c r="E404" s="92" t="s">
        <v>102</v>
      </c>
      <c r="F404" s="20">
        <v>1910640</v>
      </c>
      <c r="G404" s="1">
        <v>3</v>
      </c>
      <c r="H404" s="1">
        <f t="shared" si="6"/>
        <v>5731920</v>
      </c>
      <c r="L404" s="87">
        <v>2018</v>
      </c>
      <c r="M404">
        <v>7</v>
      </c>
      <c r="N404">
        <v>30</v>
      </c>
    </row>
    <row r="405" spans="1:14" ht="19.5" customHeight="1" x14ac:dyDescent="0.3">
      <c r="A405" s="86">
        <v>43309</v>
      </c>
      <c r="B405" s="102">
        <f>DATE(L406,M406,N406)</f>
        <v>43312</v>
      </c>
      <c r="C405" s="88" t="s">
        <v>149</v>
      </c>
      <c r="D405" s="88" t="s">
        <v>99</v>
      </c>
      <c r="E405" s="92" t="s">
        <v>108</v>
      </c>
      <c r="F405" s="20">
        <v>48660</v>
      </c>
      <c r="G405" s="1">
        <v>2</v>
      </c>
      <c r="H405" s="1">
        <f t="shared" si="6"/>
        <v>97320</v>
      </c>
      <c r="L405" s="87">
        <v>2018</v>
      </c>
      <c r="M405">
        <v>7</v>
      </c>
      <c r="N405">
        <v>31</v>
      </c>
    </row>
    <row r="406" spans="1:14" ht="19.5" customHeight="1" x14ac:dyDescent="0.3">
      <c r="A406" s="86">
        <v>43310</v>
      </c>
      <c r="B406" s="102">
        <f>DATE(L407,M407,N407)</f>
        <v>43313</v>
      </c>
      <c r="C406" s="88" t="s">
        <v>463</v>
      </c>
      <c r="D406" s="88" t="s">
        <v>111</v>
      </c>
      <c r="E406" s="92" t="s">
        <v>113</v>
      </c>
      <c r="F406" s="20">
        <v>322800</v>
      </c>
      <c r="G406" s="1">
        <v>10</v>
      </c>
      <c r="H406" s="1">
        <f t="shared" si="6"/>
        <v>3228000</v>
      </c>
      <c r="L406" s="87">
        <v>2018</v>
      </c>
      <c r="M406">
        <v>7</v>
      </c>
      <c r="N406">
        <v>31</v>
      </c>
    </row>
    <row r="407" spans="1:14" ht="19.5" customHeight="1" x14ac:dyDescent="0.3">
      <c r="A407" s="86">
        <v>43310</v>
      </c>
      <c r="B407" s="102">
        <f>DATE(L408,M408,N408)</f>
        <v>43313</v>
      </c>
      <c r="C407" s="88" t="s">
        <v>12</v>
      </c>
      <c r="D407" s="88" t="s">
        <v>99</v>
      </c>
      <c r="E407" s="92" t="s">
        <v>110</v>
      </c>
      <c r="F407" s="20">
        <v>159588</v>
      </c>
      <c r="G407" s="1">
        <v>5</v>
      </c>
      <c r="H407" s="1">
        <f t="shared" si="6"/>
        <v>797940</v>
      </c>
      <c r="L407" s="87">
        <v>2018</v>
      </c>
      <c r="M407">
        <v>8</v>
      </c>
      <c r="N407">
        <v>1</v>
      </c>
    </row>
    <row r="408" spans="1:14" ht="19.5" customHeight="1" x14ac:dyDescent="0.3">
      <c r="A408" s="86">
        <v>43311</v>
      </c>
      <c r="B408" s="102">
        <f>DATE(L409,M409,N409)</f>
        <v>43314</v>
      </c>
      <c r="C408" s="88" t="s">
        <v>464</v>
      </c>
      <c r="D408" s="88" t="s">
        <v>99</v>
      </c>
      <c r="E408" s="92" t="s">
        <v>108</v>
      </c>
      <c r="F408" s="20">
        <v>48660</v>
      </c>
      <c r="G408" s="1">
        <v>1</v>
      </c>
      <c r="H408" s="1">
        <f t="shared" si="6"/>
        <v>48660</v>
      </c>
      <c r="L408" s="87">
        <v>2018</v>
      </c>
      <c r="M408">
        <v>8</v>
      </c>
      <c r="N408">
        <v>1</v>
      </c>
    </row>
    <row r="409" spans="1:14" ht="19.5" customHeight="1" x14ac:dyDescent="0.3">
      <c r="A409" s="86">
        <v>43311</v>
      </c>
      <c r="B409" s="102">
        <f>DATE(L410,M410,N410)</f>
        <v>43314</v>
      </c>
      <c r="C409" s="88" t="s">
        <v>151</v>
      </c>
      <c r="D409" s="88" t="s">
        <v>116</v>
      </c>
      <c r="E409" s="92" t="s">
        <v>131</v>
      </c>
      <c r="F409" s="20">
        <v>429600</v>
      </c>
      <c r="G409" s="1">
        <v>8</v>
      </c>
      <c r="H409" s="1">
        <f t="shared" si="6"/>
        <v>3436800</v>
      </c>
      <c r="L409" s="87">
        <v>2018</v>
      </c>
      <c r="M409">
        <v>8</v>
      </c>
      <c r="N409">
        <v>2</v>
      </c>
    </row>
    <row r="410" spans="1:14" ht="19.5" customHeight="1" x14ac:dyDescent="0.3">
      <c r="A410" s="86">
        <v>43312</v>
      </c>
      <c r="B410" s="102">
        <f>DATE(L411,M411,N411)</f>
        <v>43315</v>
      </c>
      <c r="C410" s="88" t="s">
        <v>0</v>
      </c>
      <c r="D410" s="88" t="s">
        <v>106</v>
      </c>
      <c r="E410" s="92" t="s">
        <v>115</v>
      </c>
      <c r="F410" s="20">
        <v>838800</v>
      </c>
      <c r="G410" s="1">
        <v>3</v>
      </c>
      <c r="H410" s="1">
        <f t="shared" si="6"/>
        <v>2516400</v>
      </c>
      <c r="L410" s="87">
        <v>2018</v>
      </c>
      <c r="M410">
        <v>8</v>
      </c>
      <c r="N410">
        <v>2</v>
      </c>
    </row>
    <row r="411" spans="1:14" ht="19.5" customHeight="1" x14ac:dyDescent="0.3">
      <c r="A411" s="86">
        <v>43313</v>
      </c>
      <c r="B411" s="102">
        <f>DATE(L412,M412,N412)</f>
        <v>43316</v>
      </c>
      <c r="C411" s="88" t="s">
        <v>460</v>
      </c>
      <c r="D411" s="88" t="s">
        <v>111</v>
      </c>
      <c r="E411" s="92" t="s">
        <v>140</v>
      </c>
      <c r="F411" s="20">
        <v>39588</v>
      </c>
      <c r="G411" s="1">
        <v>3</v>
      </c>
      <c r="H411" s="1">
        <f t="shared" si="6"/>
        <v>118764</v>
      </c>
      <c r="L411" s="87">
        <v>2018</v>
      </c>
      <c r="M411">
        <v>8</v>
      </c>
      <c r="N411">
        <v>3</v>
      </c>
    </row>
    <row r="412" spans="1:14" ht="19.5" customHeight="1" x14ac:dyDescent="0.3">
      <c r="A412" s="86">
        <v>43313</v>
      </c>
      <c r="B412" s="102">
        <f>DATE(L413,M413,N413)</f>
        <v>43316</v>
      </c>
      <c r="C412" s="88" t="s">
        <v>153</v>
      </c>
      <c r="D412" s="88" t="s">
        <v>99</v>
      </c>
      <c r="E412" s="92" t="s">
        <v>100</v>
      </c>
      <c r="F412" s="20">
        <v>131940</v>
      </c>
      <c r="G412" s="1">
        <v>4</v>
      </c>
      <c r="H412" s="1">
        <f t="shared" si="6"/>
        <v>527760</v>
      </c>
      <c r="L412" s="87">
        <v>2018</v>
      </c>
      <c r="M412">
        <v>8</v>
      </c>
      <c r="N412">
        <v>4</v>
      </c>
    </row>
    <row r="413" spans="1:14" ht="19.5" customHeight="1" x14ac:dyDescent="0.3">
      <c r="A413" s="86">
        <v>43313</v>
      </c>
      <c r="B413" s="102">
        <f>DATE(L414,M414,N414)</f>
        <v>43316</v>
      </c>
      <c r="C413" s="88" t="s">
        <v>152</v>
      </c>
      <c r="D413" s="88" t="s">
        <v>106</v>
      </c>
      <c r="E413" s="92" t="s">
        <v>147</v>
      </c>
      <c r="F413" s="20">
        <v>35880</v>
      </c>
      <c r="G413" s="1">
        <v>3</v>
      </c>
      <c r="H413" s="1">
        <f t="shared" si="6"/>
        <v>107640</v>
      </c>
      <c r="L413" s="87">
        <v>2018</v>
      </c>
      <c r="M413">
        <v>8</v>
      </c>
      <c r="N413">
        <v>4</v>
      </c>
    </row>
    <row r="414" spans="1:14" ht="19.5" customHeight="1" x14ac:dyDescent="0.3">
      <c r="A414" s="86">
        <v>43314</v>
      </c>
      <c r="B414" s="102">
        <f>DATE(L415,M415,N415)</f>
        <v>43317</v>
      </c>
      <c r="C414" s="88" t="s">
        <v>465</v>
      </c>
      <c r="D414" s="88" t="s">
        <v>101</v>
      </c>
      <c r="E414" s="92" t="s">
        <v>124</v>
      </c>
      <c r="F414" s="20">
        <v>599988</v>
      </c>
      <c r="G414" s="1">
        <v>1</v>
      </c>
      <c r="H414" s="1">
        <f t="shared" si="6"/>
        <v>599988</v>
      </c>
      <c r="L414" s="87">
        <v>2018</v>
      </c>
      <c r="M414">
        <v>8</v>
      </c>
      <c r="N414">
        <v>4</v>
      </c>
    </row>
    <row r="415" spans="1:14" ht="19.5" customHeight="1" x14ac:dyDescent="0.3">
      <c r="A415" s="86">
        <v>43315</v>
      </c>
      <c r="B415" s="102">
        <f>DATE(L416,M416,N416)</f>
        <v>43318</v>
      </c>
      <c r="C415" s="88" t="s">
        <v>1</v>
      </c>
      <c r="D415" s="88" t="s">
        <v>106</v>
      </c>
      <c r="E415" s="92" t="s">
        <v>109</v>
      </c>
      <c r="F415" s="20">
        <v>456000</v>
      </c>
      <c r="G415" s="1">
        <v>8</v>
      </c>
      <c r="H415" s="1">
        <f t="shared" si="6"/>
        <v>3648000</v>
      </c>
      <c r="L415" s="87">
        <v>2018</v>
      </c>
      <c r="M415">
        <v>8</v>
      </c>
      <c r="N415">
        <v>5</v>
      </c>
    </row>
    <row r="416" spans="1:14" ht="19.5" customHeight="1" x14ac:dyDescent="0.3">
      <c r="A416" s="86">
        <v>43319</v>
      </c>
      <c r="B416" s="102">
        <f>DATE(L417,M417,N417)</f>
        <v>43322</v>
      </c>
      <c r="C416" s="88" t="s">
        <v>466</v>
      </c>
      <c r="D416" s="88" t="s">
        <v>106</v>
      </c>
      <c r="E416" s="92" t="s">
        <v>146</v>
      </c>
      <c r="F416" s="20">
        <v>32280</v>
      </c>
      <c r="G416" s="1">
        <v>7</v>
      </c>
      <c r="H416" s="1">
        <f t="shared" si="6"/>
        <v>225960</v>
      </c>
      <c r="L416" s="87">
        <v>2018</v>
      </c>
      <c r="M416">
        <v>8</v>
      </c>
      <c r="N416">
        <v>6</v>
      </c>
    </row>
    <row r="417" spans="1:14" ht="19.5" customHeight="1" x14ac:dyDescent="0.3">
      <c r="A417" s="86">
        <v>43319</v>
      </c>
      <c r="B417" s="102">
        <f>DATE(L418,M418,N418)</f>
        <v>43322</v>
      </c>
      <c r="C417" s="88" t="s">
        <v>150</v>
      </c>
      <c r="D417" s="88" t="s">
        <v>106</v>
      </c>
      <c r="E417" s="92" t="s">
        <v>130</v>
      </c>
      <c r="F417" s="20">
        <v>33480</v>
      </c>
      <c r="G417" s="1">
        <v>1</v>
      </c>
      <c r="H417" s="1">
        <f t="shared" si="6"/>
        <v>33480</v>
      </c>
      <c r="L417" s="87">
        <v>2018</v>
      </c>
      <c r="M417">
        <v>8</v>
      </c>
      <c r="N417">
        <v>10</v>
      </c>
    </row>
    <row r="418" spans="1:14" ht="19.5" customHeight="1" x14ac:dyDescent="0.3">
      <c r="A418" s="86">
        <v>43319</v>
      </c>
      <c r="B418" s="102">
        <f>DATE(L419,M419,N419)</f>
        <v>43322</v>
      </c>
      <c r="C418" s="88" t="s">
        <v>467</v>
      </c>
      <c r="D418" s="88" t="s">
        <v>106</v>
      </c>
      <c r="E418" s="92" t="s">
        <v>123</v>
      </c>
      <c r="F418" s="20">
        <v>441600</v>
      </c>
      <c r="G418" s="1">
        <v>3</v>
      </c>
      <c r="H418" s="1">
        <f t="shared" si="6"/>
        <v>1324800</v>
      </c>
      <c r="L418" s="87">
        <v>2018</v>
      </c>
      <c r="M418">
        <v>8</v>
      </c>
      <c r="N418">
        <v>10</v>
      </c>
    </row>
    <row r="419" spans="1:14" ht="19.5" customHeight="1" x14ac:dyDescent="0.3">
      <c r="A419" s="86">
        <v>43322</v>
      </c>
      <c r="B419" s="102">
        <f>DATE(L420,M420,N420)</f>
        <v>43325</v>
      </c>
      <c r="C419" s="88" t="s">
        <v>154</v>
      </c>
      <c r="D419" s="88" t="s">
        <v>101</v>
      </c>
      <c r="E419" s="92" t="s">
        <v>102</v>
      </c>
      <c r="F419" s="20">
        <v>1910640</v>
      </c>
      <c r="G419" s="1">
        <v>9</v>
      </c>
      <c r="H419" s="1">
        <f t="shared" si="6"/>
        <v>17195760</v>
      </c>
      <c r="L419" s="87">
        <v>2018</v>
      </c>
      <c r="M419">
        <v>8</v>
      </c>
      <c r="N419">
        <v>10</v>
      </c>
    </row>
    <row r="420" spans="1:14" ht="19.5" customHeight="1" x14ac:dyDescent="0.3">
      <c r="A420" s="86">
        <v>43324</v>
      </c>
      <c r="B420" s="102">
        <f>DATE(L421,M421,N421)</f>
        <v>43327</v>
      </c>
      <c r="C420" s="88" t="s">
        <v>155</v>
      </c>
      <c r="D420" s="88" t="s">
        <v>99</v>
      </c>
      <c r="E420" s="92" t="s">
        <v>105</v>
      </c>
      <c r="F420" s="20">
        <v>299988</v>
      </c>
      <c r="G420" s="1">
        <v>10</v>
      </c>
      <c r="H420" s="1">
        <f t="shared" si="6"/>
        <v>2999880</v>
      </c>
      <c r="L420" s="87">
        <v>2018</v>
      </c>
      <c r="M420">
        <v>8</v>
      </c>
      <c r="N420">
        <v>13</v>
      </c>
    </row>
    <row r="421" spans="1:14" ht="19.5" customHeight="1" x14ac:dyDescent="0.3">
      <c r="A421" s="86">
        <v>43325</v>
      </c>
      <c r="B421" s="102">
        <f>DATE(L422,M422,N422)</f>
        <v>43328</v>
      </c>
      <c r="C421" s="88" t="s">
        <v>468</v>
      </c>
      <c r="D421" s="88" t="s">
        <v>106</v>
      </c>
      <c r="E421" s="92" t="s">
        <v>146</v>
      </c>
      <c r="F421" s="20">
        <v>32280</v>
      </c>
      <c r="G421" s="1">
        <v>1</v>
      </c>
      <c r="H421" s="1">
        <f t="shared" si="6"/>
        <v>32280</v>
      </c>
      <c r="L421" s="87">
        <v>2018</v>
      </c>
      <c r="M421">
        <v>8</v>
      </c>
      <c r="N421">
        <v>15</v>
      </c>
    </row>
    <row r="422" spans="1:14" ht="19.5" customHeight="1" x14ac:dyDescent="0.3">
      <c r="A422" s="86">
        <v>43327</v>
      </c>
      <c r="B422" s="102">
        <f>DATE(L423,M423,N423)</f>
        <v>43330</v>
      </c>
      <c r="C422" s="88" t="s">
        <v>455</v>
      </c>
      <c r="D422" s="88" t="s">
        <v>111</v>
      </c>
      <c r="E422" s="92" t="s">
        <v>113</v>
      </c>
      <c r="F422" s="20">
        <v>322800</v>
      </c>
      <c r="G422" s="1">
        <v>5</v>
      </c>
      <c r="H422" s="1">
        <f t="shared" si="6"/>
        <v>1614000</v>
      </c>
      <c r="L422" s="87">
        <v>2018</v>
      </c>
      <c r="M422">
        <v>8</v>
      </c>
      <c r="N422">
        <v>16</v>
      </c>
    </row>
    <row r="423" spans="1:14" ht="19.5" customHeight="1" x14ac:dyDescent="0.3">
      <c r="A423" s="86">
        <v>43327</v>
      </c>
      <c r="B423" s="102">
        <f>DATE(L424,M424,N424)</f>
        <v>43330</v>
      </c>
      <c r="C423" s="88" t="s">
        <v>156</v>
      </c>
      <c r="D423" s="88" t="s">
        <v>116</v>
      </c>
      <c r="E423" s="92" t="s">
        <v>131</v>
      </c>
      <c r="F423" s="20">
        <v>429600</v>
      </c>
      <c r="G423" s="1">
        <v>10</v>
      </c>
      <c r="H423" s="1">
        <f t="shared" si="6"/>
        <v>4296000</v>
      </c>
      <c r="L423" s="87">
        <v>2018</v>
      </c>
      <c r="M423">
        <v>8</v>
      </c>
      <c r="N423">
        <v>18</v>
      </c>
    </row>
    <row r="424" spans="1:14" ht="19.5" customHeight="1" x14ac:dyDescent="0.3">
      <c r="A424" s="86">
        <v>43328</v>
      </c>
      <c r="B424" s="102">
        <f>DATE(L425,M425,N425)</f>
        <v>43331</v>
      </c>
      <c r="C424" s="88" t="s">
        <v>457</v>
      </c>
      <c r="D424" s="88" t="s">
        <v>103</v>
      </c>
      <c r="E424" s="92" t="s">
        <v>127</v>
      </c>
      <c r="F424" s="20">
        <v>215988</v>
      </c>
      <c r="G424" s="1">
        <v>3</v>
      </c>
      <c r="H424" s="1">
        <f t="shared" si="6"/>
        <v>647964</v>
      </c>
      <c r="L424" s="87">
        <v>2018</v>
      </c>
      <c r="M424">
        <v>8</v>
      </c>
      <c r="N424">
        <v>18</v>
      </c>
    </row>
    <row r="425" spans="1:14" ht="19.5" customHeight="1" x14ac:dyDescent="0.3">
      <c r="A425" s="86">
        <v>43330</v>
      </c>
      <c r="B425" s="102">
        <f>DATE(L426,M426,N426)</f>
        <v>43333</v>
      </c>
      <c r="C425" s="88" t="s">
        <v>469</v>
      </c>
      <c r="D425" s="88" t="s">
        <v>106</v>
      </c>
      <c r="E425" s="92" t="s">
        <v>123</v>
      </c>
      <c r="F425" s="20">
        <v>636746</v>
      </c>
      <c r="G425" s="1">
        <v>5</v>
      </c>
      <c r="H425" s="1">
        <f t="shared" si="6"/>
        <v>3183730</v>
      </c>
      <c r="L425" s="87">
        <v>2018</v>
      </c>
      <c r="M425">
        <v>8</v>
      </c>
      <c r="N425">
        <v>19</v>
      </c>
    </row>
    <row r="426" spans="1:14" ht="19.5" customHeight="1" x14ac:dyDescent="0.3">
      <c r="A426" s="86">
        <v>43334</v>
      </c>
      <c r="B426" s="102">
        <f>DATE(L427,M427,N427)</f>
        <v>43337</v>
      </c>
      <c r="C426" s="88" t="s">
        <v>458</v>
      </c>
      <c r="D426" s="88" t="s">
        <v>106</v>
      </c>
      <c r="E426" s="92" t="s">
        <v>129</v>
      </c>
      <c r="F426" s="20">
        <v>166800</v>
      </c>
      <c r="G426" s="1">
        <v>1</v>
      </c>
      <c r="H426" s="1">
        <f t="shared" si="6"/>
        <v>166800</v>
      </c>
      <c r="L426" s="87">
        <v>2018</v>
      </c>
      <c r="M426">
        <v>8</v>
      </c>
      <c r="N426">
        <v>21</v>
      </c>
    </row>
    <row r="427" spans="1:14" ht="19.5" customHeight="1" x14ac:dyDescent="0.3">
      <c r="A427" s="86">
        <v>43335</v>
      </c>
      <c r="B427" s="102">
        <f>DATE(L428,M428,N428)</f>
        <v>43338</v>
      </c>
      <c r="C427" s="88" t="s">
        <v>471</v>
      </c>
      <c r="D427" s="88" t="s">
        <v>106</v>
      </c>
      <c r="E427" s="92" t="s">
        <v>121</v>
      </c>
      <c r="F427" s="20">
        <v>180000</v>
      </c>
      <c r="G427" s="1">
        <v>1</v>
      </c>
      <c r="H427" s="1">
        <f t="shared" si="6"/>
        <v>180000</v>
      </c>
      <c r="L427" s="87">
        <v>2018</v>
      </c>
      <c r="M427">
        <v>8</v>
      </c>
      <c r="N427">
        <v>25</v>
      </c>
    </row>
    <row r="428" spans="1:14" ht="19.5" customHeight="1" x14ac:dyDescent="0.3">
      <c r="A428" s="86">
        <v>43336</v>
      </c>
      <c r="B428" s="102">
        <f>DATE(L429,M429,N429)</f>
        <v>43339</v>
      </c>
      <c r="C428" s="88" t="s">
        <v>473</v>
      </c>
      <c r="D428" s="88" t="s">
        <v>116</v>
      </c>
      <c r="E428" s="92" t="s">
        <v>131</v>
      </c>
      <c r="F428" s="20">
        <v>429600</v>
      </c>
      <c r="G428" s="1">
        <v>10</v>
      </c>
      <c r="H428" s="1">
        <f t="shared" si="6"/>
        <v>4296000</v>
      </c>
      <c r="L428" s="87">
        <v>2018</v>
      </c>
      <c r="M428">
        <v>8</v>
      </c>
      <c r="N428">
        <v>26</v>
      </c>
    </row>
    <row r="429" spans="1:14" ht="19.5" customHeight="1" x14ac:dyDescent="0.3">
      <c r="A429" s="86">
        <v>43338</v>
      </c>
      <c r="B429" s="102">
        <f>DATE(L430,M430,N430)</f>
        <v>43341</v>
      </c>
      <c r="C429" s="88" t="s">
        <v>151</v>
      </c>
      <c r="D429" s="88" t="s">
        <v>106</v>
      </c>
      <c r="E429" s="92" t="s">
        <v>145</v>
      </c>
      <c r="F429" s="20">
        <v>192000</v>
      </c>
      <c r="G429" s="1">
        <v>5</v>
      </c>
      <c r="H429" s="1">
        <f t="shared" si="6"/>
        <v>960000</v>
      </c>
      <c r="L429" s="87">
        <v>2018</v>
      </c>
      <c r="M429">
        <v>8</v>
      </c>
      <c r="N429">
        <v>27</v>
      </c>
    </row>
    <row r="430" spans="1:14" ht="19.5" customHeight="1" x14ac:dyDescent="0.3">
      <c r="A430" s="86">
        <v>43338</v>
      </c>
      <c r="B430" s="102">
        <f>DATE(L431,M431,N431)</f>
        <v>43341</v>
      </c>
      <c r="C430" s="88" t="s">
        <v>149</v>
      </c>
      <c r="D430" s="88" t="s">
        <v>111</v>
      </c>
      <c r="E430" s="92" t="s">
        <v>113</v>
      </c>
      <c r="F430" s="20">
        <v>322800</v>
      </c>
      <c r="G430" s="1">
        <v>2</v>
      </c>
      <c r="H430" s="1">
        <f t="shared" si="6"/>
        <v>645600</v>
      </c>
      <c r="L430" s="87">
        <v>2018</v>
      </c>
      <c r="M430">
        <v>8</v>
      </c>
      <c r="N430">
        <v>29</v>
      </c>
    </row>
    <row r="431" spans="1:14" ht="19.5" customHeight="1" x14ac:dyDescent="0.3">
      <c r="A431" s="86">
        <v>43338</v>
      </c>
      <c r="B431" s="102">
        <f>DATE(L432,M432,N432)</f>
        <v>43341</v>
      </c>
      <c r="C431" s="88" t="s">
        <v>12</v>
      </c>
      <c r="D431" s="88" t="s">
        <v>101</v>
      </c>
      <c r="E431" s="92" t="s">
        <v>124</v>
      </c>
      <c r="F431" s="20">
        <v>599988</v>
      </c>
      <c r="G431" s="1">
        <v>2</v>
      </c>
      <c r="H431" s="1">
        <f t="shared" si="6"/>
        <v>1199976</v>
      </c>
      <c r="L431" s="87">
        <v>2018</v>
      </c>
      <c r="M431">
        <v>8</v>
      </c>
      <c r="N431">
        <v>29</v>
      </c>
    </row>
    <row r="432" spans="1:14" ht="19.5" customHeight="1" x14ac:dyDescent="0.3">
      <c r="A432" s="86">
        <v>43339</v>
      </c>
      <c r="B432" s="102">
        <f>DATE(L433,M433,N433)</f>
        <v>43342</v>
      </c>
      <c r="C432" s="88" t="s">
        <v>461</v>
      </c>
      <c r="D432" s="88" t="s">
        <v>103</v>
      </c>
      <c r="E432" s="92" t="s">
        <v>104</v>
      </c>
      <c r="F432" s="20">
        <v>403178</v>
      </c>
      <c r="G432" s="1">
        <v>1</v>
      </c>
      <c r="H432" s="1">
        <f t="shared" si="6"/>
        <v>403178</v>
      </c>
      <c r="L432" s="87">
        <v>2018</v>
      </c>
      <c r="M432">
        <v>8</v>
      </c>
      <c r="N432">
        <v>29</v>
      </c>
    </row>
    <row r="433" spans="1:14" ht="19.5" customHeight="1" x14ac:dyDescent="0.3">
      <c r="A433" s="86">
        <v>43339</v>
      </c>
      <c r="B433" s="102">
        <f>DATE(L434,M434,N434)</f>
        <v>43342</v>
      </c>
      <c r="C433" s="88" t="s">
        <v>460</v>
      </c>
      <c r="D433" s="88" t="s">
        <v>99</v>
      </c>
      <c r="E433" s="92" t="s">
        <v>132</v>
      </c>
      <c r="F433" s="20">
        <v>179988</v>
      </c>
      <c r="G433" s="1">
        <v>7</v>
      </c>
      <c r="H433" s="1">
        <f t="shared" si="6"/>
        <v>1259916</v>
      </c>
      <c r="L433" s="87">
        <v>2018</v>
      </c>
      <c r="M433">
        <v>8</v>
      </c>
      <c r="N433">
        <v>30</v>
      </c>
    </row>
    <row r="434" spans="1:14" ht="19.5" customHeight="1" x14ac:dyDescent="0.3">
      <c r="A434" s="86">
        <v>43339</v>
      </c>
      <c r="B434" s="102">
        <f>DATE(L435,M435,N435)</f>
        <v>43342</v>
      </c>
      <c r="C434" s="88" t="s">
        <v>0</v>
      </c>
      <c r="D434" s="88" t="s">
        <v>106</v>
      </c>
      <c r="E434" s="92" t="s">
        <v>138</v>
      </c>
      <c r="F434" s="20">
        <v>23880</v>
      </c>
      <c r="G434" s="1">
        <v>8</v>
      </c>
      <c r="H434" s="1">
        <f t="shared" si="6"/>
        <v>191040</v>
      </c>
      <c r="L434" s="87">
        <v>2018</v>
      </c>
      <c r="M434">
        <v>8</v>
      </c>
      <c r="N434">
        <v>30</v>
      </c>
    </row>
    <row r="435" spans="1:14" ht="19.5" customHeight="1" x14ac:dyDescent="0.3">
      <c r="A435" s="86">
        <v>43341</v>
      </c>
      <c r="B435" s="102">
        <f>DATE(L436,M436,N436)</f>
        <v>43344</v>
      </c>
      <c r="C435" s="88" t="s">
        <v>152</v>
      </c>
      <c r="D435" s="88" t="s">
        <v>101</v>
      </c>
      <c r="E435" s="92" t="s">
        <v>102</v>
      </c>
      <c r="F435" s="20">
        <v>1910640</v>
      </c>
      <c r="G435" s="1">
        <v>3</v>
      </c>
      <c r="H435" s="1">
        <f t="shared" si="6"/>
        <v>5731920</v>
      </c>
      <c r="L435" s="87">
        <v>2018</v>
      </c>
      <c r="M435">
        <v>8</v>
      </c>
      <c r="N435">
        <v>30</v>
      </c>
    </row>
    <row r="436" spans="1:14" ht="19.5" customHeight="1" x14ac:dyDescent="0.3">
      <c r="A436" s="86">
        <v>43341</v>
      </c>
      <c r="B436" s="102">
        <f>DATE(L437,M437,N437)</f>
        <v>43344</v>
      </c>
      <c r="C436" s="88" t="s">
        <v>462</v>
      </c>
      <c r="D436" s="88" t="s">
        <v>106</v>
      </c>
      <c r="E436" s="92" t="s">
        <v>115</v>
      </c>
      <c r="F436" s="20">
        <v>838800</v>
      </c>
      <c r="G436" s="1">
        <v>3</v>
      </c>
      <c r="H436" s="1">
        <f t="shared" si="6"/>
        <v>2516400</v>
      </c>
      <c r="L436" s="87">
        <v>2018</v>
      </c>
      <c r="M436">
        <v>9</v>
      </c>
      <c r="N436">
        <v>1</v>
      </c>
    </row>
    <row r="437" spans="1:14" ht="19.5" customHeight="1" x14ac:dyDescent="0.3">
      <c r="A437" s="86">
        <v>43343</v>
      </c>
      <c r="B437" s="102">
        <f>DATE(L438,M438,N438)</f>
        <v>43346</v>
      </c>
      <c r="C437" s="88" t="s">
        <v>463</v>
      </c>
      <c r="D437" s="88" t="s">
        <v>106</v>
      </c>
      <c r="E437" s="92" t="s">
        <v>123</v>
      </c>
      <c r="F437" s="20">
        <v>630180</v>
      </c>
      <c r="G437" s="1">
        <v>1</v>
      </c>
      <c r="H437" s="1">
        <f t="shared" si="6"/>
        <v>630180</v>
      </c>
      <c r="L437" s="87">
        <v>2018</v>
      </c>
      <c r="M437">
        <v>9</v>
      </c>
      <c r="N437">
        <v>1</v>
      </c>
    </row>
    <row r="438" spans="1:14" ht="19.5" customHeight="1" x14ac:dyDescent="0.3">
      <c r="A438" s="86">
        <v>43344</v>
      </c>
      <c r="B438" s="102">
        <f>DATE(L439,M439,N439)</f>
        <v>43347</v>
      </c>
      <c r="C438" s="88" t="s">
        <v>153</v>
      </c>
      <c r="D438" s="88" t="s">
        <v>111</v>
      </c>
      <c r="E438" s="92" t="s">
        <v>113</v>
      </c>
      <c r="F438" s="20">
        <v>322800</v>
      </c>
      <c r="G438" s="1">
        <v>3</v>
      </c>
      <c r="H438" s="1">
        <f t="shared" si="6"/>
        <v>968400</v>
      </c>
      <c r="L438" s="87">
        <v>2018</v>
      </c>
      <c r="M438">
        <v>9</v>
      </c>
      <c r="N438">
        <v>3</v>
      </c>
    </row>
    <row r="439" spans="1:14" ht="19.5" customHeight="1" x14ac:dyDescent="0.3">
      <c r="A439" s="86">
        <v>43347</v>
      </c>
      <c r="B439" s="102">
        <f>DATE(L440,M440,N440)</f>
        <v>43350</v>
      </c>
      <c r="C439" s="88" t="s">
        <v>1</v>
      </c>
      <c r="D439" s="88" t="s">
        <v>101</v>
      </c>
      <c r="E439" s="92" t="s">
        <v>102</v>
      </c>
      <c r="F439" s="20">
        <v>1910640</v>
      </c>
      <c r="G439" s="1">
        <v>4</v>
      </c>
      <c r="H439" s="1">
        <f t="shared" si="6"/>
        <v>7642560</v>
      </c>
      <c r="L439" s="87">
        <v>2018</v>
      </c>
      <c r="M439">
        <v>9</v>
      </c>
      <c r="N439">
        <v>4</v>
      </c>
    </row>
    <row r="440" spans="1:14" ht="19.5" customHeight="1" x14ac:dyDescent="0.3">
      <c r="A440" s="86">
        <v>43348</v>
      </c>
      <c r="B440" s="102">
        <f>DATE(L441,M441,N441)</f>
        <v>43351</v>
      </c>
      <c r="C440" s="88" t="s">
        <v>154</v>
      </c>
      <c r="D440" s="88" t="s">
        <v>116</v>
      </c>
      <c r="E440" s="92" t="s">
        <v>143</v>
      </c>
      <c r="F440" s="20">
        <v>1056000</v>
      </c>
      <c r="G440" s="1">
        <v>8</v>
      </c>
      <c r="H440" s="1">
        <f t="shared" si="6"/>
        <v>8448000</v>
      </c>
      <c r="L440" s="87">
        <v>2018</v>
      </c>
      <c r="M440">
        <v>9</v>
      </c>
      <c r="N440">
        <v>7</v>
      </c>
    </row>
    <row r="441" spans="1:14" ht="19.5" customHeight="1" x14ac:dyDescent="0.3">
      <c r="A441" s="86">
        <v>43349</v>
      </c>
      <c r="B441" s="102">
        <f>DATE(L442,M442,N442)</f>
        <v>43352</v>
      </c>
      <c r="C441" s="88" t="s">
        <v>464</v>
      </c>
      <c r="D441" s="88" t="s">
        <v>101</v>
      </c>
      <c r="E441" s="92" t="s">
        <v>120</v>
      </c>
      <c r="F441" s="20">
        <v>1421964</v>
      </c>
      <c r="G441" s="1">
        <v>5</v>
      </c>
      <c r="H441" s="1">
        <f t="shared" si="6"/>
        <v>7109820</v>
      </c>
      <c r="L441" s="87">
        <v>2018</v>
      </c>
      <c r="M441">
        <v>9</v>
      </c>
      <c r="N441">
        <v>8</v>
      </c>
    </row>
    <row r="442" spans="1:14" ht="19.5" customHeight="1" x14ac:dyDescent="0.3">
      <c r="A442" s="86">
        <v>43349</v>
      </c>
      <c r="B442" s="102">
        <f>DATE(L443,M443,N443)</f>
        <v>43352</v>
      </c>
      <c r="C442" s="88" t="s">
        <v>155</v>
      </c>
      <c r="D442" s="88" t="s">
        <v>106</v>
      </c>
      <c r="E442" s="92" t="s">
        <v>121</v>
      </c>
      <c r="F442" s="20">
        <v>180000</v>
      </c>
      <c r="G442" s="1">
        <v>9</v>
      </c>
      <c r="H442" s="1">
        <f t="shared" si="6"/>
        <v>1620000</v>
      </c>
      <c r="L442" s="87">
        <v>2018</v>
      </c>
      <c r="M442">
        <v>9</v>
      </c>
      <c r="N442">
        <v>9</v>
      </c>
    </row>
    <row r="443" spans="1:14" ht="19.5" customHeight="1" x14ac:dyDescent="0.3">
      <c r="A443" s="86">
        <v>43350</v>
      </c>
      <c r="B443" s="102">
        <f>DATE(L444,M444,N444)</f>
        <v>43353</v>
      </c>
      <c r="C443" s="88" t="s">
        <v>455</v>
      </c>
      <c r="D443" s="88" t="s">
        <v>101</v>
      </c>
      <c r="E443" s="92" t="s">
        <v>102</v>
      </c>
      <c r="F443" s="20">
        <v>1910640</v>
      </c>
      <c r="G443" s="1">
        <v>10</v>
      </c>
      <c r="H443" s="1">
        <f t="shared" si="6"/>
        <v>19106400</v>
      </c>
      <c r="L443" s="87">
        <v>2018</v>
      </c>
      <c r="M443">
        <v>9</v>
      </c>
      <c r="N443">
        <v>9</v>
      </c>
    </row>
    <row r="444" spans="1:14" ht="19.5" customHeight="1" x14ac:dyDescent="0.3">
      <c r="A444" s="86">
        <v>43350</v>
      </c>
      <c r="B444" s="102">
        <f>DATE(L445,M445,N445)</f>
        <v>43353</v>
      </c>
      <c r="C444" s="88" t="s">
        <v>156</v>
      </c>
      <c r="D444" s="88" t="s">
        <v>103</v>
      </c>
      <c r="E444" s="92" t="s">
        <v>104</v>
      </c>
      <c r="F444" s="20">
        <v>191988</v>
      </c>
      <c r="G444" s="1">
        <v>10</v>
      </c>
      <c r="H444" s="1">
        <f t="shared" si="6"/>
        <v>1919880</v>
      </c>
      <c r="L444" s="87">
        <v>2018</v>
      </c>
      <c r="M444">
        <v>9</v>
      </c>
      <c r="N444">
        <v>10</v>
      </c>
    </row>
    <row r="445" spans="1:14" ht="19.5" customHeight="1" x14ac:dyDescent="0.3">
      <c r="A445" s="86">
        <v>43354</v>
      </c>
      <c r="B445" s="102">
        <f>DATE(L446,M446,N446)</f>
        <v>43357</v>
      </c>
      <c r="C445" s="88" t="s">
        <v>465</v>
      </c>
      <c r="D445" s="88" t="s">
        <v>101</v>
      </c>
      <c r="E445" s="92" t="s">
        <v>102</v>
      </c>
      <c r="F445" s="20">
        <v>1910640</v>
      </c>
      <c r="G445" s="1">
        <v>9</v>
      </c>
      <c r="H445" s="1">
        <f t="shared" si="6"/>
        <v>17195760</v>
      </c>
      <c r="L445" s="87">
        <v>2018</v>
      </c>
      <c r="M445">
        <v>9</v>
      </c>
      <c r="N445">
        <v>10</v>
      </c>
    </row>
    <row r="446" spans="1:14" ht="19.5" customHeight="1" x14ac:dyDescent="0.3">
      <c r="A446" s="86">
        <v>43355</v>
      </c>
      <c r="B446" s="102">
        <f>DATE(L447,M447,N447)</f>
        <v>43358</v>
      </c>
      <c r="C446" s="88" t="s">
        <v>466</v>
      </c>
      <c r="D446" s="88" t="s">
        <v>99</v>
      </c>
      <c r="E446" s="92" t="s">
        <v>110</v>
      </c>
      <c r="F446" s="20">
        <v>159588</v>
      </c>
      <c r="G446" s="1">
        <v>1</v>
      </c>
      <c r="H446" s="1">
        <f t="shared" si="6"/>
        <v>159588</v>
      </c>
      <c r="L446" s="87">
        <v>2018</v>
      </c>
      <c r="M446">
        <v>9</v>
      </c>
      <c r="N446">
        <v>14</v>
      </c>
    </row>
    <row r="447" spans="1:14" ht="19.5" customHeight="1" x14ac:dyDescent="0.3">
      <c r="A447" s="86">
        <v>43355</v>
      </c>
      <c r="B447" s="102">
        <f>DATE(L448,M448,N448)</f>
        <v>43358</v>
      </c>
      <c r="C447" s="88" t="s">
        <v>457</v>
      </c>
      <c r="D447" s="88" t="s">
        <v>111</v>
      </c>
      <c r="E447" s="92" t="s">
        <v>136</v>
      </c>
      <c r="F447" s="20">
        <v>274800</v>
      </c>
      <c r="G447" s="1">
        <v>5</v>
      </c>
      <c r="H447" s="1">
        <f t="shared" si="6"/>
        <v>1374000</v>
      </c>
      <c r="L447" s="87">
        <v>2018</v>
      </c>
      <c r="M447">
        <v>9</v>
      </c>
      <c r="N447">
        <v>15</v>
      </c>
    </row>
    <row r="448" spans="1:14" ht="19.5" customHeight="1" x14ac:dyDescent="0.3">
      <c r="A448" s="86">
        <v>43359</v>
      </c>
      <c r="B448" s="102">
        <f>DATE(L449,M449,N449)</f>
        <v>43362</v>
      </c>
      <c r="C448" s="88" t="s">
        <v>467</v>
      </c>
      <c r="D448" s="88" t="s">
        <v>103</v>
      </c>
      <c r="E448" s="92" t="s">
        <v>141</v>
      </c>
      <c r="F448" s="20">
        <v>63369</v>
      </c>
      <c r="G448" s="1">
        <v>2</v>
      </c>
      <c r="H448" s="1">
        <f t="shared" si="6"/>
        <v>126738</v>
      </c>
      <c r="L448" s="87">
        <v>2018</v>
      </c>
      <c r="M448">
        <v>9</v>
      </c>
      <c r="N448">
        <v>15</v>
      </c>
    </row>
    <row r="449" spans="1:14" ht="19.5" customHeight="1" x14ac:dyDescent="0.3">
      <c r="A449" s="86">
        <v>43364</v>
      </c>
      <c r="B449" s="102">
        <f>DATE(L450,M450,N450)</f>
        <v>43367</v>
      </c>
      <c r="C449" s="88" t="s">
        <v>468</v>
      </c>
      <c r="D449" s="88" t="s">
        <v>101</v>
      </c>
      <c r="E449" s="92" t="s">
        <v>102</v>
      </c>
      <c r="F449" s="20">
        <v>1910640</v>
      </c>
      <c r="G449" s="1">
        <v>2</v>
      </c>
      <c r="H449" s="1">
        <f t="shared" si="6"/>
        <v>3821280</v>
      </c>
      <c r="L449" s="87">
        <v>2018</v>
      </c>
      <c r="M449">
        <v>9</v>
      </c>
      <c r="N449">
        <v>19</v>
      </c>
    </row>
    <row r="450" spans="1:14" ht="19.5" customHeight="1" x14ac:dyDescent="0.3">
      <c r="A450" s="86">
        <v>43366</v>
      </c>
      <c r="B450" s="102">
        <f>DATE(L451,M451,N451)</f>
        <v>43369</v>
      </c>
      <c r="C450" s="88" t="s">
        <v>456</v>
      </c>
      <c r="D450" s="88" t="s">
        <v>99</v>
      </c>
      <c r="E450" s="92" t="s">
        <v>110</v>
      </c>
      <c r="F450" s="20">
        <v>159588</v>
      </c>
      <c r="G450" s="1">
        <v>3</v>
      </c>
      <c r="H450" s="1">
        <f t="shared" si="6"/>
        <v>478764</v>
      </c>
      <c r="L450" s="87">
        <v>2018</v>
      </c>
      <c r="M450">
        <v>9</v>
      </c>
      <c r="N450">
        <v>24</v>
      </c>
    </row>
    <row r="451" spans="1:14" ht="19.5" customHeight="1" x14ac:dyDescent="0.3">
      <c r="A451" s="86">
        <v>43366</v>
      </c>
      <c r="B451" s="102">
        <f>DATE(L452,M452,N452)</f>
        <v>43369</v>
      </c>
      <c r="C451" s="88" t="s">
        <v>458</v>
      </c>
      <c r="D451" s="88" t="s">
        <v>103</v>
      </c>
      <c r="E451" s="92" t="s">
        <v>104</v>
      </c>
      <c r="F451" s="20">
        <v>401686</v>
      </c>
      <c r="G451" s="1">
        <v>10</v>
      </c>
      <c r="H451" s="1">
        <f t="shared" si="6"/>
        <v>4016860</v>
      </c>
      <c r="L451" s="87">
        <v>2018</v>
      </c>
      <c r="M451">
        <v>9</v>
      </c>
      <c r="N451">
        <v>26</v>
      </c>
    </row>
    <row r="452" spans="1:14" ht="19.5" customHeight="1" x14ac:dyDescent="0.3">
      <c r="A452" s="86">
        <v>43369</v>
      </c>
      <c r="B452" s="102">
        <f>DATE(L453,M453,N453)</f>
        <v>43372</v>
      </c>
      <c r="C452" s="88" t="s">
        <v>469</v>
      </c>
      <c r="D452" s="88" t="s">
        <v>111</v>
      </c>
      <c r="E452" s="92" t="s">
        <v>136</v>
      </c>
      <c r="F452" s="20">
        <v>274800</v>
      </c>
      <c r="G452" s="1">
        <v>5</v>
      </c>
      <c r="H452" s="1">
        <f t="shared" si="6"/>
        <v>1374000</v>
      </c>
      <c r="L452" s="87">
        <v>2018</v>
      </c>
      <c r="M452">
        <v>9</v>
      </c>
      <c r="N452">
        <v>26</v>
      </c>
    </row>
    <row r="453" spans="1:14" ht="19.5" customHeight="1" x14ac:dyDescent="0.3">
      <c r="A453" s="86">
        <v>43369</v>
      </c>
      <c r="B453" s="102">
        <f>DATE(L454,M454,N454)</f>
        <v>43372</v>
      </c>
      <c r="C453" s="88" t="s">
        <v>470</v>
      </c>
      <c r="D453" s="88" t="s">
        <v>99</v>
      </c>
      <c r="E453" s="92" t="s">
        <v>132</v>
      </c>
      <c r="F453" s="20">
        <v>179988</v>
      </c>
      <c r="G453" s="1">
        <v>8</v>
      </c>
      <c r="H453" s="1">
        <f t="shared" si="6"/>
        <v>1439904</v>
      </c>
      <c r="L453" s="87">
        <v>2018</v>
      </c>
      <c r="M453">
        <v>9</v>
      </c>
      <c r="N453">
        <v>29</v>
      </c>
    </row>
    <row r="454" spans="1:14" ht="19.5" customHeight="1" x14ac:dyDescent="0.3">
      <c r="A454" s="86">
        <v>43370</v>
      </c>
      <c r="B454" s="102">
        <f>DATE(L455,M455,N455)</f>
        <v>43373</v>
      </c>
      <c r="C454" s="88" t="s">
        <v>471</v>
      </c>
      <c r="D454" s="88" t="s">
        <v>103</v>
      </c>
      <c r="E454" s="92" t="s">
        <v>127</v>
      </c>
      <c r="F454" s="20">
        <v>215988</v>
      </c>
      <c r="G454" s="1">
        <v>3</v>
      </c>
      <c r="H454" s="1">
        <f t="shared" ref="H454:H517" si="7">F454*G454</f>
        <v>647964</v>
      </c>
      <c r="L454" s="87">
        <v>2018</v>
      </c>
      <c r="M454">
        <v>9</v>
      </c>
      <c r="N454">
        <v>29</v>
      </c>
    </row>
    <row r="455" spans="1:14" ht="19.5" customHeight="1" x14ac:dyDescent="0.3">
      <c r="A455" s="86">
        <v>43371</v>
      </c>
      <c r="B455" s="102">
        <f>DATE(L456,M456,N456)</f>
        <v>43374</v>
      </c>
      <c r="C455" s="88" t="s">
        <v>459</v>
      </c>
      <c r="D455" s="88" t="s">
        <v>99</v>
      </c>
      <c r="E455" s="92" t="s">
        <v>108</v>
      </c>
      <c r="F455" s="20">
        <v>48660</v>
      </c>
      <c r="G455" s="1">
        <v>1</v>
      </c>
      <c r="H455" s="1">
        <f t="shared" si="7"/>
        <v>48660</v>
      </c>
      <c r="L455" s="87">
        <v>2018</v>
      </c>
      <c r="M455">
        <v>9</v>
      </c>
      <c r="N455">
        <v>30</v>
      </c>
    </row>
    <row r="456" spans="1:14" ht="19.5" customHeight="1" x14ac:dyDescent="0.3">
      <c r="A456" s="86">
        <v>43372</v>
      </c>
      <c r="B456" s="102">
        <f>DATE(L457,M457,N457)</f>
        <v>43375</v>
      </c>
      <c r="C456" s="88" t="s">
        <v>460</v>
      </c>
      <c r="D456" s="88" t="s">
        <v>106</v>
      </c>
      <c r="E456" s="92" t="s">
        <v>109</v>
      </c>
      <c r="F456" s="20">
        <v>456000</v>
      </c>
      <c r="G456" s="1">
        <v>1</v>
      </c>
      <c r="H456" s="1">
        <f t="shared" si="7"/>
        <v>456000</v>
      </c>
      <c r="L456" s="87">
        <v>2018</v>
      </c>
      <c r="M456">
        <v>10</v>
      </c>
      <c r="N456">
        <v>1</v>
      </c>
    </row>
    <row r="457" spans="1:14" ht="19.5" customHeight="1" x14ac:dyDescent="0.3">
      <c r="A457" s="86">
        <v>43373</v>
      </c>
      <c r="B457" s="102">
        <f>DATE(L458,M458,N458)</f>
        <v>43376</v>
      </c>
      <c r="C457" s="88" t="s">
        <v>461</v>
      </c>
      <c r="D457" s="88" t="s">
        <v>106</v>
      </c>
      <c r="E457" s="92" t="s">
        <v>138</v>
      </c>
      <c r="F457" s="20">
        <v>23880</v>
      </c>
      <c r="G457" s="1">
        <v>7</v>
      </c>
      <c r="H457" s="1">
        <f t="shared" si="7"/>
        <v>167160</v>
      </c>
      <c r="L457" s="87">
        <v>2018</v>
      </c>
      <c r="M457">
        <v>10</v>
      </c>
      <c r="N457">
        <v>2</v>
      </c>
    </row>
    <row r="458" spans="1:14" ht="19.5" customHeight="1" x14ac:dyDescent="0.3">
      <c r="A458" s="86">
        <v>43373</v>
      </c>
      <c r="B458" s="102">
        <f>DATE(L459,M459,N459)</f>
        <v>43376</v>
      </c>
      <c r="C458" s="88" t="s">
        <v>462</v>
      </c>
      <c r="D458" s="88" t="s">
        <v>106</v>
      </c>
      <c r="E458" s="92" t="s">
        <v>145</v>
      </c>
      <c r="F458" s="20">
        <v>192000</v>
      </c>
      <c r="G458" s="1">
        <v>1</v>
      </c>
      <c r="H458" s="1">
        <f t="shared" si="7"/>
        <v>192000</v>
      </c>
      <c r="L458" s="87">
        <v>2018</v>
      </c>
      <c r="M458">
        <v>10</v>
      </c>
      <c r="N458">
        <v>3</v>
      </c>
    </row>
    <row r="459" spans="1:14" ht="19.5" customHeight="1" x14ac:dyDescent="0.3">
      <c r="A459" s="86">
        <v>43374</v>
      </c>
      <c r="B459" s="102">
        <f>DATE(L460,M460,N460)</f>
        <v>43377</v>
      </c>
      <c r="C459" s="88" t="s">
        <v>472</v>
      </c>
      <c r="D459" s="88" t="s">
        <v>101</v>
      </c>
      <c r="E459" s="92" t="s">
        <v>102</v>
      </c>
      <c r="F459" s="20">
        <v>1910640</v>
      </c>
      <c r="G459" s="1">
        <v>4</v>
      </c>
      <c r="H459" s="1">
        <f t="shared" si="7"/>
        <v>7642560</v>
      </c>
      <c r="L459" s="87">
        <v>2018</v>
      </c>
      <c r="M459">
        <v>10</v>
      </c>
      <c r="N459">
        <v>3</v>
      </c>
    </row>
    <row r="460" spans="1:14" ht="19.5" customHeight="1" x14ac:dyDescent="0.3">
      <c r="A460" s="86">
        <v>43374</v>
      </c>
      <c r="B460" s="102">
        <f>DATE(L461,M461,N461)</f>
        <v>43377</v>
      </c>
      <c r="C460" s="88" t="s">
        <v>473</v>
      </c>
      <c r="D460" s="88" t="s">
        <v>111</v>
      </c>
      <c r="E460" s="92" t="s">
        <v>112</v>
      </c>
      <c r="F460" s="20">
        <v>259342</v>
      </c>
      <c r="G460" s="1">
        <v>3</v>
      </c>
      <c r="H460" s="1">
        <f t="shared" si="7"/>
        <v>778026</v>
      </c>
      <c r="L460" s="87">
        <v>2018</v>
      </c>
      <c r="M460">
        <v>10</v>
      </c>
      <c r="N460">
        <v>4</v>
      </c>
    </row>
    <row r="461" spans="1:14" ht="19.5" customHeight="1" x14ac:dyDescent="0.3">
      <c r="A461" s="86">
        <v>43374</v>
      </c>
      <c r="B461" s="102">
        <f>DATE(L462,M462,N462)</f>
        <v>43377</v>
      </c>
      <c r="C461" s="88" t="s">
        <v>453</v>
      </c>
      <c r="D461" s="88" t="s">
        <v>103</v>
      </c>
      <c r="E461" s="92" t="s">
        <v>104</v>
      </c>
      <c r="F461" s="20">
        <v>399876</v>
      </c>
      <c r="G461" s="1">
        <v>8</v>
      </c>
      <c r="H461" s="1">
        <f t="shared" si="7"/>
        <v>3199008</v>
      </c>
      <c r="L461" s="87">
        <v>2018</v>
      </c>
      <c r="M461">
        <v>10</v>
      </c>
      <c r="N461">
        <v>4</v>
      </c>
    </row>
    <row r="462" spans="1:14" ht="19.5" customHeight="1" x14ac:dyDescent="0.3">
      <c r="A462" s="86">
        <v>43375</v>
      </c>
      <c r="B462" s="102">
        <f>DATE(L463,M463,N463)</f>
        <v>43378</v>
      </c>
      <c r="C462" s="88" t="s">
        <v>474</v>
      </c>
      <c r="D462" s="88" t="s">
        <v>101</v>
      </c>
      <c r="E462" s="92" t="s">
        <v>120</v>
      </c>
      <c r="F462" s="20">
        <v>1421964</v>
      </c>
      <c r="G462" s="1">
        <v>9</v>
      </c>
      <c r="H462" s="1">
        <f t="shared" si="7"/>
        <v>12797676</v>
      </c>
      <c r="L462" s="87">
        <v>2018</v>
      </c>
      <c r="M462">
        <v>10</v>
      </c>
      <c r="N462">
        <v>4</v>
      </c>
    </row>
    <row r="463" spans="1:14" ht="19.5" customHeight="1" x14ac:dyDescent="0.3">
      <c r="A463" s="86">
        <v>43375</v>
      </c>
      <c r="B463" s="102">
        <f>DATE(L464,M464,N464)</f>
        <v>43378</v>
      </c>
      <c r="C463" s="88" t="s">
        <v>475</v>
      </c>
      <c r="D463" s="88" t="s">
        <v>106</v>
      </c>
      <c r="E463" s="92" t="s">
        <v>147</v>
      </c>
      <c r="F463" s="20">
        <v>35880</v>
      </c>
      <c r="G463" s="1">
        <v>10</v>
      </c>
      <c r="H463" s="1">
        <f t="shared" si="7"/>
        <v>358800</v>
      </c>
      <c r="L463" s="87">
        <v>2018</v>
      </c>
      <c r="M463">
        <v>10</v>
      </c>
      <c r="N463">
        <v>5</v>
      </c>
    </row>
    <row r="464" spans="1:14" ht="19.5" customHeight="1" x14ac:dyDescent="0.3">
      <c r="A464" s="86">
        <v>43376</v>
      </c>
      <c r="B464" s="102">
        <f>DATE(L465,M465,N465)</f>
        <v>43379</v>
      </c>
      <c r="C464" s="88" t="s">
        <v>463</v>
      </c>
      <c r="D464" s="88" t="s">
        <v>101</v>
      </c>
      <c r="E464" s="92" t="s">
        <v>102</v>
      </c>
      <c r="F464" s="20">
        <v>1910640</v>
      </c>
      <c r="G464" s="1">
        <v>3</v>
      </c>
      <c r="H464" s="1">
        <f t="shared" si="7"/>
        <v>5731920</v>
      </c>
      <c r="L464" s="87">
        <v>2018</v>
      </c>
      <c r="M464">
        <v>10</v>
      </c>
      <c r="N464">
        <v>5</v>
      </c>
    </row>
    <row r="465" spans="1:14" ht="19.5" customHeight="1" x14ac:dyDescent="0.3">
      <c r="A465" s="86">
        <v>43377</v>
      </c>
      <c r="B465" s="102">
        <f>DATE(L466,M466,N466)</f>
        <v>43380</v>
      </c>
      <c r="C465" s="88" t="s">
        <v>478</v>
      </c>
      <c r="D465" s="88" t="s">
        <v>106</v>
      </c>
      <c r="E465" s="92" t="s">
        <v>123</v>
      </c>
      <c r="F465" s="20">
        <v>441600</v>
      </c>
      <c r="G465" s="1">
        <v>10</v>
      </c>
      <c r="H465" s="1">
        <f t="shared" si="7"/>
        <v>4416000</v>
      </c>
      <c r="L465" s="87">
        <v>2018</v>
      </c>
      <c r="M465">
        <v>10</v>
      </c>
      <c r="N465">
        <v>6</v>
      </c>
    </row>
    <row r="466" spans="1:14" ht="19.5" customHeight="1" x14ac:dyDescent="0.3">
      <c r="A466" s="86">
        <v>43377</v>
      </c>
      <c r="B466" s="102">
        <f>DATE(L467,M467,N467)</f>
        <v>43380</v>
      </c>
      <c r="C466" s="88" t="s">
        <v>479</v>
      </c>
      <c r="D466" s="88" t="s">
        <v>101</v>
      </c>
      <c r="E466" s="92" t="s">
        <v>102</v>
      </c>
      <c r="F466" s="20">
        <v>1910640</v>
      </c>
      <c r="G466" s="1">
        <v>1</v>
      </c>
      <c r="H466" s="1">
        <f t="shared" si="7"/>
        <v>1910640</v>
      </c>
      <c r="L466" s="87">
        <v>2018</v>
      </c>
      <c r="M466">
        <v>10</v>
      </c>
      <c r="N466">
        <v>7</v>
      </c>
    </row>
    <row r="467" spans="1:14" ht="19.5" customHeight="1" x14ac:dyDescent="0.3">
      <c r="A467" s="86">
        <v>43377</v>
      </c>
      <c r="B467" s="102">
        <f>DATE(L468,M468,N468)</f>
        <v>43380</v>
      </c>
      <c r="C467" s="88" t="s">
        <v>464</v>
      </c>
      <c r="D467" s="88" t="s">
        <v>101</v>
      </c>
      <c r="E467" s="92" t="s">
        <v>118</v>
      </c>
      <c r="F467" s="20">
        <v>1319988</v>
      </c>
      <c r="G467" s="1">
        <v>1</v>
      </c>
      <c r="H467" s="1">
        <f t="shared" si="7"/>
        <v>1319988</v>
      </c>
      <c r="L467" s="87">
        <v>2018</v>
      </c>
      <c r="M467">
        <v>10</v>
      </c>
      <c r="N467">
        <v>7</v>
      </c>
    </row>
    <row r="468" spans="1:14" ht="19.5" customHeight="1" x14ac:dyDescent="0.3">
      <c r="A468" s="86">
        <v>43377</v>
      </c>
      <c r="B468" s="102">
        <f>DATE(L469,M469,N469)</f>
        <v>43380</v>
      </c>
      <c r="C468" s="88" t="s">
        <v>156</v>
      </c>
      <c r="D468" s="88" t="s">
        <v>106</v>
      </c>
      <c r="E468" s="92" t="s">
        <v>109</v>
      </c>
      <c r="F468" s="20">
        <v>456000</v>
      </c>
      <c r="G468" s="1">
        <v>3</v>
      </c>
      <c r="H468" s="1">
        <f t="shared" si="7"/>
        <v>1368000</v>
      </c>
      <c r="L468" s="87">
        <v>2018</v>
      </c>
      <c r="M468">
        <v>10</v>
      </c>
      <c r="N468">
        <v>7</v>
      </c>
    </row>
    <row r="469" spans="1:14" ht="19.5" customHeight="1" x14ac:dyDescent="0.3">
      <c r="A469" s="86">
        <v>43378</v>
      </c>
      <c r="B469" s="102">
        <f>DATE(L470,M470,N470)</f>
        <v>43381</v>
      </c>
      <c r="C469" s="88" t="s">
        <v>465</v>
      </c>
      <c r="D469" s="88" t="s">
        <v>103</v>
      </c>
      <c r="E469" s="92" t="s">
        <v>127</v>
      </c>
      <c r="F469" s="20">
        <v>215988</v>
      </c>
      <c r="G469" s="1">
        <v>5</v>
      </c>
      <c r="H469" s="1">
        <f t="shared" si="7"/>
        <v>1079940</v>
      </c>
      <c r="L469" s="87">
        <v>2018</v>
      </c>
      <c r="M469">
        <v>10</v>
      </c>
      <c r="N469">
        <v>7</v>
      </c>
    </row>
    <row r="470" spans="1:14" ht="19.5" customHeight="1" x14ac:dyDescent="0.3">
      <c r="A470" s="86">
        <v>43378</v>
      </c>
      <c r="B470" s="102">
        <f>DATE(L471,M471,N471)</f>
        <v>43381</v>
      </c>
      <c r="C470" s="88" t="s">
        <v>0</v>
      </c>
      <c r="D470" s="88" t="s">
        <v>106</v>
      </c>
      <c r="E470" s="92" t="s">
        <v>129</v>
      </c>
      <c r="F470" s="20">
        <v>166800</v>
      </c>
      <c r="G470" s="1">
        <v>1</v>
      </c>
      <c r="H470" s="1">
        <f t="shared" si="7"/>
        <v>166800</v>
      </c>
      <c r="L470" s="87">
        <v>2018</v>
      </c>
      <c r="M470">
        <v>10</v>
      </c>
      <c r="N470">
        <v>8</v>
      </c>
    </row>
    <row r="471" spans="1:14" ht="19.5" customHeight="1" x14ac:dyDescent="0.3">
      <c r="A471" s="86">
        <v>43378</v>
      </c>
      <c r="B471" s="102">
        <f>DATE(L472,M472,N472)</f>
        <v>43381</v>
      </c>
      <c r="C471" s="88" t="s">
        <v>149</v>
      </c>
      <c r="D471" s="88" t="s">
        <v>116</v>
      </c>
      <c r="E471" s="92" t="s">
        <v>131</v>
      </c>
      <c r="F471" s="20">
        <v>429600</v>
      </c>
      <c r="G471" s="1">
        <v>1</v>
      </c>
      <c r="H471" s="1">
        <f t="shared" si="7"/>
        <v>429600</v>
      </c>
      <c r="L471" s="87">
        <v>2018</v>
      </c>
      <c r="M471">
        <v>10</v>
      </c>
      <c r="N471">
        <v>8</v>
      </c>
    </row>
    <row r="472" spans="1:14" ht="19.5" customHeight="1" x14ac:dyDescent="0.3">
      <c r="A472" s="86">
        <v>43378</v>
      </c>
      <c r="B472" s="102">
        <f>DATE(L473,M473,N473)</f>
        <v>43381</v>
      </c>
      <c r="C472" s="88" t="s">
        <v>149</v>
      </c>
      <c r="D472" s="88" t="s">
        <v>106</v>
      </c>
      <c r="E472" s="92" t="s">
        <v>123</v>
      </c>
      <c r="F472" s="20">
        <v>441600</v>
      </c>
      <c r="G472" s="1">
        <v>7</v>
      </c>
      <c r="H472" s="1">
        <f t="shared" si="7"/>
        <v>3091200</v>
      </c>
      <c r="L472" s="87">
        <v>2018</v>
      </c>
      <c r="M472">
        <v>10</v>
      </c>
      <c r="N472">
        <v>8</v>
      </c>
    </row>
    <row r="473" spans="1:14" ht="19.5" customHeight="1" x14ac:dyDescent="0.3">
      <c r="A473" s="86">
        <v>43379</v>
      </c>
      <c r="B473" s="102">
        <f>DATE(L474,M474,N474)</f>
        <v>43382</v>
      </c>
      <c r="C473" s="88" t="s">
        <v>12</v>
      </c>
      <c r="D473" s="88" t="s">
        <v>106</v>
      </c>
      <c r="E473" s="92" t="s">
        <v>130</v>
      </c>
      <c r="F473" s="20">
        <v>33480</v>
      </c>
      <c r="G473" s="1">
        <v>3</v>
      </c>
      <c r="H473" s="1">
        <f t="shared" si="7"/>
        <v>100440</v>
      </c>
      <c r="L473" s="87">
        <v>2018</v>
      </c>
      <c r="M473">
        <v>10</v>
      </c>
      <c r="N473">
        <v>8</v>
      </c>
    </row>
    <row r="474" spans="1:14" ht="19.5" customHeight="1" x14ac:dyDescent="0.3">
      <c r="A474" s="86">
        <v>43380</v>
      </c>
      <c r="B474" s="102">
        <f>DATE(L475,M475,N475)</f>
        <v>43383</v>
      </c>
      <c r="C474" s="88" t="s">
        <v>460</v>
      </c>
      <c r="D474" s="88" t="s">
        <v>111</v>
      </c>
      <c r="E474" s="92" t="s">
        <v>113</v>
      </c>
      <c r="F474" s="20">
        <v>322800</v>
      </c>
      <c r="G474" s="1">
        <v>2</v>
      </c>
      <c r="H474" s="1">
        <f t="shared" si="7"/>
        <v>645600</v>
      </c>
      <c r="L474" s="87">
        <v>2018</v>
      </c>
      <c r="M474">
        <v>10</v>
      </c>
      <c r="N474">
        <v>9</v>
      </c>
    </row>
    <row r="475" spans="1:14" ht="19.5" customHeight="1" x14ac:dyDescent="0.3">
      <c r="A475" s="86">
        <v>43380</v>
      </c>
      <c r="B475" s="102">
        <f>DATE(L476,M476,N476)</f>
        <v>43383</v>
      </c>
      <c r="C475" s="88" t="s">
        <v>0</v>
      </c>
      <c r="D475" s="88" t="s">
        <v>101</v>
      </c>
      <c r="E475" s="92" t="s">
        <v>102</v>
      </c>
      <c r="F475" s="20">
        <v>1910640</v>
      </c>
      <c r="G475" s="1">
        <v>5</v>
      </c>
      <c r="H475" s="1">
        <f t="shared" si="7"/>
        <v>9553200</v>
      </c>
      <c r="L475" s="87">
        <v>2018</v>
      </c>
      <c r="M475">
        <v>10</v>
      </c>
      <c r="N475">
        <v>10</v>
      </c>
    </row>
    <row r="476" spans="1:14" ht="19.5" customHeight="1" x14ac:dyDescent="0.3">
      <c r="A476" s="86">
        <v>43380</v>
      </c>
      <c r="B476" s="102">
        <f>DATE(L477,M477,N477)</f>
        <v>43383</v>
      </c>
      <c r="C476" s="88" t="s">
        <v>466</v>
      </c>
      <c r="D476" s="88" t="s">
        <v>111</v>
      </c>
      <c r="E476" s="92" t="s">
        <v>113</v>
      </c>
      <c r="F476" s="20">
        <v>322800</v>
      </c>
      <c r="G476" s="1">
        <v>9</v>
      </c>
      <c r="H476" s="1">
        <f t="shared" si="7"/>
        <v>2905200</v>
      </c>
      <c r="L476" s="87">
        <v>2018</v>
      </c>
      <c r="M476">
        <v>10</v>
      </c>
      <c r="N476">
        <v>10</v>
      </c>
    </row>
    <row r="477" spans="1:14" ht="19.5" customHeight="1" x14ac:dyDescent="0.3">
      <c r="A477" s="86">
        <v>43381</v>
      </c>
      <c r="B477" s="102">
        <f>DATE(L478,M478,N478)</f>
        <v>43384</v>
      </c>
      <c r="C477" s="88" t="s">
        <v>1</v>
      </c>
      <c r="D477" s="88" t="s">
        <v>116</v>
      </c>
      <c r="E477" s="92" t="s">
        <v>122</v>
      </c>
      <c r="F477" s="20">
        <v>246000</v>
      </c>
      <c r="G477" s="1">
        <v>10</v>
      </c>
      <c r="H477" s="1">
        <f t="shared" si="7"/>
        <v>2460000</v>
      </c>
      <c r="L477" s="87">
        <v>2018</v>
      </c>
      <c r="M477">
        <v>10</v>
      </c>
      <c r="N477">
        <v>10</v>
      </c>
    </row>
    <row r="478" spans="1:14" ht="19.5" customHeight="1" x14ac:dyDescent="0.3">
      <c r="A478" s="86">
        <v>43381</v>
      </c>
      <c r="B478" s="102">
        <f>DATE(L479,M479,N479)</f>
        <v>43384</v>
      </c>
      <c r="C478" s="88" t="s">
        <v>150</v>
      </c>
      <c r="D478" s="88" t="s">
        <v>103</v>
      </c>
      <c r="E478" s="92" t="s">
        <v>104</v>
      </c>
      <c r="F478" s="20">
        <v>191988</v>
      </c>
      <c r="G478" s="1">
        <v>1</v>
      </c>
      <c r="H478" s="1">
        <f t="shared" si="7"/>
        <v>191988</v>
      </c>
      <c r="L478" s="87">
        <v>2018</v>
      </c>
      <c r="M478">
        <v>10</v>
      </c>
      <c r="N478">
        <v>11</v>
      </c>
    </row>
    <row r="479" spans="1:14" ht="19.5" customHeight="1" x14ac:dyDescent="0.3">
      <c r="A479" s="86">
        <v>43381</v>
      </c>
      <c r="B479" s="102">
        <f>DATE(L480,M480,N480)</f>
        <v>43384</v>
      </c>
      <c r="C479" s="88" t="s">
        <v>152</v>
      </c>
      <c r="D479" s="88" t="s">
        <v>99</v>
      </c>
      <c r="E479" s="92" t="s">
        <v>105</v>
      </c>
      <c r="F479" s="20">
        <v>299988</v>
      </c>
      <c r="G479" s="1">
        <v>9</v>
      </c>
      <c r="H479" s="1">
        <f t="shared" si="7"/>
        <v>2699892</v>
      </c>
      <c r="L479" s="87">
        <v>2018</v>
      </c>
      <c r="M479">
        <v>10</v>
      </c>
      <c r="N479">
        <v>11</v>
      </c>
    </row>
    <row r="480" spans="1:14" ht="19.5" customHeight="1" x14ac:dyDescent="0.3">
      <c r="A480" s="86">
        <v>43381</v>
      </c>
      <c r="B480" s="102">
        <f>DATE(L481,M481,N481)</f>
        <v>43384</v>
      </c>
      <c r="C480" s="88" t="s">
        <v>155</v>
      </c>
      <c r="D480" s="88" t="s">
        <v>106</v>
      </c>
      <c r="E480" s="92" t="s">
        <v>121</v>
      </c>
      <c r="F480" s="20">
        <v>180000</v>
      </c>
      <c r="G480" s="1">
        <v>2</v>
      </c>
      <c r="H480" s="1">
        <f t="shared" si="7"/>
        <v>360000</v>
      </c>
      <c r="L480" s="87">
        <v>2018</v>
      </c>
      <c r="M480">
        <v>10</v>
      </c>
      <c r="N480">
        <v>11</v>
      </c>
    </row>
    <row r="481" spans="1:14" ht="19.5" customHeight="1" x14ac:dyDescent="0.3">
      <c r="A481" s="86">
        <v>43382</v>
      </c>
      <c r="B481" s="102">
        <f>DATE(L482,M482,N482)</f>
        <v>43385</v>
      </c>
      <c r="C481" s="88" t="s">
        <v>455</v>
      </c>
      <c r="D481" s="88" t="s">
        <v>101</v>
      </c>
      <c r="E481" s="92" t="s">
        <v>102</v>
      </c>
      <c r="F481" s="20">
        <v>1910640</v>
      </c>
      <c r="G481" s="1">
        <v>8</v>
      </c>
      <c r="H481" s="1">
        <f t="shared" si="7"/>
        <v>15285120</v>
      </c>
      <c r="L481" s="87">
        <v>2018</v>
      </c>
      <c r="M481">
        <v>10</v>
      </c>
      <c r="N481">
        <v>11</v>
      </c>
    </row>
    <row r="482" spans="1:14" ht="19.5" customHeight="1" x14ac:dyDescent="0.3">
      <c r="A482" s="86">
        <v>43382</v>
      </c>
      <c r="B482" s="102">
        <f>DATE(L483,M483,N483)</f>
        <v>43385</v>
      </c>
      <c r="C482" s="88" t="s">
        <v>457</v>
      </c>
      <c r="D482" s="88" t="s">
        <v>99</v>
      </c>
      <c r="E482" s="92" t="s">
        <v>134</v>
      </c>
      <c r="F482" s="20">
        <v>403515</v>
      </c>
      <c r="G482" s="1">
        <v>3</v>
      </c>
      <c r="H482" s="1">
        <f t="shared" si="7"/>
        <v>1210545</v>
      </c>
      <c r="L482" s="87">
        <v>2018</v>
      </c>
      <c r="M482">
        <v>10</v>
      </c>
      <c r="N482">
        <v>12</v>
      </c>
    </row>
    <row r="483" spans="1:14" ht="19.5" customHeight="1" x14ac:dyDescent="0.3">
      <c r="A483" s="86">
        <v>43383</v>
      </c>
      <c r="B483" s="102">
        <f>DATE(L484,M484,N484)</f>
        <v>43386</v>
      </c>
      <c r="C483" s="88" t="s">
        <v>456</v>
      </c>
      <c r="D483" s="88" t="s">
        <v>116</v>
      </c>
      <c r="E483" s="92" t="s">
        <v>122</v>
      </c>
      <c r="F483" s="20">
        <v>246000</v>
      </c>
      <c r="G483" s="1">
        <v>3</v>
      </c>
      <c r="H483" s="1">
        <f t="shared" si="7"/>
        <v>738000</v>
      </c>
      <c r="L483" s="87">
        <v>2018</v>
      </c>
      <c r="M483">
        <v>10</v>
      </c>
      <c r="N483">
        <v>12</v>
      </c>
    </row>
    <row r="484" spans="1:14" ht="19.5" customHeight="1" x14ac:dyDescent="0.3">
      <c r="A484" s="86">
        <v>43384</v>
      </c>
      <c r="B484" s="102">
        <f>DATE(L485,M485,N485)</f>
        <v>43387</v>
      </c>
      <c r="C484" s="88" t="s">
        <v>458</v>
      </c>
      <c r="D484" s="88" t="s">
        <v>99</v>
      </c>
      <c r="E484" s="92" t="s">
        <v>110</v>
      </c>
      <c r="F484" s="20">
        <v>159588</v>
      </c>
      <c r="G484" s="1">
        <v>4</v>
      </c>
      <c r="H484" s="1">
        <f t="shared" si="7"/>
        <v>638352</v>
      </c>
      <c r="L484" s="87">
        <v>2018</v>
      </c>
      <c r="M484">
        <v>10</v>
      </c>
      <c r="N484">
        <v>13</v>
      </c>
    </row>
    <row r="485" spans="1:14" ht="19.5" customHeight="1" x14ac:dyDescent="0.3">
      <c r="A485" s="86">
        <v>43384</v>
      </c>
      <c r="B485" s="102">
        <f>DATE(L486,M486,N486)</f>
        <v>43387</v>
      </c>
      <c r="C485" s="88" t="s">
        <v>459</v>
      </c>
      <c r="D485" s="88" t="s">
        <v>111</v>
      </c>
      <c r="E485" s="92" t="s">
        <v>113</v>
      </c>
      <c r="F485" s="20">
        <v>322800</v>
      </c>
      <c r="G485" s="1">
        <v>8</v>
      </c>
      <c r="H485" s="1">
        <f t="shared" si="7"/>
        <v>2582400</v>
      </c>
      <c r="L485" s="87">
        <v>2018</v>
      </c>
      <c r="M485">
        <v>10</v>
      </c>
      <c r="N485">
        <v>14</v>
      </c>
    </row>
    <row r="486" spans="1:14" ht="19.5" customHeight="1" x14ac:dyDescent="0.3">
      <c r="A486" s="86">
        <v>43385</v>
      </c>
      <c r="B486" s="102">
        <f>DATE(L487,M487,N487)</f>
        <v>43388</v>
      </c>
      <c r="C486" s="88" t="s">
        <v>465</v>
      </c>
      <c r="D486" s="88" t="s">
        <v>106</v>
      </c>
      <c r="E486" s="92" t="s">
        <v>115</v>
      </c>
      <c r="F486" s="20">
        <v>838800</v>
      </c>
      <c r="G486" s="1">
        <v>10</v>
      </c>
      <c r="H486" s="1">
        <f t="shared" si="7"/>
        <v>8388000</v>
      </c>
      <c r="L486" s="87">
        <v>2018</v>
      </c>
      <c r="M486">
        <v>10</v>
      </c>
      <c r="N486">
        <v>14</v>
      </c>
    </row>
    <row r="487" spans="1:14" ht="19.5" customHeight="1" x14ac:dyDescent="0.3">
      <c r="A487" s="86">
        <v>43385</v>
      </c>
      <c r="B487" s="102">
        <f>DATE(L488,M488,N488)</f>
        <v>43388</v>
      </c>
      <c r="C487" s="88" t="s">
        <v>460</v>
      </c>
      <c r="D487" s="88" t="s">
        <v>116</v>
      </c>
      <c r="E487" s="92" t="s">
        <v>131</v>
      </c>
      <c r="F487" s="20">
        <v>429600</v>
      </c>
      <c r="G487" s="1">
        <v>9</v>
      </c>
      <c r="H487" s="1">
        <f t="shared" si="7"/>
        <v>3866400</v>
      </c>
      <c r="L487" s="87">
        <v>2018</v>
      </c>
      <c r="M487">
        <v>10</v>
      </c>
      <c r="N487">
        <v>15</v>
      </c>
    </row>
    <row r="488" spans="1:14" ht="19.5" customHeight="1" x14ac:dyDescent="0.3">
      <c r="A488" s="86">
        <v>43385</v>
      </c>
      <c r="B488" s="102">
        <f>DATE(L489,M489,N489)</f>
        <v>43388</v>
      </c>
      <c r="C488" s="88" t="s">
        <v>466</v>
      </c>
      <c r="D488" s="88" t="s">
        <v>99</v>
      </c>
      <c r="E488" s="92" t="s">
        <v>100</v>
      </c>
      <c r="F488" s="20">
        <v>131940</v>
      </c>
      <c r="G488" s="1">
        <v>1</v>
      </c>
      <c r="H488" s="1">
        <f t="shared" si="7"/>
        <v>131940</v>
      </c>
      <c r="L488" s="87">
        <v>2018</v>
      </c>
      <c r="M488">
        <v>10</v>
      </c>
      <c r="N488">
        <v>15</v>
      </c>
    </row>
    <row r="489" spans="1:14" ht="19.5" customHeight="1" x14ac:dyDescent="0.3">
      <c r="A489" s="86">
        <v>43385</v>
      </c>
      <c r="B489" s="102">
        <f>DATE(L490,M490,N490)</f>
        <v>43388</v>
      </c>
      <c r="C489" s="88" t="s">
        <v>464</v>
      </c>
      <c r="D489" s="88" t="s">
        <v>99</v>
      </c>
      <c r="E489" s="92" t="s">
        <v>132</v>
      </c>
      <c r="F489" s="20">
        <v>179988</v>
      </c>
      <c r="G489" s="1">
        <v>3</v>
      </c>
      <c r="H489" s="1">
        <f t="shared" si="7"/>
        <v>539964</v>
      </c>
      <c r="L489" s="87">
        <v>2018</v>
      </c>
      <c r="M489">
        <v>10</v>
      </c>
      <c r="N489">
        <v>15</v>
      </c>
    </row>
    <row r="490" spans="1:14" ht="19.5" customHeight="1" x14ac:dyDescent="0.3">
      <c r="A490" s="86">
        <v>43385</v>
      </c>
      <c r="B490" s="102">
        <f>DATE(L491,M491,N491)</f>
        <v>43388</v>
      </c>
      <c r="C490" s="88" t="s">
        <v>150</v>
      </c>
      <c r="D490" s="88" t="s">
        <v>101</v>
      </c>
      <c r="E490" s="92" t="s">
        <v>126</v>
      </c>
      <c r="F490" s="20">
        <v>563964</v>
      </c>
      <c r="G490" s="1">
        <v>1</v>
      </c>
      <c r="H490" s="1">
        <f t="shared" si="7"/>
        <v>563964</v>
      </c>
      <c r="L490" s="87">
        <v>2018</v>
      </c>
      <c r="M490">
        <v>10</v>
      </c>
      <c r="N490">
        <v>15</v>
      </c>
    </row>
    <row r="491" spans="1:14" ht="19.5" customHeight="1" x14ac:dyDescent="0.3">
      <c r="A491" s="86">
        <v>43385</v>
      </c>
      <c r="B491" s="102">
        <f>DATE(L492,M492,N492)</f>
        <v>43388</v>
      </c>
      <c r="C491" s="88" t="s">
        <v>463</v>
      </c>
      <c r="D491" s="88" t="s">
        <v>106</v>
      </c>
      <c r="E491" s="92" t="s">
        <v>147</v>
      </c>
      <c r="F491" s="20">
        <v>35880</v>
      </c>
      <c r="G491" s="1">
        <v>5</v>
      </c>
      <c r="H491" s="1">
        <f t="shared" si="7"/>
        <v>179400</v>
      </c>
      <c r="L491" s="87">
        <v>2018</v>
      </c>
      <c r="M491">
        <v>10</v>
      </c>
      <c r="N491">
        <v>15</v>
      </c>
    </row>
    <row r="492" spans="1:14" ht="19.5" customHeight="1" x14ac:dyDescent="0.3">
      <c r="A492" s="86">
        <v>43385</v>
      </c>
      <c r="B492" s="102">
        <f>DATE(L493,M493,N493)</f>
        <v>43388</v>
      </c>
      <c r="C492" s="88" t="s">
        <v>462</v>
      </c>
      <c r="D492" s="88" t="s">
        <v>111</v>
      </c>
      <c r="E492" s="92" t="s">
        <v>112</v>
      </c>
      <c r="F492" s="20">
        <v>263890</v>
      </c>
      <c r="G492" s="1">
        <v>10</v>
      </c>
      <c r="H492" s="1">
        <f t="shared" si="7"/>
        <v>2638900</v>
      </c>
      <c r="L492" s="87">
        <v>2018</v>
      </c>
      <c r="M492">
        <v>10</v>
      </c>
      <c r="N492">
        <v>15</v>
      </c>
    </row>
    <row r="493" spans="1:14" ht="19.5" customHeight="1" x14ac:dyDescent="0.3">
      <c r="A493" s="86">
        <v>43385</v>
      </c>
      <c r="B493" s="102">
        <f>DATE(L494,M494,N494)</f>
        <v>43388</v>
      </c>
      <c r="C493" s="88" t="s">
        <v>457</v>
      </c>
      <c r="D493" s="88" t="s">
        <v>106</v>
      </c>
      <c r="E493" s="92" t="s">
        <v>130</v>
      </c>
      <c r="F493" s="20">
        <v>33480</v>
      </c>
      <c r="G493" s="1">
        <v>2</v>
      </c>
      <c r="H493" s="1">
        <f t="shared" si="7"/>
        <v>66960</v>
      </c>
      <c r="L493" s="87">
        <v>2018</v>
      </c>
      <c r="M493">
        <v>10</v>
      </c>
      <c r="N493">
        <v>15</v>
      </c>
    </row>
    <row r="494" spans="1:14" ht="19.5" customHeight="1" x14ac:dyDescent="0.3">
      <c r="A494" s="86">
        <v>43386</v>
      </c>
      <c r="B494" s="102">
        <f>DATE(L495,M495,N495)</f>
        <v>43389</v>
      </c>
      <c r="C494" s="88" t="s">
        <v>468</v>
      </c>
      <c r="D494" s="88" t="s">
        <v>103</v>
      </c>
      <c r="E494" s="92" t="s">
        <v>114</v>
      </c>
      <c r="F494" s="20">
        <v>205719</v>
      </c>
      <c r="G494" s="1">
        <v>1</v>
      </c>
      <c r="H494" s="1">
        <f t="shared" si="7"/>
        <v>205719</v>
      </c>
      <c r="L494" s="87">
        <v>2018</v>
      </c>
      <c r="M494">
        <v>10</v>
      </c>
      <c r="N494">
        <v>15</v>
      </c>
    </row>
    <row r="495" spans="1:14" ht="19.5" customHeight="1" x14ac:dyDescent="0.3">
      <c r="A495" s="86">
        <v>43386</v>
      </c>
      <c r="B495" s="102">
        <f>DATE(L496,M496,N496)</f>
        <v>43389</v>
      </c>
      <c r="C495" s="88" t="s">
        <v>464</v>
      </c>
      <c r="D495" s="88" t="s">
        <v>103</v>
      </c>
      <c r="E495" s="92" t="s">
        <v>114</v>
      </c>
      <c r="F495" s="20">
        <v>15192</v>
      </c>
      <c r="G495" s="1">
        <v>1</v>
      </c>
      <c r="H495" s="1">
        <f t="shared" si="7"/>
        <v>15192</v>
      </c>
      <c r="L495" s="87">
        <v>2018</v>
      </c>
      <c r="M495">
        <v>10</v>
      </c>
      <c r="N495">
        <v>16</v>
      </c>
    </row>
    <row r="496" spans="1:14" ht="19.5" customHeight="1" x14ac:dyDescent="0.3">
      <c r="A496" s="86">
        <v>43386</v>
      </c>
      <c r="B496" s="102">
        <f>DATE(L497,M497,N497)</f>
        <v>43389</v>
      </c>
      <c r="C496" s="88" t="s">
        <v>469</v>
      </c>
      <c r="D496" s="88" t="s">
        <v>111</v>
      </c>
      <c r="E496" s="92" t="s">
        <v>140</v>
      </c>
      <c r="F496" s="20">
        <v>39588</v>
      </c>
      <c r="G496" s="1">
        <v>3</v>
      </c>
      <c r="H496" s="1">
        <f t="shared" si="7"/>
        <v>118764</v>
      </c>
      <c r="L496" s="87">
        <v>2018</v>
      </c>
      <c r="M496">
        <v>10</v>
      </c>
      <c r="N496">
        <v>16</v>
      </c>
    </row>
    <row r="497" spans="1:14" ht="19.5" customHeight="1" x14ac:dyDescent="0.3">
      <c r="A497" s="86">
        <v>43386</v>
      </c>
      <c r="B497" s="102">
        <f>DATE(L498,M498,N498)</f>
        <v>43389</v>
      </c>
      <c r="C497" s="88" t="s">
        <v>467</v>
      </c>
      <c r="D497" s="88" t="s">
        <v>99</v>
      </c>
      <c r="E497" s="92" t="s">
        <v>105</v>
      </c>
      <c r="F497" s="20">
        <v>299988</v>
      </c>
      <c r="G497" s="1">
        <v>7</v>
      </c>
      <c r="H497" s="1">
        <f t="shared" si="7"/>
        <v>2099916</v>
      </c>
      <c r="L497" s="87">
        <v>2018</v>
      </c>
      <c r="M497">
        <v>10</v>
      </c>
      <c r="N497">
        <v>16</v>
      </c>
    </row>
    <row r="498" spans="1:14" ht="19.5" customHeight="1" x14ac:dyDescent="0.3">
      <c r="A498" s="86">
        <v>43386</v>
      </c>
      <c r="B498" s="102">
        <f>DATE(L499,M499,N499)</f>
        <v>43389</v>
      </c>
      <c r="C498" s="88" t="s">
        <v>470</v>
      </c>
      <c r="D498" s="88" t="s">
        <v>106</v>
      </c>
      <c r="E498" s="92" t="s">
        <v>129</v>
      </c>
      <c r="F498" s="20">
        <v>166800</v>
      </c>
      <c r="G498" s="1">
        <v>1</v>
      </c>
      <c r="H498" s="1">
        <f t="shared" si="7"/>
        <v>166800</v>
      </c>
      <c r="L498" s="87">
        <v>2018</v>
      </c>
      <c r="M498">
        <v>10</v>
      </c>
      <c r="N498">
        <v>16</v>
      </c>
    </row>
    <row r="499" spans="1:14" ht="19.5" customHeight="1" x14ac:dyDescent="0.3">
      <c r="A499" s="86">
        <v>43387</v>
      </c>
      <c r="B499" s="102">
        <f>DATE(L500,M500,N500)</f>
        <v>43390</v>
      </c>
      <c r="C499" s="88" t="s">
        <v>472</v>
      </c>
      <c r="D499" s="88" t="s">
        <v>103</v>
      </c>
      <c r="E499" s="92" t="s">
        <v>104</v>
      </c>
      <c r="F499" s="20">
        <v>402219</v>
      </c>
      <c r="G499" s="1">
        <v>1</v>
      </c>
      <c r="H499" s="1">
        <f t="shared" si="7"/>
        <v>402219</v>
      </c>
      <c r="L499" s="87">
        <v>2018</v>
      </c>
      <c r="M499">
        <v>10</v>
      </c>
      <c r="N499">
        <v>16</v>
      </c>
    </row>
    <row r="500" spans="1:14" ht="19.5" customHeight="1" x14ac:dyDescent="0.3">
      <c r="A500" s="86">
        <v>43388</v>
      </c>
      <c r="B500" s="102">
        <f>DATE(L501,M501,N501)</f>
        <v>43391</v>
      </c>
      <c r="C500" s="88" t="s">
        <v>467</v>
      </c>
      <c r="D500" s="88" t="s">
        <v>116</v>
      </c>
      <c r="E500" s="92" t="s">
        <v>131</v>
      </c>
      <c r="F500" s="20">
        <v>429600</v>
      </c>
      <c r="G500" s="1">
        <v>10</v>
      </c>
      <c r="H500" s="1">
        <f t="shared" si="7"/>
        <v>4296000</v>
      </c>
      <c r="L500" s="87">
        <v>2018</v>
      </c>
      <c r="M500">
        <v>10</v>
      </c>
      <c r="N500">
        <v>17</v>
      </c>
    </row>
    <row r="501" spans="1:14" ht="19.5" customHeight="1" x14ac:dyDescent="0.3">
      <c r="A501" s="86">
        <v>43388</v>
      </c>
      <c r="B501" s="102">
        <f>DATE(L502,M502,N502)</f>
        <v>43391</v>
      </c>
      <c r="C501" s="88" t="s">
        <v>473</v>
      </c>
      <c r="D501" s="88" t="s">
        <v>106</v>
      </c>
      <c r="E501" s="92" t="s">
        <v>123</v>
      </c>
      <c r="F501" s="20">
        <v>631040</v>
      </c>
      <c r="G501" s="1">
        <v>9</v>
      </c>
      <c r="H501" s="1">
        <f t="shared" si="7"/>
        <v>5679360</v>
      </c>
      <c r="L501" s="87">
        <v>2018</v>
      </c>
      <c r="M501">
        <v>10</v>
      </c>
      <c r="N501">
        <v>18</v>
      </c>
    </row>
    <row r="502" spans="1:14" ht="19.5" customHeight="1" x14ac:dyDescent="0.3">
      <c r="A502" s="86">
        <v>43389</v>
      </c>
      <c r="B502" s="102">
        <f>DATE(L503,M503,N503)</f>
        <v>43392</v>
      </c>
      <c r="C502" s="88" t="s">
        <v>474</v>
      </c>
      <c r="D502" s="88" t="s">
        <v>103</v>
      </c>
      <c r="E502" s="92" t="s">
        <v>127</v>
      </c>
      <c r="F502" s="20">
        <v>215988</v>
      </c>
      <c r="G502" s="1">
        <v>2</v>
      </c>
      <c r="H502" s="1">
        <f t="shared" si="7"/>
        <v>431976</v>
      </c>
      <c r="L502" s="87">
        <v>2018</v>
      </c>
      <c r="M502">
        <v>10</v>
      </c>
      <c r="N502">
        <v>18</v>
      </c>
    </row>
    <row r="503" spans="1:14" ht="19.5" customHeight="1" x14ac:dyDescent="0.3">
      <c r="A503" s="86">
        <v>43389</v>
      </c>
      <c r="B503" s="102">
        <f>DATE(L504,M504,N504)</f>
        <v>43392</v>
      </c>
      <c r="C503" s="88" t="s">
        <v>475</v>
      </c>
      <c r="D503" s="88" t="s">
        <v>111</v>
      </c>
      <c r="E503" s="92" t="s">
        <v>113</v>
      </c>
      <c r="F503" s="20">
        <v>322800</v>
      </c>
      <c r="G503" s="1">
        <v>2</v>
      </c>
      <c r="H503" s="1">
        <f t="shared" si="7"/>
        <v>645600</v>
      </c>
      <c r="L503" s="87">
        <v>2018</v>
      </c>
      <c r="M503">
        <v>10</v>
      </c>
      <c r="N503">
        <v>19</v>
      </c>
    </row>
    <row r="504" spans="1:14" ht="19.5" customHeight="1" x14ac:dyDescent="0.3">
      <c r="A504" s="86">
        <v>43389</v>
      </c>
      <c r="B504" s="102">
        <f>DATE(L505,M505,N505)</f>
        <v>43392</v>
      </c>
      <c r="C504" s="88" t="s">
        <v>453</v>
      </c>
      <c r="D504" s="88" t="s">
        <v>101</v>
      </c>
      <c r="E504" s="92" t="s">
        <v>102</v>
      </c>
      <c r="F504" s="20">
        <v>1910640</v>
      </c>
      <c r="G504" s="1">
        <v>10</v>
      </c>
      <c r="H504" s="1">
        <f t="shared" si="7"/>
        <v>19106400</v>
      </c>
      <c r="L504" s="87">
        <v>2018</v>
      </c>
      <c r="M504">
        <v>10</v>
      </c>
      <c r="N504">
        <v>19</v>
      </c>
    </row>
    <row r="505" spans="1:14" ht="19.5" customHeight="1" x14ac:dyDescent="0.3">
      <c r="A505" s="86">
        <v>43390</v>
      </c>
      <c r="B505" s="102">
        <f>DATE(L506,M506,N506)</f>
        <v>43393</v>
      </c>
      <c r="C505" s="88" t="s">
        <v>476</v>
      </c>
      <c r="D505" s="88" t="s">
        <v>101</v>
      </c>
      <c r="E505" s="92" t="s">
        <v>102</v>
      </c>
      <c r="F505" s="20">
        <v>1910640</v>
      </c>
      <c r="G505" s="1">
        <v>5</v>
      </c>
      <c r="H505" s="1">
        <f t="shared" si="7"/>
        <v>9553200</v>
      </c>
      <c r="L505" s="87">
        <v>2018</v>
      </c>
      <c r="M505">
        <v>10</v>
      </c>
      <c r="N505">
        <v>19</v>
      </c>
    </row>
    <row r="506" spans="1:14" ht="19.5" customHeight="1" x14ac:dyDescent="0.3">
      <c r="A506" s="86">
        <v>43390</v>
      </c>
      <c r="B506" s="102">
        <f>DATE(L507,M507,N507)</f>
        <v>43393</v>
      </c>
      <c r="C506" s="88" t="s">
        <v>151</v>
      </c>
      <c r="D506" s="88" t="s">
        <v>101</v>
      </c>
      <c r="E506" s="92" t="s">
        <v>102</v>
      </c>
      <c r="F506" s="20">
        <v>1910640</v>
      </c>
      <c r="G506" s="1">
        <v>5</v>
      </c>
      <c r="H506" s="1">
        <f t="shared" si="7"/>
        <v>9553200</v>
      </c>
      <c r="L506" s="87">
        <v>2018</v>
      </c>
      <c r="M506">
        <v>10</v>
      </c>
      <c r="N506">
        <v>20</v>
      </c>
    </row>
    <row r="507" spans="1:14" ht="19.5" customHeight="1" x14ac:dyDescent="0.3">
      <c r="A507" s="86">
        <v>43391</v>
      </c>
      <c r="B507" s="102">
        <f>DATE(L508,M508,N508)</f>
        <v>43394</v>
      </c>
      <c r="C507" s="88" t="s">
        <v>478</v>
      </c>
      <c r="D507" s="88" t="s">
        <v>101</v>
      </c>
      <c r="E507" s="92" t="s">
        <v>124</v>
      </c>
      <c r="F507" s="20">
        <v>599988</v>
      </c>
      <c r="G507" s="1">
        <v>3</v>
      </c>
      <c r="H507" s="1">
        <f t="shared" si="7"/>
        <v>1799964</v>
      </c>
      <c r="L507" s="87">
        <v>2018</v>
      </c>
      <c r="M507">
        <v>10</v>
      </c>
      <c r="N507">
        <v>20</v>
      </c>
    </row>
    <row r="508" spans="1:14" ht="19.5" customHeight="1" x14ac:dyDescent="0.3">
      <c r="A508" s="86">
        <v>43391</v>
      </c>
      <c r="B508" s="102">
        <f>DATE(L509,M509,N509)</f>
        <v>43394</v>
      </c>
      <c r="C508" s="88" t="s">
        <v>479</v>
      </c>
      <c r="D508" s="88" t="s">
        <v>99</v>
      </c>
      <c r="E508" s="92" t="s">
        <v>105</v>
      </c>
      <c r="F508" s="20">
        <v>299988</v>
      </c>
      <c r="G508" s="1">
        <v>4</v>
      </c>
      <c r="H508" s="1">
        <f t="shared" si="7"/>
        <v>1199952</v>
      </c>
      <c r="L508" s="87">
        <v>2018</v>
      </c>
      <c r="M508">
        <v>10</v>
      </c>
      <c r="N508">
        <v>21</v>
      </c>
    </row>
    <row r="509" spans="1:14" ht="19.5" customHeight="1" x14ac:dyDescent="0.3">
      <c r="A509" s="86">
        <v>43391</v>
      </c>
      <c r="B509" s="102">
        <f>DATE(L510,M510,N510)</f>
        <v>43394</v>
      </c>
      <c r="C509" s="88" t="s">
        <v>0</v>
      </c>
      <c r="D509" s="88" t="s">
        <v>116</v>
      </c>
      <c r="E509" s="92" t="s">
        <v>117</v>
      </c>
      <c r="F509" s="20">
        <v>198000</v>
      </c>
      <c r="G509" s="1">
        <v>8</v>
      </c>
      <c r="H509" s="1">
        <f t="shared" si="7"/>
        <v>1584000</v>
      </c>
      <c r="L509" s="87">
        <v>2018</v>
      </c>
      <c r="M509">
        <v>10</v>
      </c>
      <c r="N509">
        <v>21</v>
      </c>
    </row>
    <row r="510" spans="1:14" ht="19.5" customHeight="1" x14ac:dyDescent="0.3">
      <c r="A510" s="86">
        <v>43392</v>
      </c>
      <c r="B510" s="102">
        <f>DATE(L511,M511,N511)</f>
        <v>43395</v>
      </c>
      <c r="C510" s="88" t="s">
        <v>0</v>
      </c>
      <c r="D510" s="88" t="s">
        <v>103</v>
      </c>
      <c r="E510" s="92" t="s">
        <v>104</v>
      </c>
      <c r="F510" s="20">
        <v>206233</v>
      </c>
      <c r="G510" s="1">
        <v>8</v>
      </c>
      <c r="H510" s="1">
        <f t="shared" si="7"/>
        <v>1649864</v>
      </c>
      <c r="L510" s="87">
        <v>2018</v>
      </c>
      <c r="M510">
        <v>10</v>
      </c>
      <c r="N510">
        <v>21</v>
      </c>
    </row>
    <row r="511" spans="1:14" ht="19.5" customHeight="1" x14ac:dyDescent="0.3">
      <c r="A511" s="86">
        <v>43392</v>
      </c>
      <c r="B511" s="102">
        <f>DATE(L512,M512,N512)</f>
        <v>43395</v>
      </c>
      <c r="C511" s="88" t="s">
        <v>152</v>
      </c>
      <c r="D511" s="88" t="s">
        <v>103</v>
      </c>
      <c r="E511" s="92" t="s">
        <v>104</v>
      </c>
      <c r="F511" s="20">
        <v>197883</v>
      </c>
      <c r="G511" s="1">
        <v>3</v>
      </c>
      <c r="H511" s="1">
        <f t="shared" si="7"/>
        <v>593649</v>
      </c>
      <c r="L511" s="87">
        <v>2018</v>
      </c>
      <c r="M511">
        <v>10</v>
      </c>
      <c r="N511">
        <v>22</v>
      </c>
    </row>
    <row r="512" spans="1:14" ht="19.5" customHeight="1" x14ac:dyDescent="0.3">
      <c r="A512" s="86">
        <v>43392</v>
      </c>
      <c r="B512" s="102">
        <f>DATE(L513,M513,N513)</f>
        <v>43395</v>
      </c>
      <c r="C512" s="88" t="s">
        <v>149</v>
      </c>
      <c r="D512" s="88" t="s">
        <v>111</v>
      </c>
      <c r="E512" s="92" t="s">
        <v>140</v>
      </c>
      <c r="F512" s="20">
        <v>39588</v>
      </c>
      <c r="G512" s="1">
        <v>9</v>
      </c>
      <c r="H512" s="1">
        <f t="shared" si="7"/>
        <v>356292</v>
      </c>
      <c r="L512" s="87">
        <v>2018</v>
      </c>
      <c r="M512">
        <v>10</v>
      </c>
      <c r="N512">
        <v>22</v>
      </c>
    </row>
    <row r="513" spans="1:14" ht="19.5" customHeight="1" x14ac:dyDescent="0.3">
      <c r="A513" s="86">
        <v>43392</v>
      </c>
      <c r="B513" s="102">
        <f>DATE(L514,M514,N514)</f>
        <v>43395</v>
      </c>
      <c r="C513" s="88" t="s">
        <v>12</v>
      </c>
      <c r="D513" s="88" t="s">
        <v>101</v>
      </c>
      <c r="E513" s="92" t="s">
        <v>102</v>
      </c>
      <c r="F513" s="20">
        <v>1910640</v>
      </c>
      <c r="G513" s="1">
        <v>10</v>
      </c>
      <c r="H513" s="1">
        <f t="shared" si="7"/>
        <v>19106400</v>
      </c>
      <c r="L513" s="87">
        <v>2018</v>
      </c>
      <c r="M513">
        <v>10</v>
      </c>
      <c r="N513">
        <v>22</v>
      </c>
    </row>
    <row r="514" spans="1:14" ht="19.5" customHeight="1" x14ac:dyDescent="0.3">
      <c r="A514" s="86">
        <v>43393</v>
      </c>
      <c r="B514" s="102">
        <f>DATE(L515,M515,N515)</f>
        <v>43396</v>
      </c>
      <c r="C514" s="88" t="s">
        <v>0</v>
      </c>
      <c r="D514" s="88" t="s">
        <v>103</v>
      </c>
      <c r="E514" s="92" t="s">
        <v>114</v>
      </c>
      <c r="F514" s="20">
        <v>201413</v>
      </c>
      <c r="G514" s="1">
        <v>3</v>
      </c>
      <c r="H514" s="1">
        <f t="shared" si="7"/>
        <v>604239</v>
      </c>
      <c r="L514" s="87">
        <v>2018</v>
      </c>
      <c r="M514">
        <v>10</v>
      </c>
      <c r="N514">
        <v>22</v>
      </c>
    </row>
    <row r="515" spans="1:14" ht="19.5" customHeight="1" x14ac:dyDescent="0.3">
      <c r="A515" s="86">
        <v>43393</v>
      </c>
      <c r="B515" s="102">
        <f>DATE(L516,M516,N516)</f>
        <v>43396</v>
      </c>
      <c r="C515" s="88" t="s">
        <v>153</v>
      </c>
      <c r="D515" s="88" t="s">
        <v>116</v>
      </c>
      <c r="E515" s="92" t="s">
        <v>119</v>
      </c>
      <c r="F515" s="20">
        <v>1200000</v>
      </c>
      <c r="G515" s="1">
        <v>3</v>
      </c>
      <c r="H515" s="1">
        <f t="shared" si="7"/>
        <v>3600000</v>
      </c>
      <c r="L515" s="87">
        <v>2018</v>
      </c>
      <c r="M515">
        <v>10</v>
      </c>
      <c r="N515">
        <v>23</v>
      </c>
    </row>
    <row r="516" spans="1:14" ht="19.5" customHeight="1" x14ac:dyDescent="0.3">
      <c r="A516" s="86">
        <v>43394</v>
      </c>
      <c r="B516" s="102">
        <f>DATE(L517,M517,N517)</f>
        <v>43397</v>
      </c>
      <c r="C516" s="88" t="s">
        <v>151</v>
      </c>
      <c r="D516" s="88" t="s">
        <v>103</v>
      </c>
      <c r="E516" s="92" t="s">
        <v>104</v>
      </c>
      <c r="F516" s="20">
        <v>405426</v>
      </c>
      <c r="G516" s="1">
        <v>5</v>
      </c>
      <c r="H516" s="1">
        <f t="shared" si="7"/>
        <v>2027130</v>
      </c>
      <c r="L516" s="87">
        <v>2018</v>
      </c>
      <c r="M516">
        <v>10</v>
      </c>
      <c r="N516">
        <v>23</v>
      </c>
    </row>
    <row r="517" spans="1:14" ht="19.5" customHeight="1" x14ac:dyDescent="0.3">
      <c r="A517" s="86">
        <v>43395</v>
      </c>
      <c r="B517" s="102">
        <f>DATE(L518,M518,N518)</f>
        <v>43398</v>
      </c>
      <c r="C517" s="88" t="s">
        <v>152</v>
      </c>
      <c r="D517" s="88" t="s">
        <v>106</v>
      </c>
      <c r="E517" s="92" t="s">
        <v>121</v>
      </c>
      <c r="F517" s="20">
        <v>180000</v>
      </c>
      <c r="G517" s="1">
        <v>10</v>
      </c>
      <c r="H517" s="1">
        <f t="shared" si="7"/>
        <v>1800000</v>
      </c>
      <c r="L517" s="87">
        <v>2018</v>
      </c>
      <c r="M517">
        <v>10</v>
      </c>
      <c r="N517">
        <v>24</v>
      </c>
    </row>
    <row r="518" spans="1:14" ht="19.5" customHeight="1" x14ac:dyDescent="0.3">
      <c r="A518" s="86">
        <v>43396</v>
      </c>
      <c r="B518" s="102">
        <f>DATE(L519,M519,N519)</f>
        <v>43399</v>
      </c>
      <c r="C518" s="88" t="s">
        <v>153</v>
      </c>
      <c r="D518" s="88" t="s">
        <v>106</v>
      </c>
      <c r="E518" s="92" t="s">
        <v>147</v>
      </c>
      <c r="F518" s="20">
        <v>35880</v>
      </c>
      <c r="G518" s="1">
        <v>1</v>
      </c>
      <c r="H518" s="1">
        <f t="shared" ref="H518:H581" si="8">F518*G518</f>
        <v>35880</v>
      </c>
      <c r="L518" s="87">
        <v>2018</v>
      </c>
      <c r="M518">
        <v>10</v>
      </c>
      <c r="N518">
        <v>25</v>
      </c>
    </row>
    <row r="519" spans="1:14" ht="19.5" customHeight="1" x14ac:dyDescent="0.3">
      <c r="A519" s="86">
        <v>43396</v>
      </c>
      <c r="B519" s="102">
        <f>DATE(L520,M520,N520)</f>
        <v>43399</v>
      </c>
      <c r="C519" s="88" t="s">
        <v>155</v>
      </c>
      <c r="D519" s="88" t="s">
        <v>99</v>
      </c>
      <c r="E519" s="92" t="s">
        <v>110</v>
      </c>
      <c r="F519" s="20">
        <v>159588</v>
      </c>
      <c r="G519" s="1">
        <v>9</v>
      </c>
      <c r="H519" s="1">
        <f t="shared" si="8"/>
        <v>1436292</v>
      </c>
      <c r="L519" s="87">
        <v>2018</v>
      </c>
      <c r="M519">
        <v>10</v>
      </c>
      <c r="N519">
        <v>26</v>
      </c>
    </row>
    <row r="520" spans="1:14" ht="19.5" customHeight="1" x14ac:dyDescent="0.3">
      <c r="A520" s="86">
        <v>43396</v>
      </c>
      <c r="B520" s="102">
        <f>DATE(L521,M521,N521)</f>
        <v>43399</v>
      </c>
      <c r="C520" s="88" t="s">
        <v>154</v>
      </c>
      <c r="D520" s="88" t="s">
        <v>106</v>
      </c>
      <c r="E520" s="92" t="s">
        <v>121</v>
      </c>
      <c r="F520" s="20">
        <v>180000</v>
      </c>
      <c r="G520" s="1">
        <v>8</v>
      </c>
      <c r="H520" s="1">
        <f t="shared" si="8"/>
        <v>1440000</v>
      </c>
      <c r="L520" s="87">
        <v>2018</v>
      </c>
      <c r="M520">
        <v>10</v>
      </c>
      <c r="N520">
        <v>26</v>
      </c>
    </row>
    <row r="521" spans="1:14" ht="19.5" customHeight="1" x14ac:dyDescent="0.3">
      <c r="A521" s="86">
        <v>43397</v>
      </c>
      <c r="B521" s="102">
        <f>DATE(L522,M522,N522)</f>
        <v>43400</v>
      </c>
      <c r="C521" s="88" t="s">
        <v>1</v>
      </c>
      <c r="D521" s="88" t="s">
        <v>111</v>
      </c>
      <c r="E521" s="92" t="s">
        <v>113</v>
      </c>
      <c r="F521" s="20">
        <v>322800</v>
      </c>
      <c r="G521" s="1">
        <v>1</v>
      </c>
      <c r="H521" s="1">
        <f t="shared" si="8"/>
        <v>322800</v>
      </c>
      <c r="L521" s="87">
        <v>2018</v>
      </c>
      <c r="M521">
        <v>10</v>
      </c>
      <c r="N521">
        <v>26</v>
      </c>
    </row>
    <row r="522" spans="1:14" ht="19.5" customHeight="1" x14ac:dyDescent="0.3">
      <c r="A522" s="86">
        <v>43398</v>
      </c>
      <c r="B522" s="102">
        <f>DATE(L523,M523,N523)</f>
        <v>43401</v>
      </c>
      <c r="C522" s="88" t="s">
        <v>155</v>
      </c>
      <c r="D522" s="88" t="s">
        <v>103</v>
      </c>
      <c r="E522" s="92" t="s">
        <v>114</v>
      </c>
      <c r="F522" s="20">
        <v>15192</v>
      </c>
      <c r="G522" s="1">
        <v>1</v>
      </c>
      <c r="H522" s="1">
        <f t="shared" si="8"/>
        <v>15192</v>
      </c>
      <c r="L522" s="87">
        <v>2018</v>
      </c>
      <c r="M522">
        <v>10</v>
      </c>
      <c r="N522">
        <v>27</v>
      </c>
    </row>
    <row r="523" spans="1:14" ht="19.5" customHeight="1" x14ac:dyDescent="0.3">
      <c r="A523" s="86">
        <v>43399</v>
      </c>
      <c r="B523" s="102">
        <f>DATE(L524,M524,N524)</f>
        <v>43402</v>
      </c>
      <c r="C523" s="88" t="s">
        <v>156</v>
      </c>
      <c r="D523" s="88" t="s">
        <v>103</v>
      </c>
      <c r="E523" s="92" t="s">
        <v>114</v>
      </c>
      <c r="F523" s="20">
        <v>199060</v>
      </c>
      <c r="G523" s="1">
        <v>3</v>
      </c>
      <c r="H523" s="1">
        <f t="shared" si="8"/>
        <v>597180</v>
      </c>
      <c r="L523" s="87">
        <v>2018</v>
      </c>
      <c r="M523">
        <v>10</v>
      </c>
      <c r="N523">
        <v>28</v>
      </c>
    </row>
    <row r="524" spans="1:14" ht="19.5" customHeight="1" x14ac:dyDescent="0.3">
      <c r="A524" s="86">
        <v>43400</v>
      </c>
      <c r="B524" s="102">
        <f>DATE(L525,M525,N525)</f>
        <v>43403</v>
      </c>
      <c r="C524" s="88" t="s">
        <v>455</v>
      </c>
      <c r="D524" s="88" t="s">
        <v>101</v>
      </c>
      <c r="E524" s="92" t="s">
        <v>126</v>
      </c>
      <c r="F524" s="20">
        <v>563964</v>
      </c>
      <c r="G524" s="1">
        <v>10</v>
      </c>
      <c r="H524" s="1">
        <f t="shared" si="8"/>
        <v>5639640</v>
      </c>
      <c r="L524" s="87">
        <v>2018</v>
      </c>
      <c r="M524">
        <v>10</v>
      </c>
      <c r="N524">
        <v>29</v>
      </c>
    </row>
    <row r="525" spans="1:14" ht="19.5" customHeight="1" x14ac:dyDescent="0.3">
      <c r="A525" s="86">
        <v>43400</v>
      </c>
      <c r="B525" s="102">
        <f>DATE(L526,M526,N526)</f>
        <v>43403</v>
      </c>
      <c r="C525" s="88" t="s">
        <v>156</v>
      </c>
      <c r="D525" s="88" t="s">
        <v>99</v>
      </c>
      <c r="E525" s="92" t="s">
        <v>132</v>
      </c>
      <c r="F525" s="20">
        <v>179988</v>
      </c>
      <c r="G525" s="1">
        <v>10</v>
      </c>
      <c r="H525" s="1">
        <f t="shared" si="8"/>
        <v>1799880</v>
      </c>
      <c r="L525" s="87">
        <v>2018</v>
      </c>
      <c r="M525">
        <v>10</v>
      </c>
      <c r="N525">
        <v>30</v>
      </c>
    </row>
    <row r="526" spans="1:14" ht="19.5" customHeight="1" x14ac:dyDescent="0.3">
      <c r="A526" s="86">
        <v>43401</v>
      </c>
      <c r="B526" s="102">
        <f>DATE(L527,M527,N527)</f>
        <v>43404</v>
      </c>
      <c r="C526" s="88" t="s">
        <v>455</v>
      </c>
      <c r="D526" s="88" t="s">
        <v>103</v>
      </c>
      <c r="E526" s="92" t="s">
        <v>127</v>
      </c>
      <c r="F526" s="20">
        <v>215988</v>
      </c>
      <c r="G526" s="1">
        <v>1</v>
      </c>
      <c r="H526" s="1">
        <f t="shared" si="8"/>
        <v>215988</v>
      </c>
      <c r="L526" s="87">
        <v>2018</v>
      </c>
      <c r="M526">
        <v>10</v>
      </c>
      <c r="N526">
        <v>30</v>
      </c>
    </row>
    <row r="527" spans="1:14" ht="19.5" customHeight="1" x14ac:dyDescent="0.3">
      <c r="A527" s="86">
        <v>43401</v>
      </c>
      <c r="B527" s="102">
        <f>DATE(L528,M528,N528)</f>
        <v>43404</v>
      </c>
      <c r="C527" s="88" t="s">
        <v>457</v>
      </c>
      <c r="D527" s="88" t="s">
        <v>106</v>
      </c>
      <c r="E527" s="92" t="s">
        <v>125</v>
      </c>
      <c r="F527" s="20">
        <v>1558800</v>
      </c>
      <c r="G527" s="1">
        <v>5</v>
      </c>
      <c r="H527" s="1">
        <f t="shared" si="8"/>
        <v>7794000</v>
      </c>
      <c r="L527" s="87">
        <v>2018</v>
      </c>
      <c r="M527">
        <v>10</v>
      </c>
      <c r="N527">
        <v>31</v>
      </c>
    </row>
    <row r="528" spans="1:14" ht="19.5" customHeight="1" x14ac:dyDescent="0.3">
      <c r="A528" s="86">
        <v>43402</v>
      </c>
      <c r="B528" s="102">
        <f>DATE(L529,M529,N529)</f>
        <v>43405</v>
      </c>
      <c r="C528" s="88" t="s">
        <v>456</v>
      </c>
      <c r="D528" s="88" t="s">
        <v>101</v>
      </c>
      <c r="E528" s="92" t="s">
        <v>102</v>
      </c>
      <c r="F528" s="20">
        <v>1910640</v>
      </c>
      <c r="G528" s="1">
        <v>9</v>
      </c>
      <c r="H528" s="1">
        <f t="shared" si="8"/>
        <v>17195760</v>
      </c>
      <c r="L528" s="87">
        <v>2018</v>
      </c>
      <c r="M528">
        <v>10</v>
      </c>
      <c r="N528">
        <v>31</v>
      </c>
    </row>
    <row r="529" spans="1:14" ht="19.5" customHeight="1" x14ac:dyDescent="0.3">
      <c r="A529" s="86">
        <v>43402</v>
      </c>
      <c r="B529" s="102">
        <f>DATE(L530,M530,N530)</f>
        <v>43405</v>
      </c>
      <c r="C529" s="88" t="s">
        <v>456</v>
      </c>
      <c r="D529" s="88" t="s">
        <v>101</v>
      </c>
      <c r="E529" s="92" t="s">
        <v>120</v>
      </c>
      <c r="F529" s="20">
        <v>1421964</v>
      </c>
      <c r="G529" s="1">
        <v>3</v>
      </c>
      <c r="H529" s="1">
        <f t="shared" si="8"/>
        <v>4265892</v>
      </c>
      <c r="L529" s="87">
        <v>2018</v>
      </c>
      <c r="M529">
        <v>11</v>
      </c>
      <c r="N529">
        <v>1</v>
      </c>
    </row>
    <row r="530" spans="1:14" ht="19.5" customHeight="1" x14ac:dyDescent="0.3">
      <c r="A530" s="86">
        <v>43402</v>
      </c>
      <c r="B530" s="102">
        <f>DATE(L531,M531,N531)</f>
        <v>43405</v>
      </c>
      <c r="C530" s="88" t="s">
        <v>150</v>
      </c>
      <c r="D530" s="88" t="s">
        <v>106</v>
      </c>
      <c r="E530" s="92" t="s">
        <v>130</v>
      </c>
      <c r="F530" s="20">
        <v>33480</v>
      </c>
      <c r="G530" s="1">
        <v>5</v>
      </c>
      <c r="H530" s="1">
        <f t="shared" si="8"/>
        <v>167400</v>
      </c>
      <c r="L530" s="87">
        <v>2018</v>
      </c>
      <c r="M530">
        <v>11</v>
      </c>
      <c r="N530">
        <v>1</v>
      </c>
    </row>
    <row r="531" spans="1:14" ht="19.5" customHeight="1" x14ac:dyDescent="0.3">
      <c r="A531" s="86">
        <v>43403</v>
      </c>
      <c r="B531" s="102">
        <f>DATE(L532,M532,N532)</f>
        <v>43406</v>
      </c>
      <c r="C531" s="88" t="s">
        <v>460</v>
      </c>
      <c r="D531" s="88" t="s">
        <v>99</v>
      </c>
      <c r="E531" s="92" t="s">
        <v>110</v>
      </c>
      <c r="F531" s="20">
        <v>159588</v>
      </c>
      <c r="G531" s="1">
        <v>1</v>
      </c>
      <c r="H531" s="1">
        <f t="shared" si="8"/>
        <v>159588</v>
      </c>
      <c r="L531" s="87">
        <v>2018</v>
      </c>
      <c r="M531">
        <v>11</v>
      </c>
      <c r="N531">
        <v>1</v>
      </c>
    </row>
    <row r="532" spans="1:14" ht="19.5" customHeight="1" x14ac:dyDescent="0.3">
      <c r="A532" s="86">
        <v>43403</v>
      </c>
      <c r="B532" s="102">
        <f>DATE(L533,M533,N533)</f>
        <v>43406</v>
      </c>
      <c r="C532" s="88" t="s">
        <v>458</v>
      </c>
      <c r="D532" s="88" t="s">
        <v>116</v>
      </c>
      <c r="E532" s="92" t="s">
        <v>131</v>
      </c>
      <c r="F532" s="20">
        <v>429600</v>
      </c>
      <c r="G532" s="1">
        <v>1</v>
      </c>
      <c r="H532" s="1">
        <f t="shared" si="8"/>
        <v>429600</v>
      </c>
      <c r="L532" s="87">
        <v>2018</v>
      </c>
      <c r="M532">
        <v>11</v>
      </c>
      <c r="N532">
        <v>2</v>
      </c>
    </row>
    <row r="533" spans="1:14" ht="19.5" customHeight="1" x14ac:dyDescent="0.3">
      <c r="A533" s="86">
        <v>43403</v>
      </c>
      <c r="B533" s="102">
        <f>DATE(L534,M534,N534)</f>
        <v>43406</v>
      </c>
      <c r="C533" s="88" t="s">
        <v>458</v>
      </c>
      <c r="D533" s="88" t="s">
        <v>99</v>
      </c>
      <c r="E533" s="92" t="s">
        <v>108</v>
      </c>
      <c r="F533" s="20">
        <v>48660</v>
      </c>
      <c r="G533" s="1">
        <v>10</v>
      </c>
      <c r="H533" s="1">
        <f t="shared" si="8"/>
        <v>486600</v>
      </c>
      <c r="L533" s="87">
        <v>2018</v>
      </c>
      <c r="M533">
        <v>11</v>
      </c>
      <c r="N533">
        <v>2</v>
      </c>
    </row>
    <row r="534" spans="1:14" ht="19.5" customHeight="1" x14ac:dyDescent="0.3">
      <c r="A534" s="86">
        <v>43403</v>
      </c>
      <c r="B534" s="102">
        <f>DATE(L535,M535,N535)</f>
        <v>43406</v>
      </c>
      <c r="C534" s="88" t="s">
        <v>459</v>
      </c>
      <c r="D534" s="88" t="s">
        <v>106</v>
      </c>
      <c r="E534" s="92" t="s">
        <v>123</v>
      </c>
      <c r="F534" s="20">
        <v>636226</v>
      </c>
      <c r="G534" s="1">
        <v>1</v>
      </c>
      <c r="H534" s="1">
        <f t="shared" si="8"/>
        <v>636226</v>
      </c>
      <c r="L534" s="87">
        <v>2018</v>
      </c>
      <c r="M534">
        <v>11</v>
      </c>
      <c r="N534">
        <v>2</v>
      </c>
    </row>
    <row r="535" spans="1:14" ht="19.5" customHeight="1" x14ac:dyDescent="0.3">
      <c r="A535" s="86">
        <v>43403</v>
      </c>
      <c r="B535" s="102">
        <f>DATE(L536,M536,N536)</f>
        <v>43406</v>
      </c>
      <c r="C535" s="88" t="s">
        <v>459</v>
      </c>
      <c r="D535" s="88" t="s">
        <v>103</v>
      </c>
      <c r="E535" s="92" t="s">
        <v>141</v>
      </c>
      <c r="F535" s="20">
        <v>64847</v>
      </c>
      <c r="G535" s="1">
        <v>10</v>
      </c>
      <c r="H535" s="1">
        <f t="shared" si="8"/>
        <v>648470</v>
      </c>
      <c r="L535" s="87">
        <v>2018</v>
      </c>
      <c r="M535">
        <v>11</v>
      </c>
      <c r="N535">
        <v>2</v>
      </c>
    </row>
    <row r="536" spans="1:14" ht="19.5" customHeight="1" x14ac:dyDescent="0.3">
      <c r="A536" s="86">
        <v>43404</v>
      </c>
      <c r="B536" s="102">
        <f>DATE(L537,M537,N537)</f>
        <v>43407</v>
      </c>
      <c r="C536" s="88" t="s">
        <v>461</v>
      </c>
      <c r="D536" s="88" t="s">
        <v>103</v>
      </c>
      <c r="E536" s="92" t="s">
        <v>114</v>
      </c>
      <c r="F536" s="20">
        <v>203688</v>
      </c>
      <c r="G536" s="1">
        <v>2</v>
      </c>
      <c r="H536" s="1">
        <f t="shared" si="8"/>
        <v>407376</v>
      </c>
      <c r="L536" s="87">
        <v>2018</v>
      </c>
      <c r="M536">
        <v>11</v>
      </c>
      <c r="N536">
        <v>2</v>
      </c>
    </row>
    <row r="537" spans="1:14" ht="19.5" customHeight="1" x14ac:dyDescent="0.3">
      <c r="A537" s="86">
        <v>43404</v>
      </c>
      <c r="B537" s="102">
        <f>DATE(L538,M538,N538)</f>
        <v>43407</v>
      </c>
      <c r="C537" s="88" t="s">
        <v>460</v>
      </c>
      <c r="D537" s="88" t="s">
        <v>106</v>
      </c>
      <c r="E537" s="92" t="s">
        <v>109</v>
      </c>
      <c r="F537" s="20">
        <v>456000</v>
      </c>
      <c r="G537" s="1">
        <v>2</v>
      </c>
      <c r="H537" s="1">
        <f t="shared" si="8"/>
        <v>912000</v>
      </c>
      <c r="L537" s="87">
        <v>2018</v>
      </c>
      <c r="M537">
        <v>11</v>
      </c>
      <c r="N537">
        <v>3</v>
      </c>
    </row>
    <row r="538" spans="1:14" ht="19.5" customHeight="1" x14ac:dyDescent="0.3">
      <c r="A538" s="86">
        <v>43404</v>
      </c>
      <c r="B538" s="102">
        <f>DATE(L539,M539,N539)</f>
        <v>43407</v>
      </c>
      <c r="C538" s="88" t="s">
        <v>462</v>
      </c>
      <c r="D538" s="88" t="s">
        <v>101</v>
      </c>
      <c r="E538" s="92" t="s">
        <v>102</v>
      </c>
      <c r="F538" s="20">
        <v>1910640</v>
      </c>
      <c r="G538" s="1">
        <v>5</v>
      </c>
      <c r="H538" s="1">
        <f t="shared" si="8"/>
        <v>9553200</v>
      </c>
      <c r="L538" s="87">
        <v>2018</v>
      </c>
      <c r="M538">
        <v>11</v>
      </c>
      <c r="N538">
        <v>3</v>
      </c>
    </row>
    <row r="539" spans="1:14" ht="19.5" customHeight="1" x14ac:dyDescent="0.3">
      <c r="A539" s="86">
        <v>43405</v>
      </c>
      <c r="B539" s="102">
        <f>DATE(L540,M540,N540)</f>
        <v>43408</v>
      </c>
      <c r="C539" s="88" t="s">
        <v>464</v>
      </c>
      <c r="D539" s="88" t="s">
        <v>103</v>
      </c>
      <c r="E539" s="92" t="s">
        <v>127</v>
      </c>
      <c r="F539" s="20">
        <v>215988</v>
      </c>
      <c r="G539" s="1">
        <v>3</v>
      </c>
      <c r="H539" s="1">
        <f t="shared" si="8"/>
        <v>647964</v>
      </c>
      <c r="L539" s="87">
        <v>2018</v>
      </c>
      <c r="M539">
        <v>11</v>
      </c>
      <c r="N539">
        <v>3</v>
      </c>
    </row>
    <row r="540" spans="1:14" ht="19.5" customHeight="1" x14ac:dyDescent="0.3">
      <c r="A540" s="86">
        <v>43406</v>
      </c>
      <c r="B540" s="102">
        <f>DATE(L541,M541,N541)</f>
        <v>43409</v>
      </c>
      <c r="C540" s="88" t="s">
        <v>465</v>
      </c>
      <c r="D540" s="88" t="s">
        <v>101</v>
      </c>
      <c r="E540" s="92" t="s">
        <v>126</v>
      </c>
      <c r="F540" s="20">
        <v>563964</v>
      </c>
      <c r="G540" s="1">
        <v>3</v>
      </c>
      <c r="H540" s="1">
        <f t="shared" si="8"/>
        <v>1691892</v>
      </c>
      <c r="L540" s="87">
        <v>2018</v>
      </c>
      <c r="M540">
        <v>11</v>
      </c>
      <c r="N540">
        <v>4</v>
      </c>
    </row>
    <row r="541" spans="1:14" ht="19.5" customHeight="1" x14ac:dyDescent="0.3">
      <c r="A541" s="86">
        <v>43406</v>
      </c>
      <c r="B541" s="102">
        <f>DATE(L542,M542,N542)</f>
        <v>43409</v>
      </c>
      <c r="C541" s="88" t="s">
        <v>463</v>
      </c>
      <c r="D541" s="88" t="s">
        <v>101</v>
      </c>
      <c r="E541" s="92" t="s">
        <v>102</v>
      </c>
      <c r="F541" s="20">
        <v>1910640</v>
      </c>
      <c r="G541" s="1">
        <v>8</v>
      </c>
      <c r="H541" s="1">
        <f t="shared" si="8"/>
        <v>15285120</v>
      </c>
      <c r="L541" s="87">
        <v>2018</v>
      </c>
      <c r="M541">
        <v>11</v>
      </c>
      <c r="N541">
        <v>5</v>
      </c>
    </row>
    <row r="542" spans="1:14" ht="19.5" customHeight="1" x14ac:dyDescent="0.3">
      <c r="A542" s="86">
        <v>43407</v>
      </c>
      <c r="B542" s="102">
        <f>DATE(L543,M543,N543)</f>
        <v>43410</v>
      </c>
      <c r="C542" s="88" t="s">
        <v>461</v>
      </c>
      <c r="D542" s="88" t="s">
        <v>106</v>
      </c>
      <c r="E542" s="92" t="s">
        <v>130</v>
      </c>
      <c r="F542" s="20">
        <v>33480</v>
      </c>
      <c r="G542" s="1">
        <v>7</v>
      </c>
      <c r="H542" s="1">
        <f t="shared" si="8"/>
        <v>234360</v>
      </c>
      <c r="L542" s="87">
        <v>2018</v>
      </c>
      <c r="M542">
        <v>11</v>
      </c>
      <c r="N542">
        <v>5</v>
      </c>
    </row>
    <row r="543" spans="1:14" ht="19.5" customHeight="1" x14ac:dyDescent="0.3">
      <c r="A543" s="86">
        <v>43407</v>
      </c>
      <c r="B543" s="102">
        <f>DATE(L544,M544,N544)</f>
        <v>43410</v>
      </c>
      <c r="C543" s="88" t="s">
        <v>466</v>
      </c>
      <c r="D543" s="88" t="s">
        <v>106</v>
      </c>
      <c r="E543" s="92" t="s">
        <v>115</v>
      </c>
      <c r="F543" s="20">
        <v>838800</v>
      </c>
      <c r="G543" s="1">
        <v>4</v>
      </c>
      <c r="H543" s="1">
        <f t="shared" si="8"/>
        <v>3355200</v>
      </c>
      <c r="L543" s="87">
        <v>2018</v>
      </c>
      <c r="M543">
        <v>11</v>
      </c>
      <c r="N543">
        <v>6</v>
      </c>
    </row>
    <row r="544" spans="1:14" ht="19.5" customHeight="1" x14ac:dyDescent="0.3">
      <c r="A544" s="86">
        <v>43408</v>
      </c>
      <c r="B544" s="102">
        <f>DATE(L545,M545,N545)</f>
        <v>43411</v>
      </c>
      <c r="C544" s="88" t="s">
        <v>150</v>
      </c>
      <c r="D544" s="88" t="s">
        <v>106</v>
      </c>
      <c r="E544" s="92" t="s">
        <v>115</v>
      </c>
      <c r="F544" s="20">
        <v>838800</v>
      </c>
      <c r="G544" s="1">
        <v>8</v>
      </c>
      <c r="H544" s="1">
        <f t="shared" si="8"/>
        <v>6710400</v>
      </c>
      <c r="L544" s="87">
        <v>2018</v>
      </c>
      <c r="M544">
        <v>11</v>
      </c>
      <c r="N544">
        <v>6</v>
      </c>
    </row>
    <row r="545" spans="1:14" ht="19.5" customHeight="1" x14ac:dyDescent="0.3">
      <c r="A545" s="86">
        <v>43408</v>
      </c>
      <c r="B545" s="102">
        <f>DATE(L546,M546,N546)</f>
        <v>43411</v>
      </c>
      <c r="C545" s="88" t="s">
        <v>462</v>
      </c>
      <c r="D545" s="88" t="s">
        <v>106</v>
      </c>
      <c r="E545" s="92" t="s">
        <v>129</v>
      </c>
      <c r="F545" s="20">
        <v>166800</v>
      </c>
      <c r="G545" s="1">
        <v>1</v>
      </c>
      <c r="H545" s="1">
        <f t="shared" si="8"/>
        <v>166800</v>
      </c>
      <c r="L545" s="87">
        <v>2018</v>
      </c>
      <c r="M545">
        <v>11</v>
      </c>
      <c r="N545">
        <v>7</v>
      </c>
    </row>
    <row r="546" spans="1:14" ht="19.5" customHeight="1" x14ac:dyDescent="0.3">
      <c r="A546" s="86">
        <v>43408</v>
      </c>
      <c r="B546" s="102">
        <f>DATE(L547,M547,N547)</f>
        <v>43411</v>
      </c>
      <c r="C546" s="88" t="s">
        <v>467</v>
      </c>
      <c r="D546" s="88" t="s">
        <v>101</v>
      </c>
      <c r="E546" s="92" t="s">
        <v>124</v>
      </c>
      <c r="F546" s="20">
        <v>599988</v>
      </c>
      <c r="G546" s="1">
        <v>9</v>
      </c>
      <c r="H546" s="1">
        <f t="shared" si="8"/>
        <v>5399892</v>
      </c>
      <c r="L546" s="87">
        <v>2018</v>
      </c>
      <c r="M546">
        <v>11</v>
      </c>
      <c r="N546">
        <v>7</v>
      </c>
    </row>
    <row r="547" spans="1:14" ht="19.5" customHeight="1" x14ac:dyDescent="0.3">
      <c r="A547" s="86">
        <v>43409</v>
      </c>
      <c r="B547" s="102">
        <f>DATE(L548,M548,N548)</f>
        <v>43412</v>
      </c>
      <c r="C547" s="88" t="s">
        <v>468</v>
      </c>
      <c r="D547" s="88" t="s">
        <v>116</v>
      </c>
      <c r="E547" s="92" t="s">
        <v>119</v>
      </c>
      <c r="F547" s="20">
        <v>1200000</v>
      </c>
      <c r="G547" s="1">
        <v>10</v>
      </c>
      <c r="H547" s="1">
        <f t="shared" si="8"/>
        <v>12000000</v>
      </c>
      <c r="L547" s="87">
        <v>2018</v>
      </c>
      <c r="M547">
        <v>11</v>
      </c>
      <c r="N547">
        <v>7</v>
      </c>
    </row>
    <row r="548" spans="1:14" ht="19.5" customHeight="1" x14ac:dyDescent="0.3">
      <c r="A548" s="86">
        <v>43410</v>
      </c>
      <c r="B548" s="102">
        <f>DATE(L549,M549,N549)</f>
        <v>43413</v>
      </c>
      <c r="C548" s="88" t="s">
        <v>469</v>
      </c>
      <c r="D548" s="88" t="s">
        <v>99</v>
      </c>
      <c r="E548" s="92" t="s">
        <v>100</v>
      </c>
      <c r="F548" s="20">
        <v>131940</v>
      </c>
      <c r="G548" s="1">
        <v>10</v>
      </c>
      <c r="H548" s="1">
        <f t="shared" si="8"/>
        <v>1319400</v>
      </c>
      <c r="L548" s="87">
        <v>2018</v>
      </c>
      <c r="M548">
        <v>11</v>
      </c>
      <c r="N548">
        <v>8</v>
      </c>
    </row>
    <row r="549" spans="1:14" ht="19.5" customHeight="1" x14ac:dyDescent="0.3">
      <c r="A549" s="86">
        <v>43410</v>
      </c>
      <c r="B549" s="102">
        <f>DATE(L550,M550,N550)</f>
        <v>43413</v>
      </c>
      <c r="C549" s="88" t="s">
        <v>463</v>
      </c>
      <c r="D549" s="88" t="s">
        <v>103</v>
      </c>
      <c r="E549" s="92" t="s">
        <v>114</v>
      </c>
      <c r="F549" s="20">
        <v>203955</v>
      </c>
      <c r="G549" s="1">
        <v>3</v>
      </c>
      <c r="H549" s="1">
        <f t="shared" si="8"/>
        <v>611865</v>
      </c>
      <c r="L549" s="87">
        <v>2018</v>
      </c>
      <c r="M549">
        <v>11</v>
      </c>
      <c r="N549">
        <v>9</v>
      </c>
    </row>
    <row r="550" spans="1:14" ht="19.5" customHeight="1" x14ac:dyDescent="0.3">
      <c r="A550" s="86">
        <v>43410</v>
      </c>
      <c r="B550" s="102">
        <f>DATE(L551,M551,N551)</f>
        <v>43413</v>
      </c>
      <c r="C550" s="88" t="s">
        <v>471</v>
      </c>
      <c r="D550" s="88" t="s">
        <v>103</v>
      </c>
      <c r="E550" s="92" t="s">
        <v>127</v>
      </c>
      <c r="F550" s="20">
        <v>215988</v>
      </c>
      <c r="G550" s="1">
        <v>3</v>
      </c>
      <c r="H550" s="1">
        <f t="shared" si="8"/>
        <v>647964</v>
      </c>
      <c r="L550" s="87">
        <v>2018</v>
      </c>
      <c r="M550">
        <v>11</v>
      </c>
      <c r="N550">
        <v>9</v>
      </c>
    </row>
    <row r="551" spans="1:14" ht="19.5" customHeight="1" x14ac:dyDescent="0.3">
      <c r="A551" s="86">
        <v>43410</v>
      </c>
      <c r="B551" s="102">
        <f>DATE(L552,M552,N552)</f>
        <v>43413</v>
      </c>
      <c r="C551" s="88" t="s">
        <v>470</v>
      </c>
      <c r="D551" s="88" t="s">
        <v>99</v>
      </c>
      <c r="E551" s="92" t="s">
        <v>108</v>
      </c>
      <c r="F551" s="20">
        <v>48660</v>
      </c>
      <c r="G551" s="1">
        <v>5</v>
      </c>
      <c r="H551" s="1">
        <f t="shared" si="8"/>
        <v>243300</v>
      </c>
      <c r="L551" s="87">
        <v>2018</v>
      </c>
      <c r="M551">
        <v>11</v>
      </c>
      <c r="N551">
        <v>9</v>
      </c>
    </row>
    <row r="552" spans="1:14" ht="19.5" customHeight="1" x14ac:dyDescent="0.3">
      <c r="A552" s="86">
        <v>43411</v>
      </c>
      <c r="B552" s="102">
        <f>DATE(L553,M553,N553)</f>
        <v>43414</v>
      </c>
      <c r="C552" s="88" t="s">
        <v>465</v>
      </c>
      <c r="D552" s="88" t="s">
        <v>106</v>
      </c>
      <c r="E552" s="92" t="s">
        <v>130</v>
      </c>
      <c r="F552" s="20">
        <v>33480</v>
      </c>
      <c r="G552" s="1">
        <v>5</v>
      </c>
      <c r="H552" s="1">
        <f t="shared" si="8"/>
        <v>167400</v>
      </c>
      <c r="L552" s="87">
        <v>2018</v>
      </c>
      <c r="M552">
        <v>11</v>
      </c>
      <c r="N552">
        <v>9</v>
      </c>
    </row>
    <row r="553" spans="1:14" ht="19.5" customHeight="1" x14ac:dyDescent="0.3">
      <c r="A553" s="86">
        <v>43411</v>
      </c>
      <c r="B553" s="102">
        <f>DATE(L554,M554,N554)</f>
        <v>43414</v>
      </c>
      <c r="C553" s="88" t="s">
        <v>464</v>
      </c>
      <c r="D553" s="88" t="s">
        <v>106</v>
      </c>
      <c r="E553" s="92" t="s">
        <v>123</v>
      </c>
      <c r="F553" s="20">
        <v>441600</v>
      </c>
      <c r="G553" s="1">
        <v>1</v>
      </c>
      <c r="H553" s="1">
        <f t="shared" si="8"/>
        <v>441600</v>
      </c>
      <c r="L553" s="87">
        <v>2018</v>
      </c>
      <c r="M553">
        <v>11</v>
      </c>
      <c r="N553">
        <v>10</v>
      </c>
    </row>
    <row r="554" spans="1:14" ht="19.5" customHeight="1" x14ac:dyDescent="0.3">
      <c r="A554" s="86">
        <v>43412</v>
      </c>
      <c r="B554" s="102">
        <f>DATE(L555,M555,N555)</f>
        <v>43415</v>
      </c>
      <c r="C554" s="88" t="s">
        <v>472</v>
      </c>
      <c r="D554" s="88" t="s">
        <v>103</v>
      </c>
      <c r="E554" s="92" t="s">
        <v>104</v>
      </c>
      <c r="F554" s="20">
        <v>405992</v>
      </c>
      <c r="G554" s="1">
        <v>1</v>
      </c>
      <c r="H554" s="1">
        <f t="shared" si="8"/>
        <v>405992</v>
      </c>
      <c r="L554" s="87">
        <v>2018</v>
      </c>
      <c r="M554">
        <v>11</v>
      </c>
      <c r="N554">
        <v>10</v>
      </c>
    </row>
    <row r="555" spans="1:14" ht="19.5" customHeight="1" x14ac:dyDescent="0.3">
      <c r="A555" s="86">
        <v>43412</v>
      </c>
      <c r="B555" s="102">
        <f>DATE(L556,M556,N556)</f>
        <v>43415</v>
      </c>
      <c r="C555" s="88" t="s">
        <v>473</v>
      </c>
      <c r="D555" s="88" t="s">
        <v>103</v>
      </c>
      <c r="E555" s="92" t="s">
        <v>114</v>
      </c>
      <c r="F555" s="20">
        <v>200647</v>
      </c>
      <c r="G555" s="1">
        <v>10</v>
      </c>
      <c r="H555" s="1">
        <f t="shared" si="8"/>
        <v>2006470</v>
      </c>
      <c r="L555" s="87">
        <v>2018</v>
      </c>
      <c r="M555">
        <v>11</v>
      </c>
      <c r="N555">
        <v>11</v>
      </c>
    </row>
    <row r="556" spans="1:14" ht="19.5" customHeight="1" x14ac:dyDescent="0.3">
      <c r="A556" s="86">
        <v>43414</v>
      </c>
      <c r="B556" s="102">
        <f>DATE(L557,M557,N557)</f>
        <v>43417</v>
      </c>
      <c r="C556" s="88" t="s">
        <v>474</v>
      </c>
      <c r="D556" s="88" t="s">
        <v>116</v>
      </c>
      <c r="E556" s="92" t="s">
        <v>122</v>
      </c>
      <c r="F556" s="20">
        <v>246000</v>
      </c>
      <c r="G556" s="1">
        <v>7</v>
      </c>
      <c r="H556" s="1">
        <f t="shared" si="8"/>
        <v>1722000</v>
      </c>
      <c r="L556" s="87">
        <v>2018</v>
      </c>
      <c r="M556">
        <v>11</v>
      </c>
      <c r="N556">
        <v>11</v>
      </c>
    </row>
    <row r="557" spans="1:14" ht="19.5" customHeight="1" x14ac:dyDescent="0.3">
      <c r="A557" s="86">
        <v>43415</v>
      </c>
      <c r="B557" s="102">
        <f>DATE(L558,M558,N558)</f>
        <v>43418</v>
      </c>
      <c r="C557" s="88" t="s">
        <v>466</v>
      </c>
      <c r="D557" s="88" t="s">
        <v>101</v>
      </c>
      <c r="E557" s="92" t="s">
        <v>102</v>
      </c>
      <c r="F557" s="20">
        <v>1910640</v>
      </c>
      <c r="G557" s="1">
        <v>9</v>
      </c>
      <c r="H557" s="1">
        <f t="shared" si="8"/>
        <v>17195760</v>
      </c>
      <c r="L557" s="87">
        <v>2018</v>
      </c>
      <c r="M557">
        <v>11</v>
      </c>
      <c r="N557">
        <v>13</v>
      </c>
    </row>
    <row r="558" spans="1:14" ht="19.5" customHeight="1" x14ac:dyDescent="0.3">
      <c r="A558" s="86">
        <v>43416</v>
      </c>
      <c r="B558" s="102">
        <f>DATE(L559,M559,N559)</f>
        <v>43419</v>
      </c>
      <c r="C558" s="88" t="s">
        <v>476</v>
      </c>
      <c r="D558" s="88" t="s">
        <v>111</v>
      </c>
      <c r="E558" s="92" t="s">
        <v>133</v>
      </c>
      <c r="F558" s="20">
        <v>309600</v>
      </c>
      <c r="G558" s="1">
        <v>3</v>
      </c>
      <c r="H558" s="1">
        <f t="shared" si="8"/>
        <v>928800</v>
      </c>
      <c r="L558" s="87">
        <v>2018</v>
      </c>
      <c r="M558">
        <v>11</v>
      </c>
      <c r="N558">
        <v>14</v>
      </c>
    </row>
    <row r="559" spans="1:14" ht="19.5" customHeight="1" x14ac:dyDescent="0.3">
      <c r="A559" s="86">
        <v>43416</v>
      </c>
      <c r="B559" s="102">
        <f>DATE(L560,M560,N560)</f>
        <v>43419</v>
      </c>
      <c r="C559" s="88" t="s">
        <v>475</v>
      </c>
      <c r="D559" s="88" t="s">
        <v>116</v>
      </c>
      <c r="E559" s="92" t="s">
        <v>131</v>
      </c>
      <c r="F559" s="20">
        <v>429600</v>
      </c>
      <c r="G559" s="1">
        <v>1</v>
      </c>
      <c r="H559" s="1">
        <f t="shared" si="8"/>
        <v>429600</v>
      </c>
      <c r="L559" s="87">
        <v>2018</v>
      </c>
      <c r="M559">
        <v>11</v>
      </c>
      <c r="N559">
        <v>15</v>
      </c>
    </row>
    <row r="560" spans="1:14" ht="19.5" customHeight="1" x14ac:dyDescent="0.3">
      <c r="A560" s="86">
        <v>43416</v>
      </c>
      <c r="B560" s="102">
        <f>DATE(L561,M561,N561)</f>
        <v>43419</v>
      </c>
      <c r="C560" s="88" t="s">
        <v>149</v>
      </c>
      <c r="D560" s="88" t="s">
        <v>99</v>
      </c>
      <c r="E560" s="92" t="s">
        <v>134</v>
      </c>
      <c r="F560" s="20">
        <v>398944</v>
      </c>
      <c r="G560" s="1">
        <v>2</v>
      </c>
      <c r="H560" s="1">
        <f t="shared" si="8"/>
        <v>797888</v>
      </c>
      <c r="L560" s="87">
        <v>2018</v>
      </c>
      <c r="M560">
        <v>11</v>
      </c>
      <c r="N560">
        <v>15</v>
      </c>
    </row>
    <row r="561" spans="1:14" ht="19.5" customHeight="1" x14ac:dyDescent="0.3">
      <c r="A561" s="86">
        <v>43417</v>
      </c>
      <c r="B561" s="102">
        <f>DATE(L562,M562,N562)</f>
        <v>43420</v>
      </c>
      <c r="C561" s="88" t="s">
        <v>477</v>
      </c>
      <c r="D561" s="88" t="s">
        <v>99</v>
      </c>
      <c r="E561" s="92" t="s">
        <v>105</v>
      </c>
      <c r="F561" s="20">
        <v>299988</v>
      </c>
      <c r="G561" s="1">
        <v>1</v>
      </c>
      <c r="H561" s="1">
        <f t="shared" si="8"/>
        <v>299988</v>
      </c>
      <c r="L561" s="87">
        <v>2018</v>
      </c>
      <c r="M561">
        <v>11</v>
      </c>
      <c r="N561">
        <v>15</v>
      </c>
    </row>
    <row r="562" spans="1:14" ht="19.5" customHeight="1" x14ac:dyDescent="0.3">
      <c r="A562" s="86">
        <v>43417</v>
      </c>
      <c r="B562" s="102">
        <f>DATE(L563,M563,N563)</f>
        <v>43420</v>
      </c>
      <c r="C562" s="88" t="s">
        <v>150</v>
      </c>
      <c r="D562" s="88" t="s">
        <v>103</v>
      </c>
      <c r="E562" s="92" t="s">
        <v>127</v>
      </c>
      <c r="F562" s="20">
        <v>215988</v>
      </c>
      <c r="G562" s="1">
        <v>1</v>
      </c>
      <c r="H562" s="1">
        <f t="shared" si="8"/>
        <v>215988</v>
      </c>
      <c r="L562" s="87">
        <v>2018</v>
      </c>
      <c r="M562">
        <v>11</v>
      </c>
      <c r="N562">
        <v>16</v>
      </c>
    </row>
    <row r="563" spans="1:14" ht="19.5" customHeight="1" x14ac:dyDescent="0.3">
      <c r="A563" s="86">
        <v>43417</v>
      </c>
      <c r="B563" s="102">
        <f>DATE(L564,M564,N564)</f>
        <v>43420</v>
      </c>
      <c r="C563" s="88" t="s">
        <v>151</v>
      </c>
      <c r="D563" s="88" t="s">
        <v>116</v>
      </c>
      <c r="E563" s="92" t="s">
        <v>131</v>
      </c>
      <c r="F563" s="20">
        <v>429600</v>
      </c>
      <c r="G563" s="1">
        <v>2</v>
      </c>
      <c r="H563" s="1">
        <f t="shared" si="8"/>
        <v>859200</v>
      </c>
      <c r="L563" s="87">
        <v>2018</v>
      </c>
      <c r="M563">
        <v>11</v>
      </c>
      <c r="N563">
        <v>16</v>
      </c>
    </row>
    <row r="564" spans="1:14" ht="19.5" customHeight="1" x14ac:dyDescent="0.3">
      <c r="A564" s="86">
        <v>43418</v>
      </c>
      <c r="B564" s="102">
        <f>DATE(L565,M565,N565)</f>
        <v>43421</v>
      </c>
      <c r="C564" s="88" t="s">
        <v>478</v>
      </c>
      <c r="D564" s="88" t="s">
        <v>106</v>
      </c>
      <c r="E564" s="92" t="s">
        <v>130</v>
      </c>
      <c r="F564" s="20">
        <v>33480</v>
      </c>
      <c r="G564" s="1">
        <v>9</v>
      </c>
      <c r="H564" s="1">
        <f t="shared" si="8"/>
        <v>301320</v>
      </c>
      <c r="L564" s="87">
        <v>2018</v>
      </c>
      <c r="M564">
        <v>11</v>
      </c>
      <c r="N564">
        <v>16</v>
      </c>
    </row>
    <row r="565" spans="1:14" ht="19.5" customHeight="1" x14ac:dyDescent="0.3">
      <c r="A565" s="86">
        <v>43418</v>
      </c>
      <c r="B565" s="102">
        <f>DATE(L566,M566,N566)</f>
        <v>43421</v>
      </c>
      <c r="C565" s="88" t="s">
        <v>0</v>
      </c>
      <c r="D565" s="88" t="s">
        <v>103</v>
      </c>
      <c r="E565" s="92" t="s">
        <v>114</v>
      </c>
      <c r="F565" s="20">
        <v>15192</v>
      </c>
      <c r="G565" s="1">
        <v>10</v>
      </c>
      <c r="H565" s="1">
        <f t="shared" si="8"/>
        <v>151920</v>
      </c>
      <c r="L565" s="87">
        <v>2018</v>
      </c>
      <c r="M565">
        <v>11</v>
      </c>
      <c r="N565">
        <v>17</v>
      </c>
    </row>
    <row r="566" spans="1:14" ht="19.5" customHeight="1" x14ac:dyDescent="0.3">
      <c r="A566" s="86">
        <v>43418</v>
      </c>
      <c r="B566" s="102">
        <f>DATE(L567,M567,N567)</f>
        <v>43421</v>
      </c>
      <c r="C566" s="88" t="s">
        <v>467</v>
      </c>
      <c r="D566" s="88" t="s">
        <v>99</v>
      </c>
      <c r="E566" s="92" t="s">
        <v>110</v>
      </c>
      <c r="F566" s="20">
        <v>159588</v>
      </c>
      <c r="G566" s="1">
        <v>10</v>
      </c>
      <c r="H566" s="1">
        <f t="shared" si="8"/>
        <v>1595880</v>
      </c>
      <c r="L566" s="87">
        <v>2018</v>
      </c>
      <c r="M566">
        <v>11</v>
      </c>
      <c r="N566">
        <v>17</v>
      </c>
    </row>
    <row r="567" spans="1:14" ht="19.5" customHeight="1" x14ac:dyDescent="0.3">
      <c r="A567" s="86">
        <v>43419</v>
      </c>
      <c r="B567" s="102">
        <f>DATE(L568,M568,N568)</f>
        <v>43422</v>
      </c>
      <c r="C567" s="88" t="s">
        <v>149</v>
      </c>
      <c r="D567" s="88" t="s">
        <v>106</v>
      </c>
      <c r="E567" s="92" t="s">
        <v>109</v>
      </c>
      <c r="F567" s="20">
        <v>456000</v>
      </c>
      <c r="G567" s="1">
        <v>2</v>
      </c>
      <c r="H567" s="1">
        <f t="shared" si="8"/>
        <v>912000</v>
      </c>
      <c r="L567" s="87">
        <v>2018</v>
      </c>
      <c r="M567">
        <v>11</v>
      </c>
      <c r="N567">
        <v>17</v>
      </c>
    </row>
    <row r="568" spans="1:14" ht="19.5" customHeight="1" x14ac:dyDescent="0.3">
      <c r="A568" s="86">
        <v>43420</v>
      </c>
      <c r="B568" s="102">
        <f>DATE(L569,M569,N569)</f>
        <v>43423</v>
      </c>
      <c r="C568" s="88" t="s">
        <v>468</v>
      </c>
      <c r="D568" s="88" t="s">
        <v>101</v>
      </c>
      <c r="E568" s="92" t="s">
        <v>124</v>
      </c>
      <c r="F568" s="20">
        <v>599988</v>
      </c>
      <c r="G568" s="1">
        <v>2</v>
      </c>
      <c r="H568" s="1">
        <f t="shared" si="8"/>
        <v>1199976</v>
      </c>
      <c r="L568" s="87">
        <v>2018</v>
      </c>
      <c r="M568">
        <v>11</v>
      </c>
      <c r="N568">
        <v>18</v>
      </c>
    </row>
    <row r="569" spans="1:14" ht="19.5" customHeight="1" x14ac:dyDescent="0.3">
      <c r="A569" s="86">
        <v>43421</v>
      </c>
      <c r="B569" s="102">
        <f>DATE(L570,M570,N570)</f>
        <v>43424</v>
      </c>
      <c r="C569" s="88" t="s">
        <v>149</v>
      </c>
      <c r="D569" s="88" t="s">
        <v>103</v>
      </c>
      <c r="E569" s="92" t="s">
        <v>127</v>
      </c>
      <c r="F569" s="20">
        <v>215988</v>
      </c>
      <c r="G569" s="1">
        <v>2</v>
      </c>
      <c r="H569" s="1">
        <f t="shared" si="8"/>
        <v>431976</v>
      </c>
      <c r="L569" s="87">
        <v>2018</v>
      </c>
      <c r="M569">
        <v>11</v>
      </c>
      <c r="N569">
        <v>19</v>
      </c>
    </row>
    <row r="570" spans="1:14" ht="19.5" customHeight="1" x14ac:dyDescent="0.3">
      <c r="A570" s="86">
        <v>43421</v>
      </c>
      <c r="B570" s="102">
        <f>DATE(L571,M571,N571)</f>
        <v>43424</v>
      </c>
      <c r="C570" s="88" t="s">
        <v>12</v>
      </c>
      <c r="D570" s="88" t="s">
        <v>106</v>
      </c>
      <c r="E570" s="92" t="s">
        <v>115</v>
      </c>
      <c r="F570" s="20">
        <v>838800</v>
      </c>
      <c r="G570" s="1">
        <v>5</v>
      </c>
      <c r="H570" s="1">
        <f t="shared" si="8"/>
        <v>4194000</v>
      </c>
      <c r="L570" s="87">
        <v>2018</v>
      </c>
      <c r="M570">
        <v>11</v>
      </c>
      <c r="N570">
        <v>20</v>
      </c>
    </row>
    <row r="571" spans="1:14" ht="19.5" customHeight="1" x14ac:dyDescent="0.3">
      <c r="A571" s="86">
        <v>43422</v>
      </c>
      <c r="B571" s="102">
        <f>DATE(L572,M572,N572)</f>
        <v>43425</v>
      </c>
      <c r="C571" s="88" t="s">
        <v>152</v>
      </c>
      <c r="D571" s="88" t="s">
        <v>103</v>
      </c>
      <c r="E571" s="92" t="s">
        <v>104</v>
      </c>
      <c r="F571" s="20">
        <v>403680</v>
      </c>
      <c r="G571" s="1">
        <v>3</v>
      </c>
      <c r="H571" s="1">
        <f t="shared" si="8"/>
        <v>1211040</v>
      </c>
      <c r="L571" s="87">
        <v>2018</v>
      </c>
      <c r="M571">
        <v>11</v>
      </c>
      <c r="N571">
        <v>20</v>
      </c>
    </row>
    <row r="572" spans="1:14" ht="19.5" customHeight="1" x14ac:dyDescent="0.3">
      <c r="A572" s="86">
        <v>43423</v>
      </c>
      <c r="B572" s="102">
        <f>DATE(L573,M573,N573)</f>
        <v>43426</v>
      </c>
      <c r="C572" s="88" t="s">
        <v>151</v>
      </c>
      <c r="D572" s="88" t="s">
        <v>101</v>
      </c>
      <c r="E572" s="92" t="s">
        <v>120</v>
      </c>
      <c r="F572" s="20">
        <v>1421964</v>
      </c>
      <c r="G572" s="1">
        <v>8</v>
      </c>
      <c r="H572" s="1">
        <f t="shared" si="8"/>
        <v>11375712</v>
      </c>
      <c r="L572" s="87">
        <v>2018</v>
      </c>
      <c r="M572">
        <v>11</v>
      </c>
      <c r="N572">
        <v>21</v>
      </c>
    </row>
    <row r="573" spans="1:14" ht="19.5" customHeight="1" x14ac:dyDescent="0.3">
      <c r="A573" s="86">
        <v>43424</v>
      </c>
      <c r="B573" s="102">
        <f>DATE(L574,M574,N574)</f>
        <v>43427</v>
      </c>
      <c r="C573" s="88" t="s">
        <v>153</v>
      </c>
      <c r="D573" s="88" t="s">
        <v>116</v>
      </c>
      <c r="E573" s="92" t="s">
        <v>131</v>
      </c>
      <c r="F573" s="20">
        <v>429600</v>
      </c>
      <c r="G573" s="1">
        <v>4</v>
      </c>
      <c r="H573" s="1">
        <f t="shared" si="8"/>
        <v>1718400</v>
      </c>
      <c r="L573" s="87">
        <v>2018</v>
      </c>
      <c r="M573">
        <v>11</v>
      </c>
      <c r="N573">
        <v>22</v>
      </c>
    </row>
    <row r="574" spans="1:14" ht="19.5" customHeight="1" x14ac:dyDescent="0.3">
      <c r="A574" s="86">
        <v>43424</v>
      </c>
      <c r="B574" s="102">
        <f>DATE(L575,M575,N575)</f>
        <v>43427</v>
      </c>
      <c r="C574" s="88" t="s">
        <v>1</v>
      </c>
      <c r="D574" s="88" t="s">
        <v>116</v>
      </c>
      <c r="E574" s="92" t="s">
        <v>122</v>
      </c>
      <c r="F574" s="20">
        <v>246000</v>
      </c>
      <c r="G574" s="1">
        <v>8</v>
      </c>
      <c r="H574" s="1">
        <f t="shared" si="8"/>
        <v>1968000</v>
      </c>
      <c r="L574" s="87">
        <v>2018</v>
      </c>
      <c r="M574">
        <v>11</v>
      </c>
      <c r="N574">
        <v>23</v>
      </c>
    </row>
    <row r="575" spans="1:14" ht="19.5" customHeight="1" x14ac:dyDescent="0.3">
      <c r="A575" s="86">
        <v>43425</v>
      </c>
      <c r="B575" s="102">
        <f>DATE(L576,M576,N576)</f>
        <v>43428</v>
      </c>
      <c r="C575" s="88" t="s">
        <v>469</v>
      </c>
      <c r="D575" s="88" t="s">
        <v>101</v>
      </c>
      <c r="E575" s="92" t="s">
        <v>102</v>
      </c>
      <c r="F575" s="20">
        <v>1910640</v>
      </c>
      <c r="G575" s="1">
        <v>2</v>
      </c>
      <c r="H575" s="1">
        <f t="shared" si="8"/>
        <v>3821280</v>
      </c>
      <c r="L575" s="87">
        <v>2018</v>
      </c>
      <c r="M575">
        <v>11</v>
      </c>
      <c r="N575">
        <v>23</v>
      </c>
    </row>
    <row r="576" spans="1:14" ht="19.5" customHeight="1" x14ac:dyDescent="0.3">
      <c r="A576" s="86">
        <v>43426</v>
      </c>
      <c r="B576" s="102">
        <f>DATE(L577,M577,N577)</f>
        <v>43429</v>
      </c>
      <c r="C576" s="88" t="s">
        <v>470</v>
      </c>
      <c r="D576" s="88" t="s">
        <v>116</v>
      </c>
      <c r="E576" s="92" t="s">
        <v>119</v>
      </c>
      <c r="F576" s="20">
        <v>1200000</v>
      </c>
      <c r="G576" s="1">
        <v>5</v>
      </c>
      <c r="H576" s="1">
        <f t="shared" si="8"/>
        <v>6000000</v>
      </c>
      <c r="L576" s="87">
        <v>2018</v>
      </c>
      <c r="M576">
        <v>11</v>
      </c>
      <c r="N576">
        <v>24</v>
      </c>
    </row>
    <row r="577" spans="1:14" ht="19.5" customHeight="1" x14ac:dyDescent="0.3">
      <c r="A577" s="86">
        <v>43427</v>
      </c>
      <c r="B577" s="102">
        <f>DATE(L578,M578,N578)</f>
        <v>43430</v>
      </c>
      <c r="C577" s="88" t="s">
        <v>471</v>
      </c>
      <c r="D577" s="88" t="s">
        <v>103</v>
      </c>
      <c r="E577" s="92" t="s">
        <v>141</v>
      </c>
      <c r="F577" s="20">
        <v>62116</v>
      </c>
      <c r="G577" s="1">
        <v>8</v>
      </c>
      <c r="H577" s="1">
        <f t="shared" si="8"/>
        <v>496928</v>
      </c>
      <c r="L577" s="87">
        <v>2018</v>
      </c>
      <c r="M577">
        <v>11</v>
      </c>
      <c r="N577">
        <v>25</v>
      </c>
    </row>
    <row r="578" spans="1:14" ht="19.5" customHeight="1" x14ac:dyDescent="0.3">
      <c r="A578" s="86">
        <v>43428</v>
      </c>
      <c r="B578" s="102">
        <f>DATE(L579,M579,N579)</f>
        <v>43431</v>
      </c>
      <c r="C578" s="88" t="s">
        <v>154</v>
      </c>
      <c r="D578" s="88" t="s">
        <v>101</v>
      </c>
      <c r="E578" s="92" t="s">
        <v>102</v>
      </c>
      <c r="F578" s="20">
        <v>1910640</v>
      </c>
      <c r="G578" s="1">
        <v>9</v>
      </c>
      <c r="H578" s="1">
        <f t="shared" si="8"/>
        <v>17195760</v>
      </c>
      <c r="L578" s="87">
        <v>2018</v>
      </c>
      <c r="M578">
        <v>11</v>
      </c>
      <c r="N578">
        <v>26</v>
      </c>
    </row>
    <row r="579" spans="1:14" ht="19.5" customHeight="1" x14ac:dyDescent="0.3">
      <c r="A579" s="86">
        <v>43429</v>
      </c>
      <c r="B579" s="102">
        <f>DATE(L580,M580,N580)</f>
        <v>43432</v>
      </c>
      <c r="C579" s="88" t="s">
        <v>155</v>
      </c>
      <c r="D579" s="88" t="s">
        <v>111</v>
      </c>
      <c r="E579" s="92" t="s">
        <v>113</v>
      </c>
      <c r="F579" s="20">
        <v>322800</v>
      </c>
      <c r="G579" s="1">
        <v>10</v>
      </c>
      <c r="H579" s="1">
        <f t="shared" si="8"/>
        <v>3228000</v>
      </c>
      <c r="L579" s="87">
        <v>2018</v>
      </c>
      <c r="M579">
        <v>11</v>
      </c>
      <c r="N579">
        <v>27</v>
      </c>
    </row>
    <row r="580" spans="1:14" ht="19.5" customHeight="1" x14ac:dyDescent="0.3">
      <c r="A580" s="86">
        <v>43430</v>
      </c>
      <c r="B580" s="102">
        <f>DATE(L581,M581,N581)</f>
        <v>43433</v>
      </c>
      <c r="C580" s="88" t="s">
        <v>455</v>
      </c>
      <c r="D580" s="88" t="s">
        <v>101</v>
      </c>
      <c r="E580" s="92" t="s">
        <v>102</v>
      </c>
      <c r="F580" s="20">
        <v>1910640</v>
      </c>
      <c r="G580" s="1">
        <v>5</v>
      </c>
      <c r="H580" s="1">
        <f t="shared" si="8"/>
        <v>9553200</v>
      </c>
      <c r="L580" s="87">
        <v>2018</v>
      </c>
      <c r="M580">
        <v>11</v>
      </c>
      <c r="N580">
        <v>28</v>
      </c>
    </row>
    <row r="581" spans="1:14" ht="19.5" customHeight="1" x14ac:dyDescent="0.3">
      <c r="A581" s="86">
        <v>43430</v>
      </c>
      <c r="B581" s="102">
        <f>DATE(L582,M582,N582)</f>
        <v>43433</v>
      </c>
      <c r="C581" s="88" t="s">
        <v>473</v>
      </c>
      <c r="D581" s="88" t="s">
        <v>111</v>
      </c>
      <c r="E581" s="92" t="s">
        <v>140</v>
      </c>
      <c r="F581" s="20">
        <v>39588</v>
      </c>
      <c r="G581" s="1">
        <v>3</v>
      </c>
      <c r="H581" s="1">
        <f t="shared" si="8"/>
        <v>118764</v>
      </c>
      <c r="L581" s="87">
        <v>2018</v>
      </c>
      <c r="M581">
        <v>11</v>
      </c>
      <c r="N581">
        <v>29</v>
      </c>
    </row>
    <row r="582" spans="1:14" ht="19.5" customHeight="1" x14ac:dyDescent="0.3">
      <c r="A582" s="86">
        <v>43431</v>
      </c>
      <c r="B582" s="102">
        <f>DATE(L583,M583,N583)</f>
        <v>43434</v>
      </c>
      <c r="C582" s="88" t="s">
        <v>456</v>
      </c>
      <c r="D582" s="88" t="s">
        <v>106</v>
      </c>
      <c r="E582" s="92" t="s">
        <v>115</v>
      </c>
      <c r="F582" s="20">
        <v>838800</v>
      </c>
      <c r="G582" s="1">
        <v>10</v>
      </c>
      <c r="H582" s="1">
        <f t="shared" ref="H582:H644" si="9">F582*G582</f>
        <v>8388000</v>
      </c>
      <c r="L582" s="87">
        <v>2018</v>
      </c>
      <c r="M582">
        <v>11</v>
      </c>
      <c r="N582">
        <v>29</v>
      </c>
    </row>
    <row r="583" spans="1:14" ht="19.5" customHeight="1" x14ac:dyDescent="0.3">
      <c r="A583" s="86">
        <v>43431</v>
      </c>
      <c r="B583" s="102">
        <f>DATE(L584,M584,N584)</f>
        <v>43434</v>
      </c>
      <c r="C583" s="88" t="s">
        <v>457</v>
      </c>
      <c r="D583" s="88" t="s">
        <v>103</v>
      </c>
      <c r="E583" s="92" t="s">
        <v>114</v>
      </c>
      <c r="F583" s="20">
        <v>205075</v>
      </c>
      <c r="G583" s="1">
        <v>3</v>
      </c>
      <c r="H583" s="1">
        <f t="shared" si="9"/>
        <v>615225</v>
      </c>
      <c r="L583" s="87">
        <v>2018</v>
      </c>
      <c r="M583">
        <v>11</v>
      </c>
      <c r="N583">
        <v>30</v>
      </c>
    </row>
    <row r="584" spans="1:14" ht="19.5" customHeight="1" x14ac:dyDescent="0.3">
      <c r="A584" s="86">
        <v>43432</v>
      </c>
      <c r="B584" s="102">
        <f>DATE(L585,M585,N585)</f>
        <v>43435</v>
      </c>
      <c r="C584" s="88" t="s">
        <v>458</v>
      </c>
      <c r="D584" s="88" t="s">
        <v>99</v>
      </c>
      <c r="E584" s="92" t="s">
        <v>100</v>
      </c>
      <c r="F584" s="20">
        <v>131940</v>
      </c>
      <c r="G584" s="1">
        <v>1</v>
      </c>
      <c r="H584" s="1">
        <f t="shared" si="9"/>
        <v>131940</v>
      </c>
      <c r="L584" s="87">
        <v>2018</v>
      </c>
      <c r="M584">
        <v>11</v>
      </c>
      <c r="N584">
        <v>30</v>
      </c>
    </row>
    <row r="585" spans="1:14" ht="19.5" customHeight="1" x14ac:dyDescent="0.3">
      <c r="A585" s="86">
        <v>43432</v>
      </c>
      <c r="B585" s="102">
        <f>DATE(L586,M586,N586)</f>
        <v>43435</v>
      </c>
      <c r="C585" s="88" t="s">
        <v>472</v>
      </c>
      <c r="D585" s="88" t="s">
        <v>103</v>
      </c>
      <c r="E585" s="92" t="s">
        <v>127</v>
      </c>
      <c r="F585" s="20">
        <v>215988</v>
      </c>
      <c r="G585" s="1">
        <v>3</v>
      </c>
      <c r="H585" s="1">
        <f t="shared" si="9"/>
        <v>647964</v>
      </c>
      <c r="L585" s="87">
        <v>2018</v>
      </c>
      <c r="M585">
        <v>12</v>
      </c>
      <c r="N585">
        <v>1</v>
      </c>
    </row>
    <row r="586" spans="1:14" ht="19.5" customHeight="1" x14ac:dyDescent="0.3">
      <c r="A586" s="86">
        <v>43433</v>
      </c>
      <c r="B586" s="102">
        <f>DATE(L587,M587,N587)</f>
        <v>43436</v>
      </c>
      <c r="C586" s="88" t="s">
        <v>459</v>
      </c>
      <c r="D586" s="88" t="s">
        <v>116</v>
      </c>
      <c r="E586" s="92" t="s">
        <v>119</v>
      </c>
      <c r="F586" s="20">
        <v>1200000</v>
      </c>
      <c r="G586" s="1">
        <v>1</v>
      </c>
      <c r="H586" s="1">
        <f t="shared" si="9"/>
        <v>1200000</v>
      </c>
      <c r="L586" s="87">
        <v>2018</v>
      </c>
      <c r="M586">
        <v>12</v>
      </c>
      <c r="N586">
        <v>1</v>
      </c>
    </row>
    <row r="587" spans="1:14" ht="19.5" customHeight="1" x14ac:dyDescent="0.3">
      <c r="A587" s="86">
        <v>43434</v>
      </c>
      <c r="B587" s="102">
        <f>DATE(L588,M588,N588)</f>
        <v>43437</v>
      </c>
      <c r="C587" s="88" t="s">
        <v>461</v>
      </c>
      <c r="D587" s="88" t="s">
        <v>111</v>
      </c>
      <c r="E587" s="92" t="s">
        <v>113</v>
      </c>
      <c r="F587" s="20">
        <v>322800</v>
      </c>
      <c r="G587" s="1">
        <v>1</v>
      </c>
      <c r="H587" s="1">
        <f t="shared" si="9"/>
        <v>322800</v>
      </c>
      <c r="L587" s="87">
        <v>2018</v>
      </c>
      <c r="M587">
        <v>12</v>
      </c>
      <c r="N587">
        <v>2</v>
      </c>
    </row>
    <row r="588" spans="1:14" ht="19.5" customHeight="1" x14ac:dyDescent="0.3">
      <c r="A588" s="86">
        <v>43434</v>
      </c>
      <c r="B588" s="102">
        <f>DATE(L589,M589,N589)</f>
        <v>43437</v>
      </c>
      <c r="C588" s="88" t="s">
        <v>460</v>
      </c>
      <c r="D588" s="88" t="s">
        <v>106</v>
      </c>
      <c r="E588" s="92" t="s">
        <v>121</v>
      </c>
      <c r="F588" s="20">
        <v>180000</v>
      </c>
      <c r="G588" s="1">
        <v>7</v>
      </c>
      <c r="H588" s="1">
        <f t="shared" si="9"/>
        <v>1260000</v>
      </c>
      <c r="L588" s="87">
        <v>2018</v>
      </c>
      <c r="M588">
        <v>12</v>
      </c>
      <c r="N588">
        <v>3</v>
      </c>
    </row>
    <row r="589" spans="1:14" ht="19.5" customHeight="1" x14ac:dyDescent="0.3">
      <c r="A589" s="86">
        <v>43434</v>
      </c>
      <c r="B589" s="102">
        <f>DATE(L590,M590,N590)</f>
        <v>43437</v>
      </c>
      <c r="C589" s="88" t="s">
        <v>474</v>
      </c>
      <c r="D589" s="88" t="s">
        <v>99</v>
      </c>
      <c r="E589" s="92" t="s">
        <v>110</v>
      </c>
      <c r="F589" s="20">
        <v>159588</v>
      </c>
      <c r="G589" s="1">
        <v>8</v>
      </c>
      <c r="H589" s="1">
        <f t="shared" si="9"/>
        <v>1276704</v>
      </c>
      <c r="L589" s="87">
        <v>2018</v>
      </c>
      <c r="M589">
        <v>12</v>
      </c>
      <c r="N589">
        <v>3</v>
      </c>
    </row>
    <row r="590" spans="1:14" ht="19.5" customHeight="1" x14ac:dyDescent="0.3">
      <c r="A590" s="86">
        <v>43434</v>
      </c>
      <c r="B590" s="102">
        <f>DATE(L591,M591,N591)</f>
        <v>43437</v>
      </c>
      <c r="C590" s="88" t="s">
        <v>464</v>
      </c>
      <c r="D590" s="88" t="s">
        <v>101</v>
      </c>
      <c r="E590" s="92" t="s">
        <v>118</v>
      </c>
      <c r="F590" s="20">
        <v>1319988</v>
      </c>
      <c r="G590" s="1">
        <v>5</v>
      </c>
      <c r="H590" s="1">
        <f t="shared" si="9"/>
        <v>6599940</v>
      </c>
      <c r="L590" s="87">
        <v>2018</v>
      </c>
      <c r="M590">
        <v>12</v>
      </c>
      <c r="N590">
        <v>3</v>
      </c>
    </row>
    <row r="591" spans="1:14" ht="19.5" customHeight="1" x14ac:dyDescent="0.3">
      <c r="A591" s="86">
        <v>43434</v>
      </c>
      <c r="B591" s="102">
        <f>DATE(L592,M592,N592)</f>
        <v>43437</v>
      </c>
      <c r="C591" s="88" t="s">
        <v>463</v>
      </c>
      <c r="D591" s="88" t="s">
        <v>99</v>
      </c>
      <c r="E591" s="92" t="s">
        <v>105</v>
      </c>
      <c r="F591" s="20">
        <v>299988</v>
      </c>
      <c r="G591" s="1">
        <v>1</v>
      </c>
      <c r="H591" s="1">
        <f t="shared" si="9"/>
        <v>299988</v>
      </c>
      <c r="L591" s="87">
        <v>2018</v>
      </c>
      <c r="M591">
        <v>12</v>
      </c>
      <c r="N591">
        <v>3</v>
      </c>
    </row>
    <row r="592" spans="1:14" ht="19.5" customHeight="1" x14ac:dyDescent="0.3">
      <c r="A592" s="86">
        <v>43434</v>
      </c>
      <c r="B592" s="102">
        <f>DATE(L593,M593,N593)</f>
        <v>43437</v>
      </c>
      <c r="C592" s="88" t="s">
        <v>462</v>
      </c>
      <c r="D592" s="88" t="s">
        <v>106</v>
      </c>
      <c r="E592" s="92" t="s">
        <v>130</v>
      </c>
      <c r="F592" s="20">
        <v>33480</v>
      </c>
      <c r="G592" s="1">
        <v>3</v>
      </c>
      <c r="H592" s="1">
        <f t="shared" si="9"/>
        <v>100440</v>
      </c>
      <c r="L592" s="87">
        <v>2018</v>
      </c>
      <c r="M592">
        <v>12</v>
      </c>
      <c r="N592">
        <v>3</v>
      </c>
    </row>
    <row r="593" spans="1:14" ht="19.5" customHeight="1" x14ac:dyDescent="0.3">
      <c r="A593" s="86">
        <v>43434</v>
      </c>
      <c r="B593" s="102">
        <f>DATE(L594,M594,N594)</f>
        <v>43437</v>
      </c>
      <c r="C593" s="88" t="s">
        <v>453</v>
      </c>
      <c r="D593" s="88" t="s">
        <v>106</v>
      </c>
      <c r="E593" s="92" t="s">
        <v>138</v>
      </c>
      <c r="F593" s="20">
        <v>23880</v>
      </c>
      <c r="G593" s="1">
        <v>4</v>
      </c>
      <c r="H593" s="1">
        <f t="shared" si="9"/>
        <v>95520</v>
      </c>
      <c r="L593" s="87">
        <v>2018</v>
      </c>
      <c r="M593">
        <v>12</v>
      </c>
      <c r="N593">
        <v>3</v>
      </c>
    </row>
    <row r="594" spans="1:14" ht="19.5" customHeight="1" x14ac:dyDescent="0.3">
      <c r="A594" s="86">
        <v>43435</v>
      </c>
      <c r="B594" s="102">
        <f>DATE(L595,M595,N595)</f>
        <v>43438</v>
      </c>
      <c r="C594" s="88" t="s">
        <v>465</v>
      </c>
      <c r="D594" s="88" t="s">
        <v>101</v>
      </c>
      <c r="E594" s="92" t="s">
        <v>102</v>
      </c>
      <c r="F594" s="20">
        <v>1910640</v>
      </c>
      <c r="G594" s="1">
        <v>9</v>
      </c>
      <c r="H594" s="1">
        <f t="shared" si="9"/>
        <v>17195760</v>
      </c>
      <c r="L594" s="87">
        <v>2018</v>
      </c>
      <c r="M594">
        <v>12</v>
      </c>
      <c r="N594">
        <v>3</v>
      </c>
    </row>
    <row r="595" spans="1:14" ht="19.5" customHeight="1" x14ac:dyDescent="0.3">
      <c r="A595" s="86">
        <v>43435</v>
      </c>
      <c r="B595" s="102">
        <f>DATE(L596,M596,N596)</f>
        <v>43438</v>
      </c>
      <c r="C595" s="88" t="s">
        <v>466</v>
      </c>
      <c r="D595" s="88" t="s">
        <v>103</v>
      </c>
      <c r="E595" s="92" t="s">
        <v>104</v>
      </c>
      <c r="F595" s="20">
        <v>204595</v>
      </c>
      <c r="G595" s="1">
        <v>1</v>
      </c>
      <c r="H595" s="1">
        <f t="shared" si="9"/>
        <v>204595</v>
      </c>
      <c r="L595" s="87">
        <v>2018</v>
      </c>
      <c r="M595">
        <v>12</v>
      </c>
      <c r="N595">
        <v>4</v>
      </c>
    </row>
    <row r="596" spans="1:14" ht="19.5" customHeight="1" x14ac:dyDescent="0.3">
      <c r="A596" s="86">
        <v>43436</v>
      </c>
      <c r="B596" s="102">
        <f>DATE(L597,M597,N597)</f>
        <v>43439</v>
      </c>
      <c r="C596" s="88" t="s">
        <v>150</v>
      </c>
      <c r="D596" s="88" t="s">
        <v>99</v>
      </c>
      <c r="E596" s="92" t="s">
        <v>105</v>
      </c>
      <c r="F596" s="20">
        <v>299988</v>
      </c>
      <c r="G596" s="1">
        <v>10</v>
      </c>
      <c r="H596" s="1">
        <f t="shared" si="9"/>
        <v>2999880</v>
      </c>
      <c r="L596" s="87">
        <v>2018</v>
      </c>
      <c r="M596">
        <v>12</v>
      </c>
      <c r="N596">
        <v>4</v>
      </c>
    </row>
    <row r="597" spans="1:14" ht="19.5" customHeight="1" x14ac:dyDescent="0.3">
      <c r="A597" s="86">
        <v>43436</v>
      </c>
      <c r="B597" s="102">
        <f>DATE(L598,M598,N598)</f>
        <v>43439</v>
      </c>
      <c r="C597" s="88" t="s">
        <v>467</v>
      </c>
      <c r="D597" s="88" t="s">
        <v>106</v>
      </c>
      <c r="E597" s="92" t="s">
        <v>123</v>
      </c>
      <c r="F597" s="20">
        <v>441600</v>
      </c>
      <c r="G597" s="1">
        <v>2</v>
      </c>
      <c r="H597" s="1">
        <f t="shared" si="9"/>
        <v>883200</v>
      </c>
      <c r="L597" s="87">
        <v>2018</v>
      </c>
      <c r="M597">
        <v>12</v>
      </c>
      <c r="N597">
        <v>5</v>
      </c>
    </row>
    <row r="598" spans="1:14" ht="19.5" customHeight="1" x14ac:dyDescent="0.3">
      <c r="A598" s="86">
        <v>43437</v>
      </c>
      <c r="B598" s="102">
        <f>DATE(L599,M599,N599)</f>
        <v>43440</v>
      </c>
      <c r="C598" s="88" t="s">
        <v>468</v>
      </c>
      <c r="D598" s="88" t="s">
        <v>111</v>
      </c>
      <c r="E598" s="92" t="s">
        <v>113</v>
      </c>
      <c r="F598" s="20">
        <v>322800</v>
      </c>
      <c r="G598" s="1">
        <v>2</v>
      </c>
      <c r="H598" s="1">
        <f t="shared" si="9"/>
        <v>645600</v>
      </c>
      <c r="L598" s="87">
        <v>2018</v>
      </c>
      <c r="M598">
        <v>12</v>
      </c>
      <c r="N598">
        <v>5</v>
      </c>
    </row>
    <row r="599" spans="1:14" ht="19.5" customHeight="1" x14ac:dyDescent="0.3">
      <c r="A599" s="86">
        <v>43438</v>
      </c>
      <c r="B599" s="102">
        <f>DATE(L600,M600,N600)</f>
        <v>43441</v>
      </c>
      <c r="C599" s="88" t="s">
        <v>149</v>
      </c>
      <c r="D599" s="88" t="s">
        <v>101</v>
      </c>
      <c r="E599" s="92" t="s">
        <v>120</v>
      </c>
      <c r="F599" s="20">
        <v>1421964</v>
      </c>
      <c r="G599" s="1">
        <v>9</v>
      </c>
      <c r="H599" s="1">
        <f t="shared" si="9"/>
        <v>12797676</v>
      </c>
      <c r="L599" s="87">
        <v>2018</v>
      </c>
      <c r="M599">
        <v>12</v>
      </c>
      <c r="N599">
        <v>6</v>
      </c>
    </row>
    <row r="600" spans="1:14" ht="19.5" customHeight="1" x14ac:dyDescent="0.3">
      <c r="A600" s="86">
        <v>43439</v>
      </c>
      <c r="B600" s="102">
        <f>DATE(L601,M601,N601)</f>
        <v>43442</v>
      </c>
      <c r="C600" s="88" t="s">
        <v>470</v>
      </c>
      <c r="D600" s="88" t="s">
        <v>99</v>
      </c>
      <c r="E600" s="92" t="s">
        <v>132</v>
      </c>
      <c r="F600" s="20">
        <v>179988</v>
      </c>
      <c r="G600" s="1">
        <v>8</v>
      </c>
      <c r="H600" s="1">
        <f t="shared" si="9"/>
        <v>1439904</v>
      </c>
      <c r="L600" s="87">
        <v>2018</v>
      </c>
      <c r="M600">
        <v>12</v>
      </c>
      <c r="N600">
        <v>7</v>
      </c>
    </row>
    <row r="601" spans="1:14" ht="19.5" customHeight="1" x14ac:dyDescent="0.3">
      <c r="A601" s="86">
        <v>43440</v>
      </c>
      <c r="B601" s="102">
        <f>DATE(L602,M602,N602)</f>
        <v>43443</v>
      </c>
      <c r="C601" s="88" t="s">
        <v>471</v>
      </c>
      <c r="D601" s="88" t="s">
        <v>101</v>
      </c>
      <c r="E601" s="92" t="s">
        <v>102</v>
      </c>
      <c r="F601" s="20">
        <v>1910640</v>
      </c>
      <c r="G601" s="1">
        <v>3</v>
      </c>
      <c r="H601" s="1">
        <f t="shared" si="9"/>
        <v>5731920</v>
      </c>
      <c r="L601" s="87">
        <v>2018</v>
      </c>
      <c r="M601">
        <v>12</v>
      </c>
      <c r="N601">
        <v>8</v>
      </c>
    </row>
    <row r="602" spans="1:14" ht="19.5" customHeight="1" x14ac:dyDescent="0.3">
      <c r="A602" s="86">
        <v>43440</v>
      </c>
      <c r="B602" s="102">
        <f>DATE(L603,M603,N603)</f>
        <v>43443</v>
      </c>
      <c r="C602" s="88" t="s">
        <v>473</v>
      </c>
      <c r="D602" s="88" t="s">
        <v>111</v>
      </c>
      <c r="E602" s="92" t="s">
        <v>140</v>
      </c>
      <c r="F602" s="20">
        <v>39588</v>
      </c>
      <c r="G602" s="1">
        <v>3</v>
      </c>
      <c r="H602" s="1">
        <f t="shared" si="9"/>
        <v>118764</v>
      </c>
      <c r="L602" s="87">
        <v>2018</v>
      </c>
      <c r="M602">
        <v>12</v>
      </c>
      <c r="N602">
        <v>9</v>
      </c>
    </row>
    <row r="603" spans="1:14" ht="19.5" customHeight="1" x14ac:dyDescent="0.3">
      <c r="A603" s="86">
        <v>43441</v>
      </c>
      <c r="B603" s="102">
        <f>DATE(L604,M604,N604)</f>
        <v>43444</v>
      </c>
      <c r="C603" s="88" t="s">
        <v>472</v>
      </c>
      <c r="D603" s="88" t="s">
        <v>106</v>
      </c>
      <c r="E603" s="92" t="s">
        <v>115</v>
      </c>
      <c r="F603" s="20">
        <v>838800</v>
      </c>
      <c r="G603" s="1">
        <v>4</v>
      </c>
      <c r="H603" s="1">
        <f t="shared" si="9"/>
        <v>3355200</v>
      </c>
      <c r="L603" s="87">
        <v>2018</v>
      </c>
      <c r="M603">
        <v>12</v>
      </c>
      <c r="N603">
        <v>9</v>
      </c>
    </row>
    <row r="604" spans="1:14" ht="19.5" customHeight="1" x14ac:dyDescent="0.3">
      <c r="A604" s="86">
        <v>43441</v>
      </c>
      <c r="B604" s="102">
        <f>DATE(L605,M605,N605)</f>
        <v>43444</v>
      </c>
      <c r="C604" s="88" t="s">
        <v>453</v>
      </c>
      <c r="D604" s="88" t="s">
        <v>106</v>
      </c>
      <c r="E604" s="92" t="s">
        <v>109</v>
      </c>
      <c r="F604" s="20">
        <v>456000</v>
      </c>
      <c r="G604" s="1">
        <v>8</v>
      </c>
      <c r="H604" s="1">
        <f t="shared" si="9"/>
        <v>3648000</v>
      </c>
      <c r="L604" s="87">
        <v>2018</v>
      </c>
      <c r="M604">
        <v>12</v>
      </c>
      <c r="N604">
        <v>10</v>
      </c>
    </row>
    <row r="605" spans="1:14" ht="19.5" customHeight="1" x14ac:dyDescent="0.3">
      <c r="A605" s="86">
        <v>43442</v>
      </c>
      <c r="B605" s="102">
        <f>DATE(L606,M606,N606)</f>
        <v>43445</v>
      </c>
      <c r="C605" s="88" t="s">
        <v>474</v>
      </c>
      <c r="D605" s="88" t="s">
        <v>111</v>
      </c>
      <c r="E605" s="92" t="s">
        <v>113</v>
      </c>
      <c r="F605" s="20">
        <v>322800</v>
      </c>
      <c r="G605" s="1">
        <v>9</v>
      </c>
      <c r="H605" s="1">
        <f t="shared" si="9"/>
        <v>2905200</v>
      </c>
      <c r="L605" s="87">
        <v>2018</v>
      </c>
      <c r="M605">
        <v>12</v>
      </c>
      <c r="N605">
        <v>10</v>
      </c>
    </row>
    <row r="606" spans="1:14" ht="19.5" customHeight="1" x14ac:dyDescent="0.3">
      <c r="A606" s="86">
        <v>43442</v>
      </c>
      <c r="B606" s="102">
        <f>DATE(L607,M607,N607)</f>
        <v>43445</v>
      </c>
      <c r="C606" s="88" t="s">
        <v>475</v>
      </c>
      <c r="D606" s="88" t="s">
        <v>99</v>
      </c>
      <c r="E606" s="92" t="s">
        <v>134</v>
      </c>
      <c r="F606" s="20">
        <v>403704</v>
      </c>
      <c r="G606" s="1">
        <v>10</v>
      </c>
      <c r="H606" s="1">
        <f t="shared" si="9"/>
        <v>4037040</v>
      </c>
      <c r="L606" s="87">
        <v>2018</v>
      </c>
      <c r="M606">
        <v>12</v>
      </c>
      <c r="N606">
        <v>11</v>
      </c>
    </row>
    <row r="607" spans="1:14" ht="19.5" customHeight="1" x14ac:dyDescent="0.3">
      <c r="A607" s="86">
        <v>43442</v>
      </c>
      <c r="B607" s="102">
        <f>DATE(L608,M608,N608)</f>
        <v>43445</v>
      </c>
      <c r="C607" s="88" t="s">
        <v>12</v>
      </c>
      <c r="D607" s="88" t="s">
        <v>101</v>
      </c>
      <c r="E607" s="92" t="s">
        <v>102</v>
      </c>
      <c r="F607" s="20">
        <v>1910640</v>
      </c>
      <c r="G607" s="1">
        <v>10</v>
      </c>
      <c r="H607" s="1">
        <f t="shared" si="9"/>
        <v>19106400</v>
      </c>
      <c r="L607" s="87">
        <v>2018</v>
      </c>
      <c r="M607">
        <v>12</v>
      </c>
      <c r="N607">
        <v>11</v>
      </c>
    </row>
    <row r="608" spans="1:14" ht="19.5" customHeight="1" x14ac:dyDescent="0.3">
      <c r="A608" s="86">
        <v>43443</v>
      </c>
      <c r="B608" s="102">
        <f>DATE(L609,M609,N609)</f>
        <v>43446</v>
      </c>
      <c r="C608" s="88" t="s">
        <v>151</v>
      </c>
      <c r="D608" s="88" t="s">
        <v>106</v>
      </c>
      <c r="E608" s="92" t="s">
        <v>123</v>
      </c>
      <c r="F608" s="20">
        <v>629930</v>
      </c>
      <c r="G608" s="1">
        <v>10</v>
      </c>
      <c r="H608" s="1">
        <f t="shared" si="9"/>
        <v>6299300</v>
      </c>
      <c r="L608" s="87">
        <v>2018</v>
      </c>
      <c r="M608">
        <v>12</v>
      </c>
      <c r="N608">
        <v>11</v>
      </c>
    </row>
    <row r="609" spans="1:14" ht="19.5" customHeight="1" x14ac:dyDescent="0.3">
      <c r="A609" s="86">
        <v>43444</v>
      </c>
      <c r="B609" s="102">
        <f>DATE(L610,M610,N610)</f>
        <v>43447</v>
      </c>
      <c r="C609" s="88" t="s">
        <v>152</v>
      </c>
      <c r="D609" s="88" t="s">
        <v>116</v>
      </c>
      <c r="E609" s="92" t="s">
        <v>131</v>
      </c>
      <c r="F609" s="20">
        <v>429600</v>
      </c>
      <c r="G609" s="1">
        <v>3</v>
      </c>
      <c r="H609" s="1">
        <f t="shared" si="9"/>
        <v>1288800</v>
      </c>
      <c r="L609" s="87">
        <v>2018</v>
      </c>
      <c r="M609">
        <v>12</v>
      </c>
      <c r="N609">
        <v>12</v>
      </c>
    </row>
    <row r="610" spans="1:14" ht="19.5" customHeight="1" x14ac:dyDescent="0.3">
      <c r="A610" s="86">
        <v>43445</v>
      </c>
      <c r="B610" s="102">
        <f>DATE(L611,M611,N611)</f>
        <v>43448</v>
      </c>
      <c r="C610" s="88" t="s">
        <v>0</v>
      </c>
      <c r="D610" s="88" t="s">
        <v>103</v>
      </c>
      <c r="E610" s="92" t="s">
        <v>114</v>
      </c>
      <c r="F610" s="20">
        <v>15192</v>
      </c>
      <c r="G610" s="1">
        <v>5</v>
      </c>
      <c r="H610" s="1">
        <f t="shared" si="9"/>
        <v>75960</v>
      </c>
      <c r="L610" s="87">
        <v>2018</v>
      </c>
      <c r="M610">
        <v>12</v>
      </c>
      <c r="N610">
        <v>13</v>
      </c>
    </row>
    <row r="611" spans="1:14" ht="19.5" customHeight="1" x14ac:dyDescent="0.3">
      <c r="A611" s="86">
        <v>43446</v>
      </c>
      <c r="B611" s="102">
        <f>DATE(L612,M612,N612)</f>
        <v>43449</v>
      </c>
      <c r="C611" s="88" t="s">
        <v>153</v>
      </c>
      <c r="D611" s="88" t="s">
        <v>103</v>
      </c>
      <c r="E611" s="92" t="s">
        <v>114</v>
      </c>
      <c r="F611" s="20">
        <v>202995</v>
      </c>
      <c r="G611" s="1">
        <v>10</v>
      </c>
      <c r="H611" s="1">
        <f t="shared" si="9"/>
        <v>2029950</v>
      </c>
      <c r="L611" s="87">
        <v>2018</v>
      </c>
      <c r="M611">
        <v>12</v>
      </c>
      <c r="N611">
        <v>14</v>
      </c>
    </row>
    <row r="612" spans="1:14" ht="19.5" customHeight="1" x14ac:dyDescent="0.3">
      <c r="A612" s="86">
        <v>43447</v>
      </c>
      <c r="B612" s="102">
        <f>DATE(L613,M613,N613)</f>
        <v>43450</v>
      </c>
      <c r="C612" s="88" t="s">
        <v>156</v>
      </c>
      <c r="D612" s="88" t="s">
        <v>103</v>
      </c>
      <c r="E612" s="92" t="s">
        <v>114</v>
      </c>
      <c r="F612" s="20">
        <v>202102</v>
      </c>
      <c r="G612" s="1">
        <v>3</v>
      </c>
      <c r="H612" s="1">
        <f t="shared" si="9"/>
        <v>606306</v>
      </c>
      <c r="L612" s="87">
        <v>2018</v>
      </c>
      <c r="M612">
        <v>12</v>
      </c>
      <c r="N612">
        <v>15</v>
      </c>
    </row>
    <row r="613" spans="1:14" ht="19.5" customHeight="1" x14ac:dyDescent="0.3">
      <c r="A613" s="86">
        <v>43448</v>
      </c>
      <c r="B613" s="102">
        <f>DATE(L614,M614,N614)</f>
        <v>43451</v>
      </c>
      <c r="C613" s="88" t="s">
        <v>478</v>
      </c>
      <c r="D613" s="88" t="s">
        <v>101</v>
      </c>
      <c r="E613" s="92" t="s">
        <v>102</v>
      </c>
      <c r="F613" s="20">
        <v>1910640</v>
      </c>
      <c r="G613" s="1">
        <v>10</v>
      </c>
      <c r="H613" s="1">
        <f t="shared" si="9"/>
        <v>19106400</v>
      </c>
      <c r="L613" s="87">
        <v>2018</v>
      </c>
      <c r="M613">
        <v>12</v>
      </c>
      <c r="N613">
        <v>16</v>
      </c>
    </row>
    <row r="614" spans="1:14" ht="19.5" customHeight="1" x14ac:dyDescent="0.3">
      <c r="A614" s="86">
        <v>43449</v>
      </c>
      <c r="B614" s="102">
        <f>DATE(L615,M615,N615)</f>
        <v>43452</v>
      </c>
      <c r="C614" s="88" t="s">
        <v>1</v>
      </c>
      <c r="D614" s="88" t="s">
        <v>111</v>
      </c>
      <c r="E614" s="92" t="s">
        <v>113</v>
      </c>
      <c r="F614" s="20">
        <v>322800</v>
      </c>
      <c r="G614" s="1">
        <v>1</v>
      </c>
      <c r="H614" s="1">
        <f t="shared" si="9"/>
        <v>322800</v>
      </c>
      <c r="L614" s="87">
        <v>2018</v>
      </c>
      <c r="M614">
        <v>12</v>
      </c>
      <c r="N614">
        <v>17</v>
      </c>
    </row>
    <row r="615" spans="1:14" ht="19.5" customHeight="1" x14ac:dyDescent="0.3">
      <c r="A615" s="86">
        <v>43450</v>
      </c>
      <c r="B615" s="102">
        <f>DATE(L616,M616,N616)</f>
        <v>43453</v>
      </c>
      <c r="C615" s="88" t="s">
        <v>455</v>
      </c>
      <c r="D615" s="88" t="s">
        <v>111</v>
      </c>
      <c r="E615" s="92" t="s">
        <v>133</v>
      </c>
      <c r="F615" s="20">
        <v>309600</v>
      </c>
      <c r="G615" s="1">
        <v>5</v>
      </c>
      <c r="H615" s="1">
        <f t="shared" si="9"/>
        <v>1548000</v>
      </c>
      <c r="L615" s="87">
        <v>2018</v>
      </c>
      <c r="M615">
        <v>12</v>
      </c>
      <c r="N615">
        <v>18</v>
      </c>
    </row>
    <row r="616" spans="1:14" ht="19.5" customHeight="1" x14ac:dyDescent="0.3">
      <c r="A616" s="86">
        <v>43451</v>
      </c>
      <c r="B616" s="102">
        <f>DATE(L617,M617,N617)</f>
        <v>43454</v>
      </c>
      <c r="C616" s="88" t="s">
        <v>0</v>
      </c>
      <c r="D616" s="88" t="s">
        <v>116</v>
      </c>
      <c r="E616" s="92" t="s">
        <v>131</v>
      </c>
      <c r="F616" s="20">
        <v>429600</v>
      </c>
      <c r="G616" s="1">
        <v>1</v>
      </c>
      <c r="H616" s="1">
        <f t="shared" si="9"/>
        <v>429600</v>
      </c>
      <c r="L616" s="87">
        <v>2018</v>
      </c>
      <c r="M616">
        <v>12</v>
      </c>
      <c r="N616">
        <v>19</v>
      </c>
    </row>
    <row r="617" spans="1:14" ht="19.5" customHeight="1" x14ac:dyDescent="0.3">
      <c r="A617" s="86">
        <v>43452</v>
      </c>
      <c r="B617" s="102">
        <f>DATE(L618,M618,N618)</f>
        <v>43455</v>
      </c>
      <c r="C617" s="88" t="s">
        <v>154</v>
      </c>
      <c r="D617" s="88" t="s">
        <v>116</v>
      </c>
      <c r="E617" s="92" t="s">
        <v>122</v>
      </c>
      <c r="F617" s="20">
        <v>246000</v>
      </c>
      <c r="G617" s="1">
        <v>1</v>
      </c>
      <c r="H617" s="1">
        <f t="shared" si="9"/>
        <v>246000</v>
      </c>
      <c r="L617" s="87">
        <v>2018</v>
      </c>
      <c r="M617">
        <v>12</v>
      </c>
      <c r="N617">
        <v>20</v>
      </c>
    </row>
    <row r="618" spans="1:14" ht="19.5" customHeight="1" x14ac:dyDescent="0.3">
      <c r="A618" s="86">
        <v>43453</v>
      </c>
      <c r="B618" s="102">
        <f>DATE(L619,M619,N619)</f>
        <v>43456</v>
      </c>
      <c r="C618" s="88" t="s">
        <v>155</v>
      </c>
      <c r="D618" s="88" t="s">
        <v>99</v>
      </c>
      <c r="E618" s="92" t="s">
        <v>134</v>
      </c>
      <c r="F618" s="20">
        <v>400090</v>
      </c>
      <c r="G618" s="1">
        <v>7</v>
      </c>
      <c r="H618" s="1">
        <f t="shared" si="9"/>
        <v>2800630</v>
      </c>
      <c r="L618" s="87">
        <v>2018</v>
      </c>
      <c r="M618">
        <v>12</v>
      </c>
      <c r="N618">
        <v>21</v>
      </c>
    </row>
    <row r="619" spans="1:14" ht="19.5" customHeight="1" x14ac:dyDescent="0.3">
      <c r="A619" s="86">
        <v>43454</v>
      </c>
      <c r="B619" s="102">
        <f>DATE(L620,M620,N620)</f>
        <v>43457</v>
      </c>
      <c r="C619" s="88" t="s">
        <v>149</v>
      </c>
      <c r="D619" s="88" t="s">
        <v>101</v>
      </c>
      <c r="E619" s="92" t="s">
        <v>124</v>
      </c>
      <c r="F619" s="20">
        <v>599988</v>
      </c>
      <c r="G619" s="1">
        <v>7</v>
      </c>
      <c r="H619" s="1">
        <f t="shared" si="9"/>
        <v>4199916</v>
      </c>
      <c r="L619" s="87">
        <v>2018</v>
      </c>
      <c r="M619">
        <v>12</v>
      </c>
      <c r="N619">
        <v>22</v>
      </c>
    </row>
    <row r="620" spans="1:14" ht="19.5" customHeight="1" x14ac:dyDescent="0.3">
      <c r="A620" s="86">
        <v>43455</v>
      </c>
      <c r="B620" s="102">
        <f>DATE(L621,M621,N621)</f>
        <v>43458</v>
      </c>
      <c r="C620" s="88" t="s">
        <v>156</v>
      </c>
      <c r="D620" s="88" t="s">
        <v>106</v>
      </c>
      <c r="E620" s="92" t="s">
        <v>147</v>
      </c>
      <c r="F620" s="20">
        <v>35880</v>
      </c>
      <c r="G620" s="1">
        <v>1</v>
      </c>
      <c r="H620" s="1">
        <f t="shared" si="9"/>
        <v>35880</v>
      </c>
      <c r="L620" s="87">
        <v>2018</v>
      </c>
      <c r="M620">
        <v>12</v>
      </c>
      <c r="N620">
        <v>23</v>
      </c>
    </row>
    <row r="621" spans="1:14" ht="19.5" customHeight="1" x14ac:dyDescent="0.3">
      <c r="A621" s="86">
        <v>43455</v>
      </c>
      <c r="B621" s="102">
        <f>DATE(L622,M622,N622)</f>
        <v>43458</v>
      </c>
      <c r="C621" s="88" t="s">
        <v>149</v>
      </c>
      <c r="D621" s="88" t="s">
        <v>116</v>
      </c>
      <c r="E621" s="92" t="s">
        <v>122</v>
      </c>
      <c r="F621" s="20">
        <v>246000</v>
      </c>
      <c r="G621" s="1">
        <v>1</v>
      </c>
      <c r="H621" s="1">
        <f t="shared" si="9"/>
        <v>246000</v>
      </c>
      <c r="L621" s="87">
        <v>2018</v>
      </c>
      <c r="M621">
        <v>12</v>
      </c>
      <c r="N621">
        <v>24</v>
      </c>
    </row>
    <row r="622" spans="1:14" ht="19.5" customHeight="1" x14ac:dyDescent="0.3">
      <c r="A622" s="86">
        <v>43456</v>
      </c>
      <c r="B622" s="102">
        <f>DATE(L623,M623,N623)</f>
        <v>43459</v>
      </c>
      <c r="C622" s="88" t="s">
        <v>12</v>
      </c>
      <c r="D622" s="88" t="s">
        <v>103</v>
      </c>
      <c r="E622" s="92" t="s">
        <v>141</v>
      </c>
      <c r="F622" s="20">
        <v>69231</v>
      </c>
      <c r="G622" s="1">
        <v>3</v>
      </c>
      <c r="H622" s="1">
        <f t="shared" si="9"/>
        <v>207693</v>
      </c>
      <c r="L622" s="87">
        <v>2018</v>
      </c>
      <c r="M622">
        <v>12</v>
      </c>
      <c r="N622">
        <v>24</v>
      </c>
    </row>
    <row r="623" spans="1:14" ht="19.5" customHeight="1" x14ac:dyDescent="0.3">
      <c r="A623" s="86">
        <v>43457</v>
      </c>
      <c r="B623" s="102">
        <f>DATE(L624,M624,N624)</f>
        <v>43460</v>
      </c>
      <c r="C623" s="88" t="s">
        <v>0</v>
      </c>
      <c r="D623" s="88" t="s">
        <v>103</v>
      </c>
      <c r="E623" s="92" t="s">
        <v>114</v>
      </c>
      <c r="F623" s="20">
        <v>203910</v>
      </c>
      <c r="G623" s="1">
        <v>5</v>
      </c>
      <c r="H623" s="1">
        <f t="shared" si="9"/>
        <v>1019550</v>
      </c>
      <c r="L623" s="87">
        <v>2018</v>
      </c>
      <c r="M623">
        <v>12</v>
      </c>
      <c r="N623">
        <v>25</v>
      </c>
    </row>
    <row r="624" spans="1:14" ht="19.5" customHeight="1" x14ac:dyDescent="0.3">
      <c r="A624" s="86">
        <v>43457</v>
      </c>
      <c r="B624" s="102">
        <f>DATE(L625,M625,N625)</f>
        <v>43460</v>
      </c>
      <c r="C624" s="88" t="s">
        <v>455</v>
      </c>
      <c r="D624" s="88" t="s">
        <v>111</v>
      </c>
      <c r="E624" s="92" t="s">
        <v>113</v>
      </c>
      <c r="F624" s="20">
        <v>322800</v>
      </c>
      <c r="G624" s="1">
        <v>3</v>
      </c>
      <c r="H624" s="1">
        <f t="shared" si="9"/>
        <v>968400</v>
      </c>
      <c r="L624" s="87">
        <v>2018</v>
      </c>
      <c r="M624">
        <v>12</v>
      </c>
      <c r="N624">
        <v>26</v>
      </c>
    </row>
    <row r="625" spans="1:14" ht="19.5" customHeight="1" x14ac:dyDescent="0.3">
      <c r="A625" s="86">
        <v>43457</v>
      </c>
      <c r="B625" s="102">
        <f>DATE(L626,M626,N626)</f>
        <v>43460</v>
      </c>
      <c r="C625" s="88" t="s">
        <v>152</v>
      </c>
      <c r="D625" s="88" t="s">
        <v>106</v>
      </c>
      <c r="E625" s="92" t="s">
        <v>130</v>
      </c>
      <c r="F625" s="20">
        <v>33480</v>
      </c>
      <c r="G625" s="1">
        <v>9</v>
      </c>
      <c r="H625" s="1">
        <f t="shared" si="9"/>
        <v>301320</v>
      </c>
      <c r="L625" s="87">
        <v>2018</v>
      </c>
      <c r="M625">
        <v>12</v>
      </c>
      <c r="N625">
        <v>26</v>
      </c>
    </row>
    <row r="626" spans="1:14" ht="19.5" customHeight="1" x14ac:dyDescent="0.3">
      <c r="A626" s="86">
        <v>43458</v>
      </c>
      <c r="B626" s="102">
        <f>DATE(L627,M627,N627)</f>
        <v>43461</v>
      </c>
      <c r="C626" s="88" t="s">
        <v>463</v>
      </c>
      <c r="D626" s="88" t="s">
        <v>111</v>
      </c>
      <c r="E626" s="92" t="s">
        <v>113</v>
      </c>
      <c r="F626" s="20">
        <v>322800</v>
      </c>
      <c r="G626" s="1">
        <v>1</v>
      </c>
      <c r="H626" s="1">
        <f t="shared" si="9"/>
        <v>322800</v>
      </c>
      <c r="L626" s="87">
        <v>2018</v>
      </c>
      <c r="M626">
        <v>12</v>
      </c>
      <c r="N626">
        <v>26</v>
      </c>
    </row>
    <row r="627" spans="1:14" ht="19.5" customHeight="1" x14ac:dyDescent="0.3">
      <c r="A627" s="86">
        <v>43459</v>
      </c>
      <c r="B627" s="102">
        <f>DATE(L628,M628,N628)</f>
        <v>43462</v>
      </c>
      <c r="C627" s="88" t="s">
        <v>154</v>
      </c>
      <c r="D627" s="88" t="s">
        <v>111</v>
      </c>
      <c r="E627" s="92" t="s">
        <v>133</v>
      </c>
      <c r="F627" s="20">
        <v>309600</v>
      </c>
      <c r="G627" s="1">
        <v>2</v>
      </c>
      <c r="H627" s="1">
        <f t="shared" si="9"/>
        <v>619200</v>
      </c>
      <c r="L627" s="87">
        <v>2018</v>
      </c>
      <c r="M627">
        <v>12</v>
      </c>
      <c r="N627">
        <v>27</v>
      </c>
    </row>
    <row r="628" spans="1:14" ht="19.5" customHeight="1" x14ac:dyDescent="0.3">
      <c r="A628" s="86">
        <v>43460</v>
      </c>
      <c r="B628" s="102">
        <f>DATE(L629,M629,N629)</f>
        <v>43463</v>
      </c>
      <c r="C628" s="88" t="s">
        <v>457</v>
      </c>
      <c r="D628" s="88" t="s">
        <v>106</v>
      </c>
      <c r="E628" s="92" t="s">
        <v>109</v>
      </c>
      <c r="F628" s="20">
        <v>456000</v>
      </c>
      <c r="G628" s="1">
        <v>1</v>
      </c>
      <c r="H628" s="1">
        <f t="shared" si="9"/>
        <v>456000</v>
      </c>
      <c r="L628" s="87">
        <v>2018</v>
      </c>
      <c r="M628">
        <v>12</v>
      </c>
      <c r="N628">
        <v>28</v>
      </c>
    </row>
    <row r="629" spans="1:14" ht="19.5" customHeight="1" x14ac:dyDescent="0.3">
      <c r="A629" s="86">
        <v>43461</v>
      </c>
      <c r="B629" s="102">
        <f>DATE(L630,M630,N630)</f>
        <v>43464</v>
      </c>
      <c r="C629" s="88" t="s">
        <v>456</v>
      </c>
      <c r="D629" s="88" t="s">
        <v>101</v>
      </c>
      <c r="E629" s="92" t="s">
        <v>102</v>
      </c>
      <c r="F629" s="20">
        <v>1910640</v>
      </c>
      <c r="G629" s="1">
        <v>5</v>
      </c>
      <c r="H629" s="1">
        <f t="shared" si="9"/>
        <v>9553200</v>
      </c>
      <c r="L629" s="87">
        <v>2018</v>
      </c>
      <c r="M629">
        <v>12</v>
      </c>
      <c r="N629">
        <v>29</v>
      </c>
    </row>
    <row r="630" spans="1:14" ht="19.5" customHeight="1" x14ac:dyDescent="0.3">
      <c r="A630" s="86">
        <v>43461</v>
      </c>
      <c r="B630" s="102">
        <f>DATE(L631,M631,N631)</f>
        <v>43464</v>
      </c>
      <c r="C630" s="88" t="s">
        <v>458</v>
      </c>
      <c r="D630" s="88" t="s">
        <v>106</v>
      </c>
      <c r="E630" s="92" t="s">
        <v>121</v>
      </c>
      <c r="F630" s="20">
        <v>180000</v>
      </c>
      <c r="G630" s="1">
        <v>9</v>
      </c>
      <c r="H630" s="1">
        <f t="shared" si="9"/>
        <v>1620000</v>
      </c>
      <c r="L630" s="87">
        <v>2018</v>
      </c>
      <c r="M630">
        <v>12</v>
      </c>
      <c r="N630">
        <v>30</v>
      </c>
    </row>
    <row r="631" spans="1:14" ht="19.5" customHeight="1" x14ac:dyDescent="0.3">
      <c r="A631" s="86">
        <v>43461</v>
      </c>
      <c r="B631" s="102">
        <f>DATE(L632,M632,N632)</f>
        <v>43464</v>
      </c>
      <c r="C631" s="88" t="s">
        <v>155</v>
      </c>
      <c r="D631" s="88" t="s">
        <v>116</v>
      </c>
      <c r="E631" s="92" t="s">
        <v>122</v>
      </c>
      <c r="F631" s="20">
        <v>246000</v>
      </c>
      <c r="G631" s="1">
        <v>2</v>
      </c>
      <c r="H631" s="1">
        <f t="shared" si="9"/>
        <v>492000</v>
      </c>
      <c r="L631" s="87">
        <v>2018</v>
      </c>
      <c r="M631">
        <v>12</v>
      </c>
      <c r="N631">
        <v>30</v>
      </c>
    </row>
    <row r="632" spans="1:14" ht="19.5" customHeight="1" x14ac:dyDescent="0.3">
      <c r="A632" s="86">
        <v>43461</v>
      </c>
      <c r="B632" s="102">
        <f>DATE(L633,M633,N633)</f>
        <v>43464</v>
      </c>
      <c r="C632" s="88" t="s">
        <v>467</v>
      </c>
      <c r="D632" s="88" t="s">
        <v>103</v>
      </c>
      <c r="E632" s="92" t="s">
        <v>141</v>
      </c>
      <c r="F632" s="20">
        <v>62111</v>
      </c>
      <c r="G632" s="1">
        <v>2</v>
      </c>
      <c r="H632" s="1">
        <f t="shared" si="9"/>
        <v>124222</v>
      </c>
      <c r="L632" s="87">
        <v>2018</v>
      </c>
      <c r="M632">
        <v>12</v>
      </c>
      <c r="N632">
        <v>30</v>
      </c>
    </row>
    <row r="633" spans="1:14" ht="19.5" customHeight="1" x14ac:dyDescent="0.3">
      <c r="A633" s="86">
        <v>43462</v>
      </c>
      <c r="B633" s="102">
        <f>DATE(L634,M634,N634)</f>
        <v>43465</v>
      </c>
      <c r="C633" s="88" t="s">
        <v>459</v>
      </c>
      <c r="D633" s="88" t="s">
        <v>103</v>
      </c>
      <c r="E633" s="92" t="s">
        <v>114</v>
      </c>
      <c r="F633" s="20">
        <v>205000</v>
      </c>
      <c r="G633" s="1">
        <v>1</v>
      </c>
      <c r="H633" s="1">
        <f t="shared" si="9"/>
        <v>205000</v>
      </c>
      <c r="L633" s="87">
        <v>2018</v>
      </c>
      <c r="M633">
        <v>12</v>
      </c>
      <c r="N633">
        <v>30</v>
      </c>
    </row>
    <row r="634" spans="1:14" ht="19.5" customHeight="1" x14ac:dyDescent="0.3">
      <c r="A634" s="86">
        <v>43463</v>
      </c>
      <c r="B634" s="102">
        <f>DATE(L635,M635,N635)</f>
        <v>43466</v>
      </c>
      <c r="C634" s="88" t="s">
        <v>456</v>
      </c>
      <c r="D634" s="88" t="s">
        <v>101</v>
      </c>
      <c r="E634" s="92" t="s">
        <v>124</v>
      </c>
      <c r="F634" s="20">
        <v>599988</v>
      </c>
      <c r="G634" s="1">
        <v>3</v>
      </c>
      <c r="H634" s="1">
        <f t="shared" si="9"/>
        <v>1799964</v>
      </c>
      <c r="L634" s="87">
        <v>2018</v>
      </c>
      <c r="M634">
        <v>12</v>
      </c>
      <c r="N634">
        <v>31</v>
      </c>
    </row>
    <row r="635" spans="1:14" ht="19.5" customHeight="1" x14ac:dyDescent="0.3">
      <c r="A635" s="86">
        <v>43463</v>
      </c>
      <c r="B635" s="102">
        <f>DATE(L636,M636,N636)</f>
        <v>43466</v>
      </c>
      <c r="C635" s="88" t="s">
        <v>455</v>
      </c>
      <c r="D635" s="88" t="s">
        <v>103</v>
      </c>
      <c r="E635" s="92" t="s">
        <v>104</v>
      </c>
      <c r="F635" s="20">
        <v>399544</v>
      </c>
      <c r="G635" s="1">
        <v>8</v>
      </c>
      <c r="H635" s="1">
        <f t="shared" si="9"/>
        <v>3196352</v>
      </c>
      <c r="L635" s="87">
        <v>2019</v>
      </c>
      <c r="M635">
        <v>1</v>
      </c>
      <c r="N635">
        <v>1</v>
      </c>
    </row>
    <row r="636" spans="1:14" ht="19.5" customHeight="1" x14ac:dyDescent="0.3">
      <c r="A636" s="86">
        <v>43463</v>
      </c>
      <c r="B636" s="102">
        <f>DATE(L637,M637,N637)</f>
        <v>43466</v>
      </c>
      <c r="C636" s="88" t="s">
        <v>156</v>
      </c>
      <c r="D636" s="88" t="s">
        <v>111</v>
      </c>
      <c r="E636" s="92" t="s">
        <v>113</v>
      </c>
      <c r="F636" s="20">
        <v>322800</v>
      </c>
      <c r="G636" s="1">
        <v>5</v>
      </c>
      <c r="H636" s="1">
        <f t="shared" si="9"/>
        <v>1614000</v>
      </c>
      <c r="L636" s="87">
        <v>2019</v>
      </c>
      <c r="M636">
        <v>1</v>
      </c>
      <c r="N636">
        <v>1</v>
      </c>
    </row>
    <row r="637" spans="1:14" ht="19.5" customHeight="1" x14ac:dyDescent="0.3">
      <c r="A637" s="86">
        <v>43463</v>
      </c>
      <c r="B637" s="102">
        <f>DATE(L638,M638,N638)</f>
        <v>43466</v>
      </c>
      <c r="C637" s="88" t="s">
        <v>457</v>
      </c>
      <c r="D637" s="88" t="s">
        <v>106</v>
      </c>
      <c r="E637" s="92" t="s">
        <v>123</v>
      </c>
      <c r="F637" s="20">
        <v>441600</v>
      </c>
      <c r="G637" s="1">
        <v>3</v>
      </c>
      <c r="H637" s="1">
        <f t="shared" si="9"/>
        <v>1324800</v>
      </c>
      <c r="L637" s="87">
        <v>2019</v>
      </c>
      <c r="M637">
        <v>1</v>
      </c>
      <c r="N637">
        <v>1</v>
      </c>
    </row>
    <row r="638" spans="1:14" ht="19.5" customHeight="1" x14ac:dyDescent="0.3">
      <c r="A638" s="86">
        <v>43463</v>
      </c>
      <c r="B638" s="102">
        <f>DATE(L639,M639,N639)</f>
        <v>43466</v>
      </c>
      <c r="C638" s="88" t="s">
        <v>459</v>
      </c>
      <c r="D638" s="88" t="s">
        <v>103</v>
      </c>
      <c r="E638" s="92" t="s">
        <v>114</v>
      </c>
      <c r="F638" s="20">
        <v>15192</v>
      </c>
      <c r="G638" s="1">
        <v>8</v>
      </c>
      <c r="H638" s="1">
        <f t="shared" si="9"/>
        <v>121536</v>
      </c>
      <c r="L638" s="87">
        <v>2019</v>
      </c>
      <c r="M638">
        <v>1</v>
      </c>
      <c r="N638">
        <v>1</v>
      </c>
    </row>
    <row r="639" spans="1:14" ht="19.5" customHeight="1" x14ac:dyDescent="0.3">
      <c r="A639" s="86">
        <v>43464</v>
      </c>
      <c r="B639" s="102">
        <f>DATE(L640,M640,N640)</f>
        <v>43467</v>
      </c>
      <c r="C639" s="88" t="s">
        <v>461</v>
      </c>
      <c r="D639" s="88" t="s">
        <v>99</v>
      </c>
      <c r="E639" s="92" t="s">
        <v>100</v>
      </c>
      <c r="F639" s="20">
        <v>131940</v>
      </c>
      <c r="G639" s="1">
        <v>10</v>
      </c>
      <c r="H639" s="1">
        <f t="shared" si="9"/>
        <v>1319400</v>
      </c>
      <c r="L639" s="87">
        <v>2019</v>
      </c>
      <c r="M639">
        <v>1</v>
      </c>
      <c r="N639">
        <v>1</v>
      </c>
    </row>
    <row r="640" spans="1:14" ht="19.5" customHeight="1" x14ac:dyDescent="0.3">
      <c r="A640" s="86">
        <v>43464</v>
      </c>
      <c r="B640" s="102">
        <f>DATE(L641,M641,N641)</f>
        <v>43467</v>
      </c>
      <c r="C640" s="88" t="s">
        <v>460</v>
      </c>
      <c r="D640" s="88" t="s">
        <v>101</v>
      </c>
      <c r="E640" s="92" t="s">
        <v>120</v>
      </c>
      <c r="F640" s="20">
        <v>1421964</v>
      </c>
      <c r="G640" s="1">
        <v>9</v>
      </c>
      <c r="H640" s="1">
        <f t="shared" si="9"/>
        <v>12797676</v>
      </c>
      <c r="L640" s="87">
        <v>2019</v>
      </c>
      <c r="M640">
        <v>1</v>
      </c>
      <c r="N640">
        <v>2</v>
      </c>
    </row>
    <row r="641" spans="1:14" ht="19.5" customHeight="1" x14ac:dyDescent="0.3">
      <c r="A641" s="86">
        <v>43464</v>
      </c>
      <c r="B641" s="102">
        <f>DATE(L642,M642,N642)</f>
        <v>43467</v>
      </c>
      <c r="C641" s="88" t="s">
        <v>460</v>
      </c>
      <c r="D641" s="88" t="s">
        <v>106</v>
      </c>
      <c r="E641" s="92" t="s">
        <v>115</v>
      </c>
      <c r="F641" s="20">
        <v>838800</v>
      </c>
      <c r="G641" s="1">
        <v>10</v>
      </c>
      <c r="H641" s="1">
        <f t="shared" si="9"/>
        <v>8388000</v>
      </c>
      <c r="L641" s="87">
        <v>2019</v>
      </c>
      <c r="M641">
        <v>1</v>
      </c>
      <c r="N641">
        <v>2</v>
      </c>
    </row>
    <row r="642" spans="1:14" ht="19.5" customHeight="1" x14ac:dyDescent="0.3">
      <c r="A642" s="86">
        <v>43464</v>
      </c>
      <c r="B642" s="102">
        <f>DATE(L643,M643,N643)</f>
        <v>43467</v>
      </c>
      <c r="C642" s="88" t="s">
        <v>463</v>
      </c>
      <c r="D642" s="88" t="s">
        <v>99</v>
      </c>
      <c r="E642" s="92" t="s">
        <v>132</v>
      </c>
      <c r="F642" s="20">
        <v>179988</v>
      </c>
      <c r="G642" s="1">
        <v>5</v>
      </c>
      <c r="H642" s="1">
        <f t="shared" si="9"/>
        <v>899940</v>
      </c>
      <c r="L642" s="87">
        <v>2019</v>
      </c>
      <c r="M642">
        <v>1</v>
      </c>
      <c r="N642">
        <v>2</v>
      </c>
    </row>
    <row r="643" spans="1:14" ht="19.5" customHeight="1" x14ac:dyDescent="0.3">
      <c r="A643" s="86">
        <v>43464</v>
      </c>
      <c r="B643" s="102">
        <f>DATE(L644,M644,N644)</f>
        <v>43467</v>
      </c>
      <c r="C643" s="88" t="s">
        <v>462</v>
      </c>
      <c r="D643" s="88" t="s">
        <v>106</v>
      </c>
      <c r="E643" s="92" t="s">
        <v>138</v>
      </c>
      <c r="F643" s="20">
        <v>23880</v>
      </c>
      <c r="G643" s="1">
        <v>10</v>
      </c>
      <c r="H643" s="1">
        <f t="shared" si="9"/>
        <v>238800</v>
      </c>
      <c r="L643" s="87">
        <v>2019</v>
      </c>
      <c r="M643">
        <v>1</v>
      </c>
      <c r="N643">
        <v>2</v>
      </c>
    </row>
    <row r="644" spans="1:14" ht="19.5" customHeight="1" x14ac:dyDescent="0.3">
      <c r="A644" s="86">
        <v>43464</v>
      </c>
      <c r="B644" s="102">
        <f>DATE(L645,M645,N645)</f>
        <v>43467</v>
      </c>
      <c r="C644" s="88" t="s">
        <v>467</v>
      </c>
      <c r="D644" s="88" t="s">
        <v>103</v>
      </c>
      <c r="E644" s="92" t="s">
        <v>104</v>
      </c>
      <c r="F644" s="20">
        <v>403769</v>
      </c>
      <c r="G644" s="1">
        <v>2</v>
      </c>
      <c r="H644" s="1">
        <f t="shared" si="9"/>
        <v>807538</v>
      </c>
      <c r="L644" s="87">
        <v>2019</v>
      </c>
      <c r="M644">
        <v>1</v>
      </c>
      <c r="N644">
        <v>2</v>
      </c>
    </row>
    <row r="645" spans="1:14" ht="19.5" customHeight="1" x14ac:dyDescent="0.3">
      <c r="L645" s="87">
        <v>2019</v>
      </c>
      <c r="M645">
        <v>1</v>
      </c>
      <c r="N64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40"/>
  <sheetViews>
    <sheetView showGridLines="0" zoomScaleNormal="100" workbookViewId="0">
      <selection activeCell="B7" sqref="B7"/>
    </sheetView>
  </sheetViews>
  <sheetFormatPr defaultRowHeight="19.5" customHeight="1" x14ac:dyDescent="0.3"/>
  <cols>
    <col min="1" max="1" width="13.5" style="2" customWidth="1"/>
    <col min="2" max="2" width="16.25" style="2" customWidth="1"/>
    <col min="3" max="5" width="10.5" style="2" customWidth="1"/>
    <col min="6" max="7" width="13.5" style="2" customWidth="1"/>
    <col min="8" max="8" width="30.75" style="93" customWidth="1"/>
    <col min="9" max="9" width="11.25" style="89" customWidth="1"/>
    <col min="11" max="11" width="16.625" customWidth="1"/>
  </cols>
  <sheetData>
    <row r="1" spans="1:11" ht="19.5" customHeight="1" x14ac:dyDescent="0.3">
      <c r="A1" s="81" t="s">
        <v>158</v>
      </c>
      <c r="B1" s="82" t="s">
        <v>452</v>
      </c>
      <c r="C1" s="82" t="s">
        <v>480</v>
      </c>
      <c r="D1" s="82" t="s">
        <v>481</v>
      </c>
      <c r="E1" s="82" t="s">
        <v>482</v>
      </c>
      <c r="F1" s="82" t="s">
        <v>157</v>
      </c>
      <c r="G1" s="83" t="s">
        <v>97</v>
      </c>
      <c r="H1" s="90" t="s">
        <v>98</v>
      </c>
      <c r="I1" s="17" t="s">
        <v>9</v>
      </c>
      <c r="J1" s="17" t="s">
        <v>11</v>
      </c>
      <c r="K1" s="17" t="s">
        <v>159</v>
      </c>
    </row>
    <row r="2" spans="1:11" ht="19.5" customHeight="1" x14ac:dyDescent="0.3">
      <c r="A2" s="22">
        <v>43102</v>
      </c>
      <c r="B2" s="22">
        <v>43105</v>
      </c>
      <c r="C2" s="91">
        <f>YEAR(A2)</f>
        <v>2018</v>
      </c>
      <c r="D2" s="91">
        <f>MONTH(A2)</f>
        <v>1</v>
      </c>
      <c r="E2" s="91" t="str">
        <f>TEXT(A2,"aaa")</f>
        <v>화</v>
      </c>
      <c r="F2" s="18" t="s">
        <v>148</v>
      </c>
      <c r="G2" s="23" t="s">
        <v>99</v>
      </c>
      <c r="H2" s="19" t="s">
        <v>100</v>
      </c>
      <c r="I2" s="20">
        <v>131940</v>
      </c>
      <c r="J2" s="1">
        <v>8</v>
      </c>
      <c r="K2" s="21">
        <f>I2*J2</f>
        <v>1055520</v>
      </c>
    </row>
    <row r="3" spans="1:11" ht="19.5" customHeight="1" x14ac:dyDescent="0.3">
      <c r="A3" s="22">
        <v>43105</v>
      </c>
      <c r="B3" s="22">
        <v>43108</v>
      </c>
      <c r="C3" s="91">
        <f t="shared" ref="C3:C66" si="0">YEAR(A3)</f>
        <v>2018</v>
      </c>
      <c r="D3" s="91">
        <f t="shared" ref="D3:D66" si="1">MONTH(A3)</f>
        <v>1</v>
      </c>
      <c r="E3" s="91" t="str">
        <f t="shared" ref="E3:E66" si="2">TEXT(A3,"aaa")</f>
        <v>금</v>
      </c>
      <c r="F3" s="18" t="s">
        <v>0</v>
      </c>
      <c r="G3" s="23" t="s">
        <v>101</v>
      </c>
      <c r="H3" s="19" t="s">
        <v>102</v>
      </c>
      <c r="I3" s="20">
        <v>1910640</v>
      </c>
      <c r="J3" s="1">
        <v>3</v>
      </c>
      <c r="K3" s="21">
        <f t="shared" ref="K3:K66" si="3">I3*J3</f>
        <v>5731920</v>
      </c>
    </row>
    <row r="4" spans="1:11" ht="19.5" customHeight="1" x14ac:dyDescent="0.3">
      <c r="A4" s="22">
        <v>43105</v>
      </c>
      <c r="B4" s="22">
        <v>43108</v>
      </c>
      <c r="C4" s="91">
        <f t="shared" si="0"/>
        <v>2018</v>
      </c>
      <c r="D4" s="91">
        <f t="shared" si="1"/>
        <v>1</v>
      </c>
      <c r="E4" s="91" t="str">
        <f t="shared" si="2"/>
        <v>금</v>
      </c>
      <c r="F4" s="18" t="s">
        <v>148</v>
      </c>
      <c r="G4" s="23" t="s">
        <v>103</v>
      </c>
      <c r="H4" s="19" t="s">
        <v>104</v>
      </c>
      <c r="I4" s="20">
        <v>404459</v>
      </c>
      <c r="J4" s="1">
        <v>4</v>
      </c>
      <c r="K4" s="21">
        <f t="shared" si="3"/>
        <v>1617836</v>
      </c>
    </row>
    <row r="5" spans="1:11" ht="19.5" customHeight="1" x14ac:dyDescent="0.3">
      <c r="A5" s="22">
        <v>43105</v>
      </c>
      <c r="B5" s="22">
        <v>43108</v>
      </c>
      <c r="C5" s="91">
        <f t="shared" si="0"/>
        <v>2018</v>
      </c>
      <c r="D5" s="91">
        <f t="shared" si="1"/>
        <v>1</v>
      </c>
      <c r="E5" s="91" t="str">
        <f t="shared" si="2"/>
        <v>금</v>
      </c>
      <c r="F5" s="18" t="s">
        <v>1</v>
      </c>
      <c r="G5" s="23" t="s">
        <v>99</v>
      </c>
      <c r="H5" s="19" t="s">
        <v>105</v>
      </c>
      <c r="I5" s="20">
        <v>299988</v>
      </c>
      <c r="J5" s="1">
        <v>3</v>
      </c>
      <c r="K5" s="21">
        <f t="shared" si="3"/>
        <v>899964</v>
      </c>
    </row>
    <row r="6" spans="1:11" ht="19.5" customHeight="1" x14ac:dyDescent="0.3">
      <c r="A6" s="22">
        <v>43107</v>
      </c>
      <c r="B6" s="22">
        <v>43110</v>
      </c>
      <c r="C6" s="91">
        <f t="shared" si="0"/>
        <v>2018</v>
      </c>
      <c r="D6" s="91">
        <f t="shared" si="1"/>
        <v>1</v>
      </c>
      <c r="E6" s="91" t="str">
        <f t="shared" si="2"/>
        <v>일</v>
      </c>
      <c r="F6" s="18" t="s">
        <v>149</v>
      </c>
      <c r="G6" s="23" t="s">
        <v>106</v>
      </c>
      <c r="H6" s="19" t="s">
        <v>107</v>
      </c>
      <c r="I6" s="20">
        <v>909600</v>
      </c>
      <c r="J6" s="1">
        <v>8</v>
      </c>
      <c r="K6" s="21">
        <f t="shared" si="3"/>
        <v>7276800</v>
      </c>
    </row>
    <row r="7" spans="1:11" ht="19.5" customHeight="1" x14ac:dyDescent="0.3">
      <c r="A7" s="22">
        <v>43110</v>
      </c>
      <c r="B7" s="22">
        <v>43113</v>
      </c>
      <c r="C7" s="91">
        <f t="shared" si="0"/>
        <v>2018</v>
      </c>
      <c r="D7" s="91">
        <f t="shared" si="1"/>
        <v>1</v>
      </c>
      <c r="E7" s="91" t="str">
        <f t="shared" si="2"/>
        <v>수</v>
      </c>
      <c r="F7" s="18" t="s">
        <v>0</v>
      </c>
      <c r="G7" s="23" t="s">
        <v>99</v>
      </c>
      <c r="H7" s="19" t="s">
        <v>105</v>
      </c>
      <c r="I7" s="20">
        <v>299988</v>
      </c>
      <c r="J7" s="1">
        <v>5</v>
      </c>
      <c r="K7" s="21">
        <f t="shared" si="3"/>
        <v>1499940</v>
      </c>
    </row>
    <row r="8" spans="1:11" ht="19.5" customHeight="1" x14ac:dyDescent="0.3">
      <c r="A8" s="22">
        <v>43110</v>
      </c>
      <c r="B8" s="22">
        <v>43113</v>
      </c>
      <c r="C8" s="91">
        <f t="shared" si="0"/>
        <v>2018</v>
      </c>
      <c r="D8" s="91">
        <f t="shared" si="1"/>
        <v>1</v>
      </c>
      <c r="E8" s="91" t="str">
        <f t="shared" si="2"/>
        <v>수</v>
      </c>
      <c r="F8" s="18" t="s">
        <v>150</v>
      </c>
      <c r="G8" s="23" t="s">
        <v>99</v>
      </c>
      <c r="H8" s="19" t="s">
        <v>108</v>
      </c>
      <c r="I8" s="20">
        <v>48660</v>
      </c>
      <c r="J8" s="1">
        <v>5</v>
      </c>
      <c r="K8" s="21">
        <f t="shared" si="3"/>
        <v>243300</v>
      </c>
    </row>
    <row r="9" spans="1:11" ht="19.5" customHeight="1" x14ac:dyDescent="0.3">
      <c r="A9" s="22">
        <v>43111</v>
      </c>
      <c r="B9" s="22">
        <v>43114</v>
      </c>
      <c r="C9" s="91">
        <f t="shared" si="0"/>
        <v>2018</v>
      </c>
      <c r="D9" s="91">
        <f t="shared" si="1"/>
        <v>1</v>
      </c>
      <c r="E9" s="91" t="str">
        <f t="shared" si="2"/>
        <v>목</v>
      </c>
      <c r="F9" s="18" t="s">
        <v>151</v>
      </c>
      <c r="G9" s="23" t="s">
        <v>106</v>
      </c>
      <c r="H9" s="19" t="s">
        <v>109</v>
      </c>
      <c r="I9" s="20">
        <v>456000</v>
      </c>
      <c r="J9" s="1">
        <v>14</v>
      </c>
      <c r="K9" s="21">
        <f t="shared" si="3"/>
        <v>6384000</v>
      </c>
    </row>
    <row r="10" spans="1:11" ht="19.5" customHeight="1" x14ac:dyDescent="0.3">
      <c r="A10" s="22">
        <v>43113</v>
      </c>
      <c r="B10" s="22">
        <v>43116</v>
      </c>
      <c r="C10" s="91">
        <f t="shared" si="0"/>
        <v>2018</v>
      </c>
      <c r="D10" s="91">
        <f t="shared" si="1"/>
        <v>1</v>
      </c>
      <c r="E10" s="91" t="str">
        <f t="shared" si="2"/>
        <v>토</v>
      </c>
      <c r="F10" s="18" t="s">
        <v>151</v>
      </c>
      <c r="G10" s="23" t="s">
        <v>99</v>
      </c>
      <c r="H10" s="19" t="s">
        <v>110</v>
      </c>
      <c r="I10" s="20">
        <v>159588</v>
      </c>
      <c r="J10" s="1">
        <v>3</v>
      </c>
      <c r="K10" s="21">
        <f t="shared" si="3"/>
        <v>478764</v>
      </c>
    </row>
    <row r="11" spans="1:11" ht="19.5" customHeight="1" x14ac:dyDescent="0.3">
      <c r="A11" s="22">
        <v>43115</v>
      </c>
      <c r="B11" s="22">
        <v>43118</v>
      </c>
      <c r="C11" s="91">
        <f t="shared" si="0"/>
        <v>2018</v>
      </c>
      <c r="D11" s="91">
        <f t="shared" si="1"/>
        <v>1</v>
      </c>
      <c r="E11" s="91" t="str">
        <f t="shared" si="2"/>
        <v>월</v>
      </c>
      <c r="F11" s="18" t="s">
        <v>12</v>
      </c>
      <c r="G11" s="23" t="s">
        <v>111</v>
      </c>
      <c r="H11" s="19" t="s">
        <v>112</v>
      </c>
      <c r="I11" s="20">
        <v>261650</v>
      </c>
      <c r="J11" s="1">
        <v>16</v>
      </c>
      <c r="K11" s="21">
        <f t="shared" si="3"/>
        <v>4186400</v>
      </c>
    </row>
    <row r="12" spans="1:11" ht="19.5" customHeight="1" x14ac:dyDescent="0.3">
      <c r="A12" s="22">
        <v>43118</v>
      </c>
      <c r="B12" s="22">
        <v>43121</v>
      </c>
      <c r="C12" s="91">
        <f t="shared" si="0"/>
        <v>2018</v>
      </c>
      <c r="D12" s="91">
        <f t="shared" si="1"/>
        <v>1</v>
      </c>
      <c r="E12" s="91" t="str">
        <f t="shared" si="2"/>
        <v>목</v>
      </c>
      <c r="F12" s="18" t="s">
        <v>149</v>
      </c>
      <c r="G12" s="23" t="s">
        <v>111</v>
      </c>
      <c r="H12" s="19" t="s">
        <v>113</v>
      </c>
      <c r="I12" s="20">
        <v>322800</v>
      </c>
      <c r="J12" s="1">
        <v>1</v>
      </c>
      <c r="K12" s="21">
        <f t="shared" si="3"/>
        <v>322800</v>
      </c>
    </row>
    <row r="13" spans="1:11" ht="19.5" customHeight="1" x14ac:dyDescent="0.3">
      <c r="A13" s="22">
        <v>43121</v>
      </c>
      <c r="B13" s="22">
        <v>43124</v>
      </c>
      <c r="C13" s="91">
        <f t="shared" si="0"/>
        <v>2018</v>
      </c>
      <c r="D13" s="91">
        <f t="shared" si="1"/>
        <v>1</v>
      </c>
      <c r="E13" s="91" t="str">
        <f t="shared" si="2"/>
        <v>일</v>
      </c>
      <c r="F13" s="18" t="s">
        <v>151</v>
      </c>
      <c r="G13" s="23" t="s">
        <v>101</v>
      </c>
      <c r="H13" s="19" t="s">
        <v>102</v>
      </c>
      <c r="I13" s="20">
        <v>1910640</v>
      </c>
      <c r="J13" s="1">
        <v>1</v>
      </c>
      <c r="K13" s="21">
        <f t="shared" si="3"/>
        <v>1910640</v>
      </c>
    </row>
    <row r="14" spans="1:11" ht="19.5" customHeight="1" x14ac:dyDescent="0.3">
      <c r="A14" s="22">
        <v>43122</v>
      </c>
      <c r="B14" s="22">
        <v>43125</v>
      </c>
      <c r="C14" s="91">
        <f t="shared" si="0"/>
        <v>2018</v>
      </c>
      <c r="D14" s="91">
        <f t="shared" si="1"/>
        <v>1</v>
      </c>
      <c r="E14" s="91" t="str">
        <f t="shared" si="2"/>
        <v>월</v>
      </c>
      <c r="F14" s="18" t="s">
        <v>0</v>
      </c>
      <c r="G14" s="23" t="s">
        <v>103</v>
      </c>
      <c r="H14" s="19" t="s">
        <v>114</v>
      </c>
      <c r="I14" s="20">
        <v>204571</v>
      </c>
      <c r="J14" s="1">
        <v>14</v>
      </c>
      <c r="K14" s="21">
        <f t="shared" si="3"/>
        <v>2863994</v>
      </c>
    </row>
    <row r="15" spans="1:11" ht="19.5" customHeight="1" x14ac:dyDescent="0.3">
      <c r="A15" s="22">
        <v>43125</v>
      </c>
      <c r="B15" s="22">
        <v>43128</v>
      </c>
      <c r="C15" s="91">
        <f t="shared" si="0"/>
        <v>2018</v>
      </c>
      <c r="D15" s="91">
        <f t="shared" si="1"/>
        <v>1</v>
      </c>
      <c r="E15" s="91" t="str">
        <f t="shared" si="2"/>
        <v>목</v>
      </c>
      <c r="F15" s="18" t="s">
        <v>12</v>
      </c>
      <c r="G15" s="23" t="s">
        <v>106</v>
      </c>
      <c r="H15" s="19" t="s">
        <v>115</v>
      </c>
      <c r="I15" s="20">
        <v>838800</v>
      </c>
      <c r="J15" s="1">
        <v>7</v>
      </c>
      <c r="K15" s="21">
        <f t="shared" si="3"/>
        <v>5871600</v>
      </c>
    </row>
    <row r="16" spans="1:11" ht="19.5" customHeight="1" x14ac:dyDescent="0.3">
      <c r="A16" s="22">
        <v>43125</v>
      </c>
      <c r="B16" s="22">
        <v>43128</v>
      </c>
      <c r="C16" s="91">
        <f t="shared" si="0"/>
        <v>2018</v>
      </c>
      <c r="D16" s="91">
        <f t="shared" si="1"/>
        <v>1</v>
      </c>
      <c r="E16" s="91" t="str">
        <f t="shared" si="2"/>
        <v>목</v>
      </c>
      <c r="F16" s="18" t="s">
        <v>152</v>
      </c>
      <c r="G16" s="23" t="s">
        <v>116</v>
      </c>
      <c r="H16" s="19" t="s">
        <v>117</v>
      </c>
      <c r="I16" s="20">
        <v>198000</v>
      </c>
      <c r="J16" s="1">
        <v>5</v>
      </c>
      <c r="K16" s="21">
        <f t="shared" si="3"/>
        <v>990000</v>
      </c>
    </row>
    <row r="17" spans="1:11" ht="19.5" customHeight="1" x14ac:dyDescent="0.3">
      <c r="A17" s="22">
        <v>43126</v>
      </c>
      <c r="B17" s="22">
        <v>43129</v>
      </c>
      <c r="C17" s="91">
        <f t="shared" si="0"/>
        <v>2018</v>
      </c>
      <c r="D17" s="91">
        <f t="shared" si="1"/>
        <v>1</v>
      </c>
      <c r="E17" s="91" t="str">
        <f t="shared" si="2"/>
        <v>금</v>
      </c>
      <c r="F17" s="18" t="s">
        <v>153</v>
      </c>
      <c r="G17" s="23" t="s">
        <v>101</v>
      </c>
      <c r="H17" s="19" t="s">
        <v>118</v>
      </c>
      <c r="I17" s="20">
        <v>1319988</v>
      </c>
      <c r="J17" s="1">
        <v>3</v>
      </c>
      <c r="K17" s="21">
        <f t="shared" si="3"/>
        <v>3959964</v>
      </c>
    </row>
    <row r="18" spans="1:11" ht="19.5" customHeight="1" x14ac:dyDescent="0.3">
      <c r="A18" s="22">
        <v>43128</v>
      </c>
      <c r="B18" s="22">
        <v>43131</v>
      </c>
      <c r="C18" s="91">
        <f t="shared" si="0"/>
        <v>2018</v>
      </c>
      <c r="D18" s="91">
        <f t="shared" si="1"/>
        <v>1</v>
      </c>
      <c r="E18" s="91" t="str">
        <f t="shared" si="2"/>
        <v>일</v>
      </c>
      <c r="F18" s="18" t="s">
        <v>1</v>
      </c>
      <c r="G18" s="23" t="s">
        <v>116</v>
      </c>
      <c r="H18" s="19" t="s">
        <v>119</v>
      </c>
      <c r="I18" s="20">
        <v>1200000</v>
      </c>
      <c r="J18" s="1">
        <v>14</v>
      </c>
      <c r="K18" s="21">
        <f t="shared" si="3"/>
        <v>16800000</v>
      </c>
    </row>
    <row r="19" spans="1:11" ht="19.5" customHeight="1" x14ac:dyDescent="0.3">
      <c r="A19" s="22">
        <v>43129</v>
      </c>
      <c r="B19" s="22">
        <v>43132</v>
      </c>
      <c r="C19" s="91">
        <f t="shared" si="0"/>
        <v>2018</v>
      </c>
      <c r="D19" s="91">
        <f t="shared" si="1"/>
        <v>1</v>
      </c>
      <c r="E19" s="91" t="str">
        <f t="shared" si="2"/>
        <v>월</v>
      </c>
      <c r="F19" s="18" t="s">
        <v>154</v>
      </c>
      <c r="G19" s="23" t="s">
        <v>101</v>
      </c>
      <c r="H19" s="19" t="s">
        <v>120</v>
      </c>
      <c r="I19" s="20">
        <v>1421964</v>
      </c>
      <c r="J19" s="1">
        <v>1</v>
      </c>
      <c r="K19" s="21">
        <f t="shared" si="3"/>
        <v>1421964</v>
      </c>
    </row>
    <row r="20" spans="1:11" ht="19.5" customHeight="1" x14ac:dyDescent="0.3">
      <c r="A20" s="22">
        <v>43133</v>
      </c>
      <c r="B20" s="22">
        <v>43136</v>
      </c>
      <c r="C20" s="91">
        <f t="shared" si="0"/>
        <v>2018</v>
      </c>
      <c r="D20" s="91">
        <f t="shared" si="1"/>
        <v>2</v>
      </c>
      <c r="E20" s="91" t="str">
        <f t="shared" si="2"/>
        <v>금</v>
      </c>
      <c r="F20" s="18" t="s">
        <v>149</v>
      </c>
      <c r="G20" s="23" t="s">
        <v>106</v>
      </c>
      <c r="H20" s="19" t="s">
        <v>121</v>
      </c>
      <c r="I20" s="20">
        <v>180000</v>
      </c>
      <c r="J20" s="1">
        <v>1</v>
      </c>
      <c r="K20" s="21">
        <f t="shared" si="3"/>
        <v>180000</v>
      </c>
    </row>
    <row r="21" spans="1:11" ht="19.5" customHeight="1" x14ac:dyDescent="0.3">
      <c r="A21" s="22">
        <v>43134</v>
      </c>
      <c r="B21" s="22">
        <v>43137</v>
      </c>
      <c r="C21" s="91">
        <f t="shared" si="0"/>
        <v>2018</v>
      </c>
      <c r="D21" s="91">
        <f t="shared" si="1"/>
        <v>2</v>
      </c>
      <c r="E21" s="91" t="str">
        <f t="shared" si="2"/>
        <v>토</v>
      </c>
      <c r="F21" s="18" t="s">
        <v>155</v>
      </c>
      <c r="G21" s="23" t="s">
        <v>116</v>
      </c>
      <c r="H21" s="19" t="s">
        <v>122</v>
      </c>
      <c r="I21" s="20">
        <v>246000</v>
      </c>
      <c r="J21" s="1">
        <v>1</v>
      </c>
      <c r="K21" s="21">
        <f t="shared" si="3"/>
        <v>246000</v>
      </c>
    </row>
    <row r="22" spans="1:11" ht="19.5" customHeight="1" x14ac:dyDescent="0.3">
      <c r="A22" s="22">
        <v>43135</v>
      </c>
      <c r="B22" s="22">
        <v>43138</v>
      </c>
      <c r="C22" s="91">
        <f t="shared" si="0"/>
        <v>2018</v>
      </c>
      <c r="D22" s="91">
        <f t="shared" si="1"/>
        <v>2</v>
      </c>
      <c r="E22" s="91" t="str">
        <f t="shared" si="2"/>
        <v>일</v>
      </c>
      <c r="F22" s="18" t="s">
        <v>156</v>
      </c>
      <c r="G22" s="23" t="s">
        <v>111</v>
      </c>
      <c r="H22" s="19" t="s">
        <v>112</v>
      </c>
      <c r="I22" s="20">
        <v>154800</v>
      </c>
      <c r="J22" s="1">
        <v>7</v>
      </c>
      <c r="K22" s="21">
        <f t="shared" si="3"/>
        <v>1083600</v>
      </c>
    </row>
    <row r="23" spans="1:11" ht="19.5" customHeight="1" x14ac:dyDescent="0.3">
      <c r="A23" s="22">
        <v>43135</v>
      </c>
      <c r="B23" s="22">
        <v>43138</v>
      </c>
      <c r="C23" s="91">
        <f t="shared" si="0"/>
        <v>2018</v>
      </c>
      <c r="D23" s="91">
        <f t="shared" si="1"/>
        <v>2</v>
      </c>
      <c r="E23" s="91" t="str">
        <f t="shared" si="2"/>
        <v>일</v>
      </c>
      <c r="F23" s="18" t="s">
        <v>455</v>
      </c>
      <c r="G23" s="23" t="s">
        <v>106</v>
      </c>
      <c r="H23" s="19" t="s">
        <v>123</v>
      </c>
      <c r="I23" s="20">
        <v>629440</v>
      </c>
      <c r="J23" s="1">
        <v>1</v>
      </c>
      <c r="K23" s="21">
        <f t="shared" si="3"/>
        <v>629440</v>
      </c>
    </row>
    <row r="24" spans="1:11" ht="19.5" customHeight="1" x14ac:dyDescent="0.3">
      <c r="A24" s="22">
        <v>43138</v>
      </c>
      <c r="B24" s="22">
        <v>43141</v>
      </c>
      <c r="C24" s="91">
        <f t="shared" si="0"/>
        <v>2018</v>
      </c>
      <c r="D24" s="91">
        <f t="shared" si="1"/>
        <v>2</v>
      </c>
      <c r="E24" s="91" t="str">
        <f t="shared" si="2"/>
        <v>수</v>
      </c>
      <c r="F24" s="18" t="s">
        <v>155</v>
      </c>
      <c r="G24" s="23" t="s">
        <v>99</v>
      </c>
      <c r="H24" s="19" t="s">
        <v>108</v>
      </c>
      <c r="I24" s="20">
        <v>48660</v>
      </c>
      <c r="J24" s="1">
        <v>1</v>
      </c>
      <c r="K24" s="21">
        <f t="shared" si="3"/>
        <v>48660</v>
      </c>
    </row>
    <row r="25" spans="1:11" ht="19.5" customHeight="1" x14ac:dyDescent="0.3">
      <c r="A25" s="22">
        <v>43138</v>
      </c>
      <c r="B25" s="22">
        <v>43141</v>
      </c>
      <c r="C25" s="91">
        <f t="shared" si="0"/>
        <v>2018</v>
      </c>
      <c r="D25" s="91">
        <f t="shared" si="1"/>
        <v>2</v>
      </c>
      <c r="E25" s="91" t="str">
        <f t="shared" si="2"/>
        <v>수</v>
      </c>
      <c r="F25" s="18" t="s">
        <v>0</v>
      </c>
      <c r="G25" s="23" t="s">
        <v>106</v>
      </c>
      <c r="H25" s="19" t="s">
        <v>115</v>
      </c>
      <c r="I25" s="20">
        <v>838800</v>
      </c>
      <c r="J25" s="1">
        <v>3</v>
      </c>
      <c r="K25" s="21">
        <f t="shared" si="3"/>
        <v>2516400</v>
      </c>
    </row>
    <row r="26" spans="1:11" ht="19.5" customHeight="1" x14ac:dyDescent="0.3">
      <c r="A26" s="22">
        <v>43139</v>
      </c>
      <c r="B26" s="22">
        <v>43142</v>
      </c>
      <c r="C26" s="91">
        <f t="shared" si="0"/>
        <v>2018</v>
      </c>
      <c r="D26" s="91">
        <f t="shared" si="1"/>
        <v>2</v>
      </c>
      <c r="E26" s="91" t="str">
        <f t="shared" si="2"/>
        <v>목</v>
      </c>
      <c r="F26" s="18" t="s">
        <v>149</v>
      </c>
      <c r="G26" s="23" t="s">
        <v>99</v>
      </c>
      <c r="H26" s="19" t="s">
        <v>110</v>
      </c>
      <c r="I26" s="20">
        <v>159588</v>
      </c>
      <c r="J26" s="1">
        <v>1</v>
      </c>
      <c r="K26" s="21">
        <f t="shared" si="3"/>
        <v>159588</v>
      </c>
    </row>
    <row r="27" spans="1:11" ht="19.5" customHeight="1" x14ac:dyDescent="0.3">
      <c r="A27" s="22">
        <v>43141</v>
      </c>
      <c r="B27" s="22">
        <v>43144</v>
      </c>
      <c r="C27" s="91">
        <f t="shared" si="0"/>
        <v>2018</v>
      </c>
      <c r="D27" s="91">
        <f t="shared" si="1"/>
        <v>2</v>
      </c>
      <c r="E27" s="91" t="str">
        <f t="shared" si="2"/>
        <v>토</v>
      </c>
      <c r="F27" s="18" t="s">
        <v>457</v>
      </c>
      <c r="G27" s="23" t="s">
        <v>101</v>
      </c>
      <c r="H27" s="19" t="s">
        <v>124</v>
      </c>
      <c r="I27" s="20">
        <v>599988</v>
      </c>
      <c r="J27" s="1">
        <v>3</v>
      </c>
      <c r="K27" s="21">
        <f t="shared" si="3"/>
        <v>1799964</v>
      </c>
    </row>
    <row r="28" spans="1:11" ht="19.5" customHeight="1" x14ac:dyDescent="0.3">
      <c r="A28" s="22">
        <v>43141</v>
      </c>
      <c r="B28" s="22">
        <v>43144</v>
      </c>
      <c r="C28" s="91">
        <f t="shared" si="0"/>
        <v>2018</v>
      </c>
      <c r="D28" s="91">
        <f t="shared" si="1"/>
        <v>2</v>
      </c>
      <c r="E28" s="91" t="str">
        <f t="shared" si="2"/>
        <v>토</v>
      </c>
      <c r="F28" s="18" t="s">
        <v>456</v>
      </c>
      <c r="G28" s="23" t="s">
        <v>106</v>
      </c>
      <c r="H28" s="19" t="s">
        <v>125</v>
      </c>
      <c r="I28" s="20">
        <v>1558800</v>
      </c>
      <c r="J28" s="1">
        <v>1</v>
      </c>
      <c r="K28" s="21">
        <f t="shared" si="3"/>
        <v>1558800</v>
      </c>
    </row>
    <row r="29" spans="1:11" ht="19.5" customHeight="1" x14ac:dyDescent="0.3">
      <c r="A29" s="22">
        <v>43142</v>
      </c>
      <c r="B29" s="22">
        <v>43145</v>
      </c>
      <c r="C29" s="91">
        <f t="shared" si="0"/>
        <v>2018</v>
      </c>
      <c r="D29" s="91">
        <f t="shared" si="1"/>
        <v>2</v>
      </c>
      <c r="E29" s="91" t="str">
        <f t="shared" si="2"/>
        <v>일</v>
      </c>
      <c r="F29" s="18" t="s">
        <v>458</v>
      </c>
      <c r="G29" s="23" t="s">
        <v>111</v>
      </c>
      <c r="H29" s="19" t="s">
        <v>112</v>
      </c>
      <c r="I29" s="20">
        <v>260220</v>
      </c>
      <c r="J29" s="1">
        <v>5</v>
      </c>
      <c r="K29" s="21">
        <f t="shared" si="3"/>
        <v>1301100</v>
      </c>
    </row>
    <row r="30" spans="1:11" ht="19.5" customHeight="1" x14ac:dyDescent="0.3">
      <c r="A30" s="22">
        <v>43145</v>
      </c>
      <c r="B30" s="22">
        <v>43148</v>
      </c>
      <c r="C30" s="91">
        <f t="shared" si="0"/>
        <v>2018</v>
      </c>
      <c r="D30" s="91">
        <f t="shared" si="1"/>
        <v>2</v>
      </c>
      <c r="E30" s="91" t="str">
        <f t="shared" si="2"/>
        <v>수</v>
      </c>
      <c r="F30" s="18" t="s">
        <v>0</v>
      </c>
      <c r="G30" s="23" t="s">
        <v>101</v>
      </c>
      <c r="H30" s="19" t="s">
        <v>126</v>
      </c>
      <c r="I30" s="20">
        <v>563964</v>
      </c>
      <c r="J30" s="1">
        <v>5</v>
      </c>
      <c r="K30" s="21">
        <f t="shared" si="3"/>
        <v>2819820</v>
      </c>
    </row>
    <row r="31" spans="1:11" ht="19.5" customHeight="1" x14ac:dyDescent="0.3">
      <c r="A31" s="22">
        <v>43146</v>
      </c>
      <c r="B31" s="22">
        <v>43149</v>
      </c>
      <c r="C31" s="91">
        <f t="shared" si="0"/>
        <v>2018</v>
      </c>
      <c r="D31" s="91">
        <f t="shared" si="1"/>
        <v>2</v>
      </c>
      <c r="E31" s="91" t="str">
        <f t="shared" si="2"/>
        <v>목</v>
      </c>
      <c r="F31" s="18" t="s">
        <v>1</v>
      </c>
      <c r="G31" s="23" t="s">
        <v>101</v>
      </c>
      <c r="H31" s="19" t="s">
        <v>102</v>
      </c>
      <c r="I31" s="20">
        <v>1910640</v>
      </c>
      <c r="J31" s="1">
        <v>8</v>
      </c>
      <c r="K31" s="21">
        <f t="shared" si="3"/>
        <v>15285120</v>
      </c>
    </row>
    <row r="32" spans="1:11" ht="19.5" customHeight="1" x14ac:dyDescent="0.3">
      <c r="A32" s="22">
        <v>43147</v>
      </c>
      <c r="B32" s="22">
        <v>43150</v>
      </c>
      <c r="C32" s="91">
        <f t="shared" si="0"/>
        <v>2018</v>
      </c>
      <c r="D32" s="91">
        <f t="shared" si="1"/>
        <v>2</v>
      </c>
      <c r="E32" s="91" t="str">
        <f t="shared" si="2"/>
        <v>금</v>
      </c>
      <c r="F32" s="18" t="s">
        <v>154</v>
      </c>
      <c r="G32" s="23" t="s">
        <v>101</v>
      </c>
      <c r="H32" s="19" t="s">
        <v>102</v>
      </c>
      <c r="I32" s="20">
        <v>1910640</v>
      </c>
      <c r="J32" s="1">
        <v>9</v>
      </c>
      <c r="K32" s="21">
        <f t="shared" si="3"/>
        <v>17195760</v>
      </c>
    </row>
    <row r="33" spans="1:11" ht="19.5" customHeight="1" x14ac:dyDescent="0.3">
      <c r="A33" s="22">
        <v>43147</v>
      </c>
      <c r="B33" s="22">
        <v>43150</v>
      </c>
      <c r="C33" s="91">
        <f t="shared" si="0"/>
        <v>2018</v>
      </c>
      <c r="D33" s="91">
        <f t="shared" si="1"/>
        <v>2</v>
      </c>
      <c r="E33" s="91" t="str">
        <f t="shared" si="2"/>
        <v>금</v>
      </c>
      <c r="F33" s="18" t="s">
        <v>459</v>
      </c>
      <c r="G33" s="23" t="s">
        <v>103</v>
      </c>
      <c r="H33" s="19" t="s">
        <v>127</v>
      </c>
      <c r="I33" s="20">
        <v>215988</v>
      </c>
      <c r="J33" s="1">
        <v>9</v>
      </c>
      <c r="K33" s="21">
        <f t="shared" si="3"/>
        <v>1943892</v>
      </c>
    </row>
    <row r="34" spans="1:11" ht="19.5" customHeight="1" x14ac:dyDescent="0.3">
      <c r="A34" s="22">
        <v>43152</v>
      </c>
      <c r="B34" s="22">
        <v>43155</v>
      </c>
      <c r="C34" s="91">
        <f t="shared" si="0"/>
        <v>2018</v>
      </c>
      <c r="D34" s="91">
        <f t="shared" si="1"/>
        <v>2</v>
      </c>
      <c r="E34" s="91" t="str">
        <f t="shared" si="2"/>
        <v>수</v>
      </c>
      <c r="F34" s="18" t="s">
        <v>460</v>
      </c>
      <c r="G34" s="23" t="s">
        <v>106</v>
      </c>
      <c r="H34" s="19" t="s">
        <v>115</v>
      </c>
      <c r="I34" s="20">
        <v>838800</v>
      </c>
      <c r="J34" s="1">
        <v>1</v>
      </c>
      <c r="K34" s="21">
        <f t="shared" si="3"/>
        <v>838800</v>
      </c>
    </row>
    <row r="35" spans="1:11" ht="19.5" customHeight="1" x14ac:dyDescent="0.3">
      <c r="A35" s="22">
        <v>43153</v>
      </c>
      <c r="B35" s="22">
        <v>43156</v>
      </c>
      <c r="C35" s="91">
        <f t="shared" si="0"/>
        <v>2018</v>
      </c>
      <c r="D35" s="91">
        <f t="shared" si="1"/>
        <v>2</v>
      </c>
      <c r="E35" s="91" t="str">
        <f t="shared" si="2"/>
        <v>목</v>
      </c>
      <c r="F35" s="18" t="s">
        <v>0</v>
      </c>
      <c r="G35" s="23" t="s">
        <v>106</v>
      </c>
      <c r="H35" s="19" t="s">
        <v>123</v>
      </c>
      <c r="I35" s="20">
        <v>441600</v>
      </c>
      <c r="J35" s="1">
        <v>9</v>
      </c>
      <c r="K35" s="21">
        <f t="shared" si="3"/>
        <v>3974400</v>
      </c>
    </row>
    <row r="36" spans="1:11" ht="19.5" customHeight="1" x14ac:dyDescent="0.3">
      <c r="A36" s="22">
        <v>43153</v>
      </c>
      <c r="B36" s="22">
        <v>43156</v>
      </c>
      <c r="C36" s="91">
        <f t="shared" si="0"/>
        <v>2018</v>
      </c>
      <c r="D36" s="91">
        <f t="shared" si="1"/>
        <v>2</v>
      </c>
      <c r="E36" s="91" t="str">
        <f t="shared" si="2"/>
        <v>목</v>
      </c>
      <c r="F36" s="18" t="s">
        <v>461</v>
      </c>
      <c r="G36" s="23" t="s">
        <v>111</v>
      </c>
      <c r="H36" s="19" t="s">
        <v>128</v>
      </c>
      <c r="I36" s="20">
        <v>466800</v>
      </c>
      <c r="J36" s="1">
        <v>16</v>
      </c>
      <c r="K36" s="21">
        <f t="shared" si="3"/>
        <v>7468800</v>
      </c>
    </row>
    <row r="37" spans="1:11" ht="19.5" customHeight="1" x14ac:dyDescent="0.3">
      <c r="A37" s="22">
        <v>43154</v>
      </c>
      <c r="B37" s="22">
        <v>43157</v>
      </c>
      <c r="C37" s="91">
        <f t="shared" si="0"/>
        <v>2018</v>
      </c>
      <c r="D37" s="91">
        <f t="shared" si="1"/>
        <v>2</v>
      </c>
      <c r="E37" s="91" t="str">
        <f t="shared" si="2"/>
        <v>금</v>
      </c>
      <c r="F37" s="18" t="s">
        <v>462</v>
      </c>
      <c r="G37" s="23" t="s">
        <v>106</v>
      </c>
      <c r="H37" s="19" t="s">
        <v>107</v>
      </c>
      <c r="I37" s="20">
        <v>909600</v>
      </c>
      <c r="J37" s="1">
        <v>2</v>
      </c>
      <c r="K37" s="21">
        <f t="shared" si="3"/>
        <v>1819200</v>
      </c>
    </row>
    <row r="38" spans="1:11" ht="19.5" customHeight="1" x14ac:dyDescent="0.3">
      <c r="A38" s="22">
        <v>43156</v>
      </c>
      <c r="B38" s="22">
        <v>43159</v>
      </c>
      <c r="C38" s="91">
        <f t="shared" si="0"/>
        <v>2018</v>
      </c>
      <c r="D38" s="91">
        <f t="shared" si="1"/>
        <v>2</v>
      </c>
      <c r="E38" s="91" t="str">
        <f t="shared" si="2"/>
        <v>일</v>
      </c>
      <c r="F38" s="18" t="s">
        <v>151</v>
      </c>
      <c r="G38" s="23" t="s">
        <v>106</v>
      </c>
      <c r="H38" s="19" t="s">
        <v>129</v>
      </c>
      <c r="I38" s="20">
        <v>166800</v>
      </c>
      <c r="J38" s="1">
        <v>1</v>
      </c>
      <c r="K38" s="21">
        <f t="shared" si="3"/>
        <v>166800</v>
      </c>
    </row>
    <row r="39" spans="1:11" ht="19.5" customHeight="1" x14ac:dyDescent="0.3">
      <c r="A39" s="22">
        <v>43157</v>
      </c>
      <c r="B39" s="22">
        <v>43160</v>
      </c>
      <c r="C39" s="91">
        <f t="shared" si="0"/>
        <v>2018</v>
      </c>
      <c r="D39" s="91">
        <f t="shared" si="1"/>
        <v>2</v>
      </c>
      <c r="E39" s="91" t="str">
        <f t="shared" si="2"/>
        <v>월</v>
      </c>
      <c r="F39" s="18" t="s">
        <v>0</v>
      </c>
      <c r="G39" s="23" t="s">
        <v>101</v>
      </c>
      <c r="H39" s="19" t="s">
        <v>124</v>
      </c>
      <c r="I39" s="20">
        <v>599988</v>
      </c>
      <c r="J39" s="1">
        <v>16</v>
      </c>
      <c r="K39" s="21">
        <f t="shared" si="3"/>
        <v>9599808</v>
      </c>
    </row>
    <row r="40" spans="1:11" ht="19.5" customHeight="1" x14ac:dyDescent="0.3">
      <c r="A40" s="22">
        <v>43159</v>
      </c>
      <c r="B40" s="22">
        <v>43162</v>
      </c>
      <c r="C40" s="91">
        <f t="shared" si="0"/>
        <v>2018</v>
      </c>
      <c r="D40" s="91">
        <f t="shared" si="1"/>
        <v>2</v>
      </c>
      <c r="E40" s="91" t="str">
        <f t="shared" si="2"/>
        <v>수</v>
      </c>
      <c r="F40" s="18" t="s">
        <v>463</v>
      </c>
      <c r="G40" s="23" t="s">
        <v>99</v>
      </c>
      <c r="H40" s="19" t="s">
        <v>105</v>
      </c>
      <c r="I40" s="20">
        <v>299988</v>
      </c>
      <c r="J40" s="1">
        <v>2</v>
      </c>
      <c r="K40" s="21">
        <f t="shared" si="3"/>
        <v>599976</v>
      </c>
    </row>
    <row r="41" spans="1:11" ht="19.5" customHeight="1" x14ac:dyDescent="0.3">
      <c r="A41" s="22">
        <v>43159</v>
      </c>
      <c r="B41" s="22">
        <v>43162</v>
      </c>
      <c r="C41" s="91">
        <f t="shared" si="0"/>
        <v>2018</v>
      </c>
      <c r="D41" s="91">
        <f t="shared" si="1"/>
        <v>2</v>
      </c>
      <c r="E41" s="91" t="str">
        <f t="shared" si="2"/>
        <v>수</v>
      </c>
      <c r="F41" s="18" t="s">
        <v>152</v>
      </c>
      <c r="G41" s="23" t="s">
        <v>103</v>
      </c>
      <c r="H41" s="19" t="s">
        <v>127</v>
      </c>
      <c r="I41" s="20">
        <v>215988</v>
      </c>
      <c r="J41" s="1">
        <v>9</v>
      </c>
      <c r="K41" s="21">
        <f t="shared" si="3"/>
        <v>1943892</v>
      </c>
    </row>
    <row r="42" spans="1:11" ht="19.5" customHeight="1" x14ac:dyDescent="0.3">
      <c r="A42" s="22">
        <v>43160</v>
      </c>
      <c r="B42" s="22">
        <v>43163</v>
      </c>
      <c r="C42" s="91">
        <f t="shared" si="0"/>
        <v>2018</v>
      </c>
      <c r="D42" s="91">
        <f t="shared" si="1"/>
        <v>3</v>
      </c>
      <c r="E42" s="91" t="str">
        <f t="shared" si="2"/>
        <v>목</v>
      </c>
      <c r="F42" s="18" t="s">
        <v>464</v>
      </c>
      <c r="G42" s="23" t="s">
        <v>106</v>
      </c>
      <c r="H42" s="19" t="s">
        <v>123</v>
      </c>
      <c r="I42" s="20">
        <v>441600</v>
      </c>
      <c r="J42" s="1">
        <v>5</v>
      </c>
      <c r="K42" s="21">
        <f t="shared" si="3"/>
        <v>2208000</v>
      </c>
    </row>
    <row r="43" spans="1:11" ht="19.5" customHeight="1" x14ac:dyDescent="0.3">
      <c r="A43" s="22">
        <v>43161</v>
      </c>
      <c r="B43" s="22">
        <v>43164</v>
      </c>
      <c r="C43" s="91">
        <f t="shared" si="0"/>
        <v>2018</v>
      </c>
      <c r="D43" s="91">
        <f t="shared" si="1"/>
        <v>3</v>
      </c>
      <c r="E43" s="91" t="str">
        <f t="shared" si="2"/>
        <v>금</v>
      </c>
      <c r="F43" s="18" t="s">
        <v>465</v>
      </c>
      <c r="G43" s="23" t="s">
        <v>111</v>
      </c>
      <c r="H43" s="19" t="s">
        <v>113</v>
      </c>
      <c r="I43" s="20">
        <v>322800</v>
      </c>
      <c r="J43" s="1">
        <v>8</v>
      </c>
      <c r="K43" s="21">
        <f t="shared" si="3"/>
        <v>2582400</v>
      </c>
    </row>
    <row r="44" spans="1:11" ht="19.5" customHeight="1" x14ac:dyDescent="0.3">
      <c r="A44" s="22">
        <v>43162</v>
      </c>
      <c r="B44" s="22">
        <v>43165</v>
      </c>
      <c r="C44" s="91">
        <f t="shared" si="0"/>
        <v>2018</v>
      </c>
      <c r="D44" s="91">
        <f t="shared" si="1"/>
        <v>3</v>
      </c>
      <c r="E44" s="91" t="str">
        <f t="shared" si="2"/>
        <v>토</v>
      </c>
      <c r="F44" s="18" t="s">
        <v>466</v>
      </c>
      <c r="G44" s="23" t="s">
        <v>106</v>
      </c>
      <c r="H44" s="19" t="s">
        <v>123</v>
      </c>
      <c r="I44" s="20">
        <v>441600</v>
      </c>
      <c r="J44" s="1">
        <v>3</v>
      </c>
      <c r="K44" s="21">
        <f t="shared" si="3"/>
        <v>1324800</v>
      </c>
    </row>
    <row r="45" spans="1:11" ht="19.5" customHeight="1" x14ac:dyDescent="0.3">
      <c r="A45" s="22">
        <v>43164</v>
      </c>
      <c r="B45" s="22">
        <v>43167</v>
      </c>
      <c r="C45" s="91">
        <f t="shared" si="0"/>
        <v>2018</v>
      </c>
      <c r="D45" s="91">
        <f t="shared" si="1"/>
        <v>3</v>
      </c>
      <c r="E45" s="91" t="str">
        <f t="shared" si="2"/>
        <v>월</v>
      </c>
      <c r="F45" s="18" t="s">
        <v>151</v>
      </c>
      <c r="G45" s="23" t="s">
        <v>106</v>
      </c>
      <c r="H45" s="19" t="s">
        <v>130</v>
      </c>
      <c r="I45" s="20">
        <v>33480</v>
      </c>
      <c r="J45" s="1">
        <v>8</v>
      </c>
      <c r="K45" s="21">
        <f t="shared" si="3"/>
        <v>267840</v>
      </c>
    </row>
    <row r="46" spans="1:11" ht="19.5" customHeight="1" x14ac:dyDescent="0.3">
      <c r="A46" s="22">
        <v>43164</v>
      </c>
      <c r="B46" s="22">
        <v>43167</v>
      </c>
      <c r="C46" s="91">
        <f t="shared" si="0"/>
        <v>2018</v>
      </c>
      <c r="D46" s="91">
        <f t="shared" si="1"/>
        <v>3</v>
      </c>
      <c r="E46" s="91" t="str">
        <f t="shared" si="2"/>
        <v>월</v>
      </c>
      <c r="F46" s="18" t="s">
        <v>12</v>
      </c>
      <c r="G46" s="23" t="s">
        <v>106</v>
      </c>
      <c r="H46" s="19" t="s">
        <v>109</v>
      </c>
      <c r="I46" s="20">
        <v>456000</v>
      </c>
      <c r="J46" s="1">
        <v>5</v>
      </c>
      <c r="K46" s="21">
        <f t="shared" si="3"/>
        <v>2280000</v>
      </c>
    </row>
    <row r="47" spans="1:11" ht="19.5" customHeight="1" x14ac:dyDescent="0.3">
      <c r="A47" s="22">
        <v>43166</v>
      </c>
      <c r="B47" s="22">
        <v>43169</v>
      </c>
      <c r="C47" s="91">
        <f t="shared" si="0"/>
        <v>2018</v>
      </c>
      <c r="D47" s="91">
        <f t="shared" si="1"/>
        <v>3</v>
      </c>
      <c r="E47" s="91" t="str">
        <f t="shared" si="2"/>
        <v>수</v>
      </c>
      <c r="F47" s="18" t="s">
        <v>152</v>
      </c>
      <c r="G47" s="23" t="s">
        <v>111</v>
      </c>
      <c r="H47" s="19" t="s">
        <v>112</v>
      </c>
      <c r="I47" s="20">
        <v>264736</v>
      </c>
      <c r="J47" s="1">
        <v>3</v>
      </c>
      <c r="K47" s="21">
        <f t="shared" si="3"/>
        <v>794208</v>
      </c>
    </row>
    <row r="48" spans="1:11" ht="19.5" customHeight="1" x14ac:dyDescent="0.3">
      <c r="A48" s="22">
        <v>43169</v>
      </c>
      <c r="B48" s="22">
        <v>43172</v>
      </c>
      <c r="C48" s="91">
        <f t="shared" si="0"/>
        <v>2018</v>
      </c>
      <c r="D48" s="91">
        <f t="shared" si="1"/>
        <v>3</v>
      </c>
      <c r="E48" s="91" t="str">
        <f t="shared" si="2"/>
        <v>토</v>
      </c>
      <c r="F48" s="18" t="s">
        <v>153</v>
      </c>
      <c r="G48" s="23" t="s">
        <v>106</v>
      </c>
      <c r="H48" s="19" t="s">
        <v>130</v>
      </c>
      <c r="I48" s="20">
        <v>33480</v>
      </c>
      <c r="J48" s="1">
        <v>4</v>
      </c>
      <c r="K48" s="21">
        <f t="shared" si="3"/>
        <v>133920</v>
      </c>
    </row>
    <row r="49" spans="1:11" ht="19.5" customHeight="1" x14ac:dyDescent="0.3">
      <c r="A49" s="22">
        <v>43170</v>
      </c>
      <c r="B49" s="22">
        <v>43173</v>
      </c>
      <c r="C49" s="91">
        <f t="shared" si="0"/>
        <v>2018</v>
      </c>
      <c r="D49" s="91">
        <f t="shared" si="1"/>
        <v>3</v>
      </c>
      <c r="E49" s="91" t="str">
        <f t="shared" si="2"/>
        <v>일</v>
      </c>
      <c r="F49" s="18" t="s">
        <v>150</v>
      </c>
      <c r="G49" s="23" t="s">
        <v>106</v>
      </c>
      <c r="H49" s="19" t="s">
        <v>130</v>
      </c>
      <c r="I49" s="20">
        <v>33480</v>
      </c>
      <c r="J49" s="1">
        <v>3</v>
      </c>
      <c r="K49" s="21">
        <f t="shared" si="3"/>
        <v>100440</v>
      </c>
    </row>
    <row r="50" spans="1:11" ht="19.5" customHeight="1" x14ac:dyDescent="0.3">
      <c r="A50" s="22">
        <v>43170</v>
      </c>
      <c r="B50" s="22">
        <v>43173</v>
      </c>
      <c r="C50" s="91">
        <f t="shared" si="0"/>
        <v>2018</v>
      </c>
      <c r="D50" s="91">
        <f t="shared" si="1"/>
        <v>3</v>
      </c>
      <c r="E50" s="91" t="str">
        <f t="shared" si="2"/>
        <v>일</v>
      </c>
      <c r="F50" s="18" t="s">
        <v>467</v>
      </c>
      <c r="G50" s="23" t="s">
        <v>111</v>
      </c>
      <c r="H50" s="19" t="s">
        <v>113</v>
      </c>
      <c r="I50" s="20">
        <v>322800</v>
      </c>
      <c r="J50" s="1">
        <v>4</v>
      </c>
      <c r="K50" s="21">
        <f t="shared" si="3"/>
        <v>1291200</v>
      </c>
    </row>
    <row r="51" spans="1:11" ht="19.5" customHeight="1" x14ac:dyDescent="0.3">
      <c r="A51" s="22">
        <v>43174</v>
      </c>
      <c r="B51" s="22">
        <v>43177</v>
      </c>
      <c r="C51" s="91">
        <f t="shared" si="0"/>
        <v>2018</v>
      </c>
      <c r="D51" s="91">
        <f t="shared" si="1"/>
        <v>3</v>
      </c>
      <c r="E51" s="91" t="str">
        <f t="shared" si="2"/>
        <v>목</v>
      </c>
      <c r="F51" s="18" t="s">
        <v>468</v>
      </c>
      <c r="G51" s="23" t="s">
        <v>116</v>
      </c>
      <c r="H51" s="19" t="s">
        <v>119</v>
      </c>
      <c r="I51" s="20">
        <v>1200000</v>
      </c>
      <c r="J51" s="1">
        <v>8</v>
      </c>
      <c r="K51" s="21">
        <f t="shared" si="3"/>
        <v>9600000</v>
      </c>
    </row>
    <row r="52" spans="1:11" ht="19.5" customHeight="1" x14ac:dyDescent="0.3">
      <c r="A52" s="22">
        <v>43175</v>
      </c>
      <c r="B52" s="22">
        <v>43178</v>
      </c>
      <c r="C52" s="91">
        <f t="shared" si="0"/>
        <v>2018</v>
      </c>
      <c r="D52" s="91">
        <f t="shared" si="1"/>
        <v>3</v>
      </c>
      <c r="E52" s="91" t="str">
        <f t="shared" si="2"/>
        <v>금</v>
      </c>
      <c r="F52" s="18" t="s">
        <v>155</v>
      </c>
      <c r="G52" s="23" t="s">
        <v>103</v>
      </c>
      <c r="H52" s="19" t="s">
        <v>127</v>
      </c>
      <c r="I52" s="20">
        <v>215988</v>
      </c>
      <c r="J52" s="1">
        <v>16</v>
      </c>
      <c r="K52" s="21">
        <f t="shared" si="3"/>
        <v>3455808</v>
      </c>
    </row>
    <row r="53" spans="1:11" ht="19.5" customHeight="1" x14ac:dyDescent="0.3">
      <c r="A53" s="22">
        <v>43176</v>
      </c>
      <c r="B53" s="22">
        <v>43179</v>
      </c>
      <c r="C53" s="91">
        <f t="shared" si="0"/>
        <v>2018</v>
      </c>
      <c r="D53" s="91">
        <f t="shared" si="1"/>
        <v>3</v>
      </c>
      <c r="E53" s="91" t="str">
        <f t="shared" si="2"/>
        <v>토</v>
      </c>
      <c r="F53" s="18" t="s">
        <v>455</v>
      </c>
      <c r="G53" s="23" t="s">
        <v>101</v>
      </c>
      <c r="H53" s="19" t="s">
        <v>120</v>
      </c>
      <c r="I53" s="20">
        <v>1421964</v>
      </c>
      <c r="J53" s="1">
        <v>5</v>
      </c>
      <c r="K53" s="21">
        <f t="shared" si="3"/>
        <v>7109820</v>
      </c>
    </row>
    <row r="54" spans="1:11" ht="19.5" customHeight="1" x14ac:dyDescent="0.3">
      <c r="A54" s="22">
        <v>43176</v>
      </c>
      <c r="B54" s="22">
        <v>43179</v>
      </c>
      <c r="C54" s="91">
        <f t="shared" si="0"/>
        <v>2018</v>
      </c>
      <c r="D54" s="91">
        <f t="shared" si="1"/>
        <v>3</v>
      </c>
      <c r="E54" s="91" t="str">
        <f t="shared" si="2"/>
        <v>토</v>
      </c>
      <c r="F54" s="18" t="s">
        <v>469</v>
      </c>
      <c r="G54" s="23" t="s">
        <v>99</v>
      </c>
      <c r="H54" s="19" t="s">
        <v>105</v>
      </c>
      <c r="I54" s="20">
        <v>299988</v>
      </c>
      <c r="J54" s="1">
        <v>9</v>
      </c>
      <c r="K54" s="21">
        <f t="shared" si="3"/>
        <v>2699892</v>
      </c>
    </row>
    <row r="55" spans="1:11" ht="19.5" customHeight="1" x14ac:dyDescent="0.3">
      <c r="A55" s="22">
        <v>43176</v>
      </c>
      <c r="B55" s="22">
        <v>43179</v>
      </c>
      <c r="C55" s="91">
        <f t="shared" si="0"/>
        <v>2018</v>
      </c>
      <c r="D55" s="91">
        <f t="shared" si="1"/>
        <v>3</v>
      </c>
      <c r="E55" s="91" t="str">
        <f t="shared" si="2"/>
        <v>토</v>
      </c>
      <c r="F55" s="18" t="s">
        <v>470</v>
      </c>
      <c r="G55" s="18" t="s">
        <v>101</v>
      </c>
      <c r="H55" s="19" t="s">
        <v>102</v>
      </c>
      <c r="I55" s="20">
        <v>1910640</v>
      </c>
      <c r="J55" s="1">
        <v>50</v>
      </c>
      <c r="K55" s="21">
        <f t="shared" si="3"/>
        <v>95532000</v>
      </c>
    </row>
    <row r="56" spans="1:11" ht="19.5" customHeight="1" x14ac:dyDescent="0.3">
      <c r="A56" s="22">
        <v>43178</v>
      </c>
      <c r="B56" s="22">
        <v>43181</v>
      </c>
      <c r="C56" s="91">
        <f t="shared" si="0"/>
        <v>2018</v>
      </c>
      <c r="D56" s="91">
        <f t="shared" si="1"/>
        <v>3</v>
      </c>
      <c r="E56" s="91" t="str">
        <f t="shared" si="2"/>
        <v>월</v>
      </c>
      <c r="F56" s="18" t="s">
        <v>457</v>
      </c>
      <c r="G56" s="18" t="s">
        <v>101</v>
      </c>
      <c r="H56" s="19" t="s">
        <v>120</v>
      </c>
      <c r="I56" s="20">
        <v>1421964</v>
      </c>
      <c r="J56" s="1">
        <v>3</v>
      </c>
      <c r="K56" s="21">
        <f t="shared" si="3"/>
        <v>4265892</v>
      </c>
    </row>
    <row r="57" spans="1:11" ht="19.5" customHeight="1" x14ac:dyDescent="0.3">
      <c r="A57" s="22">
        <v>43179</v>
      </c>
      <c r="B57" s="22">
        <v>43182</v>
      </c>
      <c r="C57" s="91">
        <f t="shared" si="0"/>
        <v>2018</v>
      </c>
      <c r="D57" s="91">
        <f t="shared" si="1"/>
        <v>3</v>
      </c>
      <c r="E57" s="91" t="str">
        <f t="shared" si="2"/>
        <v>화</v>
      </c>
      <c r="F57" s="18" t="s">
        <v>471</v>
      </c>
      <c r="G57" s="18" t="s">
        <v>111</v>
      </c>
      <c r="H57" s="19" t="s">
        <v>112</v>
      </c>
      <c r="I57" s="20">
        <v>261942</v>
      </c>
      <c r="J57" s="1">
        <v>50</v>
      </c>
      <c r="K57" s="21">
        <f t="shared" si="3"/>
        <v>13097100</v>
      </c>
    </row>
    <row r="58" spans="1:11" ht="19.5" customHeight="1" x14ac:dyDescent="0.3">
      <c r="A58" s="22">
        <v>43181</v>
      </c>
      <c r="B58" s="22">
        <v>43184</v>
      </c>
      <c r="C58" s="91">
        <f t="shared" si="0"/>
        <v>2018</v>
      </c>
      <c r="D58" s="91">
        <f t="shared" si="1"/>
        <v>3</v>
      </c>
      <c r="E58" s="91" t="str">
        <f t="shared" si="2"/>
        <v>목</v>
      </c>
      <c r="F58" s="18" t="s">
        <v>473</v>
      </c>
      <c r="G58" s="18" t="s">
        <v>116</v>
      </c>
      <c r="H58" s="19" t="s">
        <v>131</v>
      </c>
      <c r="I58" s="20">
        <v>429600</v>
      </c>
      <c r="J58" s="1">
        <v>5</v>
      </c>
      <c r="K58" s="21">
        <f t="shared" si="3"/>
        <v>2148000</v>
      </c>
    </row>
    <row r="59" spans="1:11" ht="19.5" customHeight="1" x14ac:dyDescent="0.3">
      <c r="A59" s="22">
        <v>43181</v>
      </c>
      <c r="B59" s="22">
        <v>43184</v>
      </c>
      <c r="C59" s="91">
        <f t="shared" si="0"/>
        <v>2018</v>
      </c>
      <c r="D59" s="91">
        <f t="shared" si="1"/>
        <v>3</v>
      </c>
      <c r="E59" s="91" t="str">
        <f t="shared" si="2"/>
        <v>목</v>
      </c>
      <c r="F59" s="18" t="s">
        <v>472</v>
      </c>
      <c r="G59" s="18" t="s">
        <v>99</v>
      </c>
      <c r="H59" s="19" t="s">
        <v>110</v>
      </c>
      <c r="I59" s="20">
        <v>159588</v>
      </c>
      <c r="J59" s="1">
        <v>3</v>
      </c>
      <c r="K59" s="21">
        <f t="shared" si="3"/>
        <v>478764</v>
      </c>
    </row>
    <row r="60" spans="1:11" ht="19.5" customHeight="1" x14ac:dyDescent="0.3">
      <c r="A60" s="22">
        <v>43183</v>
      </c>
      <c r="B60" s="22">
        <v>43186</v>
      </c>
      <c r="C60" s="91">
        <f t="shared" si="0"/>
        <v>2018</v>
      </c>
      <c r="D60" s="91">
        <f t="shared" si="1"/>
        <v>3</v>
      </c>
      <c r="E60" s="91" t="str">
        <f t="shared" si="2"/>
        <v>토</v>
      </c>
      <c r="F60" s="18" t="s">
        <v>148</v>
      </c>
      <c r="G60" s="18" t="s">
        <v>99</v>
      </c>
      <c r="H60" s="19" t="s">
        <v>132</v>
      </c>
      <c r="I60" s="20">
        <v>179988</v>
      </c>
      <c r="J60" s="1">
        <v>50</v>
      </c>
      <c r="K60" s="21">
        <f t="shared" si="3"/>
        <v>8999400</v>
      </c>
    </row>
    <row r="61" spans="1:11" ht="19.5" customHeight="1" x14ac:dyDescent="0.3">
      <c r="A61" s="22">
        <v>43184</v>
      </c>
      <c r="B61" s="22">
        <v>43187</v>
      </c>
      <c r="C61" s="91">
        <f t="shared" si="0"/>
        <v>2018</v>
      </c>
      <c r="D61" s="91">
        <f t="shared" si="1"/>
        <v>3</v>
      </c>
      <c r="E61" s="91" t="str">
        <f t="shared" si="2"/>
        <v>일</v>
      </c>
      <c r="F61" s="18" t="s">
        <v>474</v>
      </c>
      <c r="G61" s="18" t="s">
        <v>111</v>
      </c>
      <c r="H61" s="19" t="s">
        <v>113</v>
      </c>
      <c r="I61" s="20">
        <v>322800</v>
      </c>
      <c r="J61" s="1">
        <v>1</v>
      </c>
      <c r="K61" s="21">
        <f t="shared" si="3"/>
        <v>322800</v>
      </c>
    </row>
    <row r="62" spans="1:11" ht="19.5" customHeight="1" x14ac:dyDescent="0.3">
      <c r="A62" s="22">
        <v>43185</v>
      </c>
      <c r="B62" s="22">
        <v>43188</v>
      </c>
      <c r="C62" s="91">
        <f t="shared" si="0"/>
        <v>2018</v>
      </c>
      <c r="D62" s="91">
        <f t="shared" si="1"/>
        <v>3</v>
      </c>
      <c r="E62" s="91" t="str">
        <f t="shared" si="2"/>
        <v>월</v>
      </c>
      <c r="F62" s="18" t="s">
        <v>459</v>
      </c>
      <c r="G62" s="18" t="s">
        <v>106</v>
      </c>
      <c r="H62" s="19" t="s">
        <v>109</v>
      </c>
      <c r="I62" s="20">
        <v>456000</v>
      </c>
      <c r="J62" s="1">
        <v>1</v>
      </c>
      <c r="K62" s="21">
        <f t="shared" si="3"/>
        <v>456000</v>
      </c>
    </row>
    <row r="63" spans="1:11" ht="19.5" customHeight="1" x14ac:dyDescent="0.3">
      <c r="A63" s="22">
        <v>43185</v>
      </c>
      <c r="B63" s="22">
        <v>43188</v>
      </c>
      <c r="C63" s="91">
        <f t="shared" si="0"/>
        <v>2018</v>
      </c>
      <c r="D63" s="91">
        <f t="shared" si="1"/>
        <v>3</v>
      </c>
      <c r="E63" s="91" t="str">
        <f t="shared" si="2"/>
        <v>월</v>
      </c>
      <c r="F63" s="18" t="s">
        <v>475</v>
      </c>
      <c r="G63" s="18" t="s">
        <v>99</v>
      </c>
      <c r="H63" s="19" t="s">
        <v>110</v>
      </c>
      <c r="I63" s="20">
        <v>159588</v>
      </c>
      <c r="J63" s="1">
        <v>1</v>
      </c>
      <c r="K63" s="21">
        <f t="shared" si="3"/>
        <v>159588</v>
      </c>
    </row>
    <row r="64" spans="1:11" ht="19.5" customHeight="1" x14ac:dyDescent="0.3">
      <c r="A64" s="22">
        <v>43185</v>
      </c>
      <c r="B64" s="22">
        <v>43188</v>
      </c>
      <c r="C64" s="91">
        <f t="shared" si="0"/>
        <v>2018</v>
      </c>
      <c r="D64" s="91">
        <f t="shared" si="1"/>
        <v>3</v>
      </c>
      <c r="E64" s="91" t="str">
        <f t="shared" si="2"/>
        <v>월</v>
      </c>
      <c r="F64" s="18" t="s">
        <v>458</v>
      </c>
      <c r="G64" s="18" t="s">
        <v>101</v>
      </c>
      <c r="H64" s="19" t="s">
        <v>126</v>
      </c>
      <c r="I64" s="20">
        <v>563964</v>
      </c>
      <c r="J64" s="1">
        <v>1</v>
      </c>
      <c r="K64" s="21">
        <f t="shared" si="3"/>
        <v>563964</v>
      </c>
    </row>
    <row r="65" spans="1:11" ht="19.5" customHeight="1" x14ac:dyDescent="0.3">
      <c r="A65" s="22">
        <v>43187</v>
      </c>
      <c r="B65" s="22">
        <v>43190</v>
      </c>
      <c r="C65" s="91">
        <f t="shared" si="0"/>
        <v>2018</v>
      </c>
      <c r="D65" s="91">
        <f t="shared" si="1"/>
        <v>3</v>
      </c>
      <c r="E65" s="91" t="str">
        <f t="shared" si="2"/>
        <v>수</v>
      </c>
      <c r="F65" s="18" t="s">
        <v>149</v>
      </c>
      <c r="G65" s="18" t="s">
        <v>106</v>
      </c>
      <c r="H65" s="19" t="s">
        <v>115</v>
      </c>
      <c r="I65" s="20">
        <v>1198800</v>
      </c>
      <c r="J65" s="1">
        <v>1</v>
      </c>
      <c r="K65" s="21">
        <f t="shared" si="3"/>
        <v>1198800</v>
      </c>
    </row>
    <row r="66" spans="1:11" ht="19.5" customHeight="1" x14ac:dyDescent="0.3">
      <c r="A66" s="22">
        <v>43188</v>
      </c>
      <c r="B66" s="22">
        <v>43191</v>
      </c>
      <c r="C66" s="91">
        <f t="shared" si="0"/>
        <v>2018</v>
      </c>
      <c r="D66" s="91">
        <f t="shared" si="1"/>
        <v>3</v>
      </c>
      <c r="E66" s="91" t="str">
        <f t="shared" si="2"/>
        <v>목</v>
      </c>
      <c r="F66" s="18" t="s">
        <v>460</v>
      </c>
      <c r="G66" s="18" t="s">
        <v>101</v>
      </c>
      <c r="H66" s="19" t="s">
        <v>102</v>
      </c>
      <c r="I66" s="20">
        <v>1910640</v>
      </c>
      <c r="J66" s="1">
        <v>7</v>
      </c>
      <c r="K66" s="21">
        <f t="shared" si="3"/>
        <v>13374480</v>
      </c>
    </row>
    <row r="67" spans="1:11" ht="19.5" customHeight="1" x14ac:dyDescent="0.3">
      <c r="A67" s="22">
        <v>43189</v>
      </c>
      <c r="B67" s="22">
        <v>43192</v>
      </c>
      <c r="C67" s="91">
        <f t="shared" ref="C67:C130" si="4">YEAR(A67)</f>
        <v>2018</v>
      </c>
      <c r="D67" s="91">
        <f t="shared" ref="D67:D130" si="5">MONTH(A67)</f>
        <v>3</v>
      </c>
      <c r="E67" s="91" t="str">
        <f t="shared" ref="E67:E130" si="6">TEXT(A67,"aaa")</f>
        <v>금</v>
      </c>
      <c r="F67" s="18" t="s">
        <v>462</v>
      </c>
      <c r="G67" s="18" t="s">
        <v>103</v>
      </c>
      <c r="H67" s="19" t="s">
        <v>127</v>
      </c>
      <c r="I67" s="20">
        <v>215988</v>
      </c>
      <c r="J67" s="1">
        <v>3</v>
      </c>
      <c r="K67" s="21">
        <f t="shared" ref="K67:K130" si="7">I67*J67</f>
        <v>647964</v>
      </c>
    </row>
    <row r="68" spans="1:11" ht="19.5" customHeight="1" x14ac:dyDescent="0.3">
      <c r="A68" s="22">
        <v>43189</v>
      </c>
      <c r="B68" s="22">
        <v>43192</v>
      </c>
      <c r="C68" s="91">
        <f t="shared" si="4"/>
        <v>2018</v>
      </c>
      <c r="D68" s="91">
        <f t="shared" si="5"/>
        <v>3</v>
      </c>
      <c r="E68" s="91" t="str">
        <f t="shared" si="6"/>
        <v>금</v>
      </c>
      <c r="F68" s="18" t="s">
        <v>461</v>
      </c>
      <c r="G68" s="18" t="s">
        <v>111</v>
      </c>
      <c r="H68" s="19" t="s">
        <v>133</v>
      </c>
      <c r="I68" s="20">
        <v>309600</v>
      </c>
      <c r="J68" s="1">
        <v>1</v>
      </c>
      <c r="K68" s="21">
        <f t="shared" si="7"/>
        <v>309600</v>
      </c>
    </row>
    <row r="69" spans="1:11" ht="19.5" customHeight="1" x14ac:dyDescent="0.3">
      <c r="A69" s="22">
        <v>43191</v>
      </c>
      <c r="B69" s="22">
        <v>43194</v>
      </c>
      <c r="C69" s="91">
        <f t="shared" si="4"/>
        <v>2018</v>
      </c>
      <c r="D69" s="91">
        <f t="shared" si="5"/>
        <v>4</v>
      </c>
      <c r="E69" s="91" t="str">
        <f t="shared" si="6"/>
        <v>일</v>
      </c>
      <c r="F69" s="18" t="s">
        <v>464</v>
      </c>
      <c r="G69" s="18" t="s">
        <v>103</v>
      </c>
      <c r="H69" s="19" t="s">
        <v>114</v>
      </c>
      <c r="I69" s="20">
        <v>21092</v>
      </c>
      <c r="J69" s="1">
        <v>5</v>
      </c>
      <c r="K69" s="21">
        <f t="shared" si="7"/>
        <v>105460</v>
      </c>
    </row>
    <row r="70" spans="1:11" ht="19.5" customHeight="1" x14ac:dyDescent="0.3">
      <c r="A70" s="22">
        <v>43191</v>
      </c>
      <c r="B70" s="22">
        <v>43194</v>
      </c>
      <c r="C70" s="91">
        <f t="shared" si="4"/>
        <v>2018</v>
      </c>
      <c r="D70" s="91">
        <f t="shared" si="5"/>
        <v>4</v>
      </c>
      <c r="E70" s="91" t="str">
        <f t="shared" si="6"/>
        <v>일</v>
      </c>
      <c r="F70" s="18" t="s">
        <v>463</v>
      </c>
      <c r="G70" s="18" t="s">
        <v>106</v>
      </c>
      <c r="H70" s="19" t="s">
        <v>115</v>
      </c>
      <c r="I70" s="20">
        <v>838800</v>
      </c>
      <c r="J70" s="1">
        <v>20</v>
      </c>
      <c r="K70" s="21">
        <f t="shared" si="7"/>
        <v>16776000</v>
      </c>
    </row>
    <row r="71" spans="1:11" ht="19.5" customHeight="1" x14ac:dyDescent="0.3">
      <c r="A71" s="22">
        <v>43192</v>
      </c>
      <c r="B71" s="22">
        <v>43195</v>
      </c>
      <c r="C71" s="91">
        <f t="shared" si="4"/>
        <v>2018</v>
      </c>
      <c r="D71" s="91">
        <f t="shared" si="5"/>
        <v>4</v>
      </c>
      <c r="E71" s="91" t="str">
        <f t="shared" si="6"/>
        <v>월</v>
      </c>
      <c r="F71" s="18" t="s">
        <v>465</v>
      </c>
      <c r="G71" s="18" t="s">
        <v>101</v>
      </c>
      <c r="H71" s="19" t="s">
        <v>102</v>
      </c>
      <c r="I71" s="20">
        <v>1910640</v>
      </c>
      <c r="J71" s="1">
        <v>9</v>
      </c>
      <c r="K71" s="21">
        <f t="shared" si="7"/>
        <v>17195760</v>
      </c>
    </row>
    <row r="72" spans="1:11" ht="19.5" customHeight="1" x14ac:dyDescent="0.3">
      <c r="A72" s="22">
        <v>43193</v>
      </c>
      <c r="B72" s="22">
        <v>43196</v>
      </c>
      <c r="C72" s="91">
        <f t="shared" si="4"/>
        <v>2018</v>
      </c>
      <c r="D72" s="91">
        <f t="shared" si="5"/>
        <v>4</v>
      </c>
      <c r="E72" s="91" t="str">
        <f t="shared" si="6"/>
        <v>화</v>
      </c>
      <c r="F72" s="18" t="s">
        <v>150</v>
      </c>
      <c r="G72" s="18" t="s">
        <v>101</v>
      </c>
      <c r="H72" s="19" t="s">
        <v>124</v>
      </c>
      <c r="I72" s="20">
        <v>599988</v>
      </c>
      <c r="J72" s="1">
        <v>10</v>
      </c>
      <c r="K72" s="21">
        <f t="shared" si="7"/>
        <v>5999880</v>
      </c>
    </row>
    <row r="73" spans="1:11" ht="19.5" customHeight="1" x14ac:dyDescent="0.3">
      <c r="A73" s="22">
        <v>43193</v>
      </c>
      <c r="B73" s="22">
        <v>43196</v>
      </c>
      <c r="C73" s="91">
        <f t="shared" si="4"/>
        <v>2018</v>
      </c>
      <c r="D73" s="91">
        <f t="shared" si="5"/>
        <v>4</v>
      </c>
      <c r="E73" s="91" t="str">
        <f t="shared" si="6"/>
        <v>화</v>
      </c>
      <c r="F73" s="18" t="s">
        <v>466</v>
      </c>
      <c r="G73" s="18" t="s">
        <v>116</v>
      </c>
      <c r="H73" s="19" t="s">
        <v>119</v>
      </c>
      <c r="I73" s="20">
        <v>1200000</v>
      </c>
      <c r="J73" s="1">
        <v>20</v>
      </c>
      <c r="K73" s="21">
        <f t="shared" si="7"/>
        <v>24000000</v>
      </c>
    </row>
    <row r="74" spans="1:11" ht="19.5" customHeight="1" x14ac:dyDescent="0.3">
      <c r="A74" s="22">
        <v>43194</v>
      </c>
      <c r="B74" s="22">
        <v>43197</v>
      </c>
      <c r="C74" s="91">
        <f t="shared" si="4"/>
        <v>2018</v>
      </c>
      <c r="D74" s="91">
        <f t="shared" si="5"/>
        <v>4</v>
      </c>
      <c r="E74" s="91" t="str">
        <f t="shared" si="6"/>
        <v>수</v>
      </c>
      <c r="F74" s="18" t="s">
        <v>12</v>
      </c>
      <c r="G74" s="18" t="s">
        <v>101</v>
      </c>
      <c r="H74" s="19" t="s">
        <v>102</v>
      </c>
      <c r="I74" s="20">
        <v>1910640</v>
      </c>
      <c r="J74" s="1">
        <v>3</v>
      </c>
      <c r="K74" s="21">
        <f t="shared" si="7"/>
        <v>5731920</v>
      </c>
    </row>
    <row r="75" spans="1:11" ht="19.5" customHeight="1" x14ac:dyDescent="0.3">
      <c r="A75" s="22">
        <v>43195</v>
      </c>
      <c r="B75" s="22">
        <v>43198</v>
      </c>
      <c r="C75" s="91">
        <f t="shared" si="4"/>
        <v>2018</v>
      </c>
      <c r="D75" s="91">
        <f t="shared" si="5"/>
        <v>4</v>
      </c>
      <c r="E75" s="91" t="str">
        <f t="shared" si="6"/>
        <v>목</v>
      </c>
      <c r="F75" s="18" t="s">
        <v>468</v>
      </c>
      <c r="G75" s="18" t="s">
        <v>106</v>
      </c>
      <c r="H75" s="19" t="s">
        <v>115</v>
      </c>
      <c r="I75" s="20">
        <v>838800</v>
      </c>
      <c r="J75" s="1">
        <v>2</v>
      </c>
      <c r="K75" s="21">
        <f t="shared" si="7"/>
        <v>1677600</v>
      </c>
    </row>
    <row r="76" spans="1:11" ht="19.5" customHeight="1" x14ac:dyDescent="0.3">
      <c r="A76" s="22">
        <v>43195</v>
      </c>
      <c r="B76" s="22">
        <v>43198</v>
      </c>
      <c r="C76" s="91">
        <f t="shared" si="4"/>
        <v>2018</v>
      </c>
      <c r="D76" s="91">
        <f t="shared" si="5"/>
        <v>4</v>
      </c>
      <c r="E76" s="91" t="str">
        <f t="shared" si="6"/>
        <v>목</v>
      </c>
      <c r="F76" s="18" t="s">
        <v>469</v>
      </c>
      <c r="G76" s="18" t="s">
        <v>111</v>
      </c>
      <c r="H76" s="19" t="s">
        <v>112</v>
      </c>
      <c r="I76" s="20">
        <v>362163</v>
      </c>
      <c r="J76" s="1">
        <v>5</v>
      </c>
      <c r="K76" s="21">
        <f t="shared" si="7"/>
        <v>1810815</v>
      </c>
    </row>
    <row r="77" spans="1:11" ht="19.5" customHeight="1" x14ac:dyDescent="0.3">
      <c r="A77" s="22">
        <v>43195</v>
      </c>
      <c r="B77" s="22">
        <v>43198</v>
      </c>
      <c r="C77" s="91">
        <f t="shared" si="4"/>
        <v>2018</v>
      </c>
      <c r="D77" s="91">
        <f t="shared" si="5"/>
        <v>4</v>
      </c>
      <c r="E77" s="91" t="str">
        <f t="shared" si="6"/>
        <v>목</v>
      </c>
      <c r="F77" s="18" t="s">
        <v>467</v>
      </c>
      <c r="G77" s="18" t="s">
        <v>99</v>
      </c>
      <c r="H77" s="19" t="s">
        <v>134</v>
      </c>
      <c r="I77" s="20">
        <v>404976</v>
      </c>
      <c r="J77" s="1">
        <v>2</v>
      </c>
      <c r="K77" s="21">
        <f t="shared" si="7"/>
        <v>809952</v>
      </c>
    </row>
    <row r="78" spans="1:11" ht="19.5" customHeight="1" x14ac:dyDescent="0.3">
      <c r="A78" s="22">
        <v>43196</v>
      </c>
      <c r="B78" s="22">
        <v>43199</v>
      </c>
      <c r="C78" s="91">
        <f t="shared" si="4"/>
        <v>2018</v>
      </c>
      <c r="D78" s="91">
        <f t="shared" si="5"/>
        <v>4</v>
      </c>
      <c r="E78" s="91" t="str">
        <f t="shared" si="6"/>
        <v>금</v>
      </c>
      <c r="F78" s="18" t="s">
        <v>470</v>
      </c>
      <c r="G78" s="18" t="s">
        <v>103</v>
      </c>
      <c r="H78" s="19" t="s">
        <v>127</v>
      </c>
      <c r="I78" s="20">
        <v>215988</v>
      </c>
      <c r="J78" s="1">
        <v>8</v>
      </c>
      <c r="K78" s="21">
        <f t="shared" si="7"/>
        <v>1727904</v>
      </c>
    </row>
    <row r="79" spans="1:11" ht="19.5" customHeight="1" x14ac:dyDescent="0.3">
      <c r="A79" s="22">
        <v>43197</v>
      </c>
      <c r="B79" s="22">
        <v>43200</v>
      </c>
      <c r="C79" s="91">
        <f t="shared" si="4"/>
        <v>2018</v>
      </c>
      <c r="D79" s="91">
        <f t="shared" si="5"/>
        <v>4</v>
      </c>
      <c r="E79" s="91" t="str">
        <f t="shared" si="6"/>
        <v>토</v>
      </c>
      <c r="F79" s="18" t="s">
        <v>0</v>
      </c>
      <c r="G79" s="18" t="s">
        <v>111</v>
      </c>
      <c r="H79" s="19" t="s">
        <v>128</v>
      </c>
      <c r="I79" s="20">
        <v>466800</v>
      </c>
      <c r="J79" s="1">
        <v>5</v>
      </c>
      <c r="K79" s="21">
        <f t="shared" si="7"/>
        <v>2334000</v>
      </c>
    </row>
    <row r="80" spans="1:11" ht="19.5" customHeight="1" x14ac:dyDescent="0.3">
      <c r="A80" s="22">
        <v>43197</v>
      </c>
      <c r="B80" s="22">
        <v>43200</v>
      </c>
      <c r="C80" s="91">
        <f t="shared" si="4"/>
        <v>2018</v>
      </c>
      <c r="D80" s="91">
        <f t="shared" si="5"/>
        <v>4</v>
      </c>
      <c r="E80" s="91" t="str">
        <f t="shared" si="6"/>
        <v>토</v>
      </c>
      <c r="F80" s="18" t="s">
        <v>473</v>
      </c>
      <c r="G80" s="18" t="s">
        <v>106</v>
      </c>
      <c r="H80" s="19" t="s">
        <v>130</v>
      </c>
      <c r="I80" s="20">
        <v>33480</v>
      </c>
      <c r="J80" s="1">
        <v>3</v>
      </c>
      <c r="K80" s="21">
        <f t="shared" si="7"/>
        <v>100440</v>
      </c>
    </row>
    <row r="81" spans="1:11" ht="19.5" customHeight="1" x14ac:dyDescent="0.3">
      <c r="A81" s="22">
        <v>43198</v>
      </c>
      <c r="B81" s="22">
        <v>43201</v>
      </c>
      <c r="C81" s="91">
        <f t="shared" si="4"/>
        <v>2018</v>
      </c>
      <c r="D81" s="91">
        <f t="shared" si="5"/>
        <v>4</v>
      </c>
      <c r="E81" s="91" t="str">
        <f t="shared" si="6"/>
        <v>일</v>
      </c>
      <c r="F81" s="18" t="s">
        <v>473</v>
      </c>
      <c r="G81" s="18" t="s">
        <v>106</v>
      </c>
      <c r="H81" s="19" t="s">
        <v>135</v>
      </c>
      <c r="I81" s="20">
        <v>30600</v>
      </c>
      <c r="J81" s="1">
        <v>9</v>
      </c>
      <c r="K81" s="21">
        <f t="shared" si="7"/>
        <v>275400</v>
      </c>
    </row>
    <row r="82" spans="1:11" ht="19.5" customHeight="1" x14ac:dyDescent="0.3">
      <c r="A82" s="22">
        <v>43198</v>
      </c>
      <c r="B82" s="22">
        <v>43201</v>
      </c>
      <c r="C82" s="91">
        <f t="shared" si="4"/>
        <v>2018</v>
      </c>
      <c r="D82" s="91">
        <f t="shared" si="5"/>
        <v>4</v>
      </c>
      <c r="E82" s="91" t="str">
        <f t="shared" si="6"/>
        <v>일</v>
      </c>
      <c r="F82" s="18" t="s">
        <v>474</v>
      </c>
      <c r="G82" s="18" t="s">
        <v>106</v>
      </c>
      <c r="H82" s="19" t="s">
        <v>109</v>
      </c>
      <c r="I82" s="20">
        <v>456000</v>
      </c>
      <c r="J82" s="1">
        <v>9</v>
      </c>
      <c r="K82" s="21">
        <f t="shared" si="7"/>
        <v>4104000</v>
      </c>
    </row>
    <row r="83" spans="1:11" ht="19.5" customHeight="1" x14ac:dyDescent="0.3">
      <c r="A83" s="22">
        <v>43198</v>
      </c>
      <c r="B83" s="22">
        <v>43201</v>
      </c>
      <c r="C83" s="91">
        <f t="shared" si="4"/>
        <v>2018</v>
      </c>
      <c r="D83" s="91">
        <f t="shared" si="5"/>
        <v>4</v>
      </c>
      <c r="E83" s="91" t="str">
        <f t="shared" si="6"/>
        <v>일</v>
      </c>
      <c r="F83" s="18" t="s">
        <v>152</v>
      </c>
      <c r="G83" s="18" t="s">
        <v>103</v>
      </c>
      <c r="H83" s="19" t="s">
        <v>104</v>
      </c>
      <c r="I83" s="20">
        <v>201158</v>
      </c>
      <c r="J83" s="1">
        <v>9</v>
      </c>
      <c r="K83" s="21">
        <f t="shared" si="7"/>
        <v>1810422</v>
      </c>
    </row>
    <row r="84" spans="1:11" ht="19.5" customHeight="1" x14ac:dyDescent="0.3">
      <c r="A84" s="22">
        <v>43199</v>
      </c>
      <c r="B84" s="22">
        <v>43202</v>
      </c>
      <c r="C84" s="91">
        <f t="shared" si="4"/>
        <v>2018</v>
      </c>
      <c r="D84" s="91">
        <f t="shared" si="5"/>
        <v>4</v>
      </c>
      <c r="E84" s="91" t="str">
        <f t="shared" si="6"/>
        <v>월</v>
      </c>
      <c r="F84" s="18" t="s">
        <v>477</v>
      </c>
      <c r="G84" s="18" t="s">
        <v>106</v>
      </c>
      <c r="H84" s="19" t="s">
        <v>129</v>
      </c>
      <c r="I84" s="20">
        <v>166800</v>
      </c>
      <c r="J84" s="1">
        <v>5</v>
      </c>
      <c r="K84" s="21">
        <f t="shared" si="7"/>
        <v>834000</v>
      </c>
    </row>
    <row r="85" spans="1:11" ht="19.5" customHeight="1" x14ac:dyDescent="0.3">
      <c r="A85" s="22">
        <v>43199</v>
      </c>
      <c r="B85" s="22">
        <v>43202</v>
      </c>
      <c r="C85" s="91">
        <f t="shared" si="4"/>
        <v>2018</v>
      </c>
      <c r="D85" s="91">
        <f t="shared" si="5"/>
        <v>4</v>
      </c>
      <c r="E85" s="91" t="str">
        <f t="shared" si="6"/>
        <v>월</v>
      </c>
      <c r="F85" s="18" t="s">
        <v>476</v>
      </c>
      <c r="G85" s="18" t="s">
        <v>103</v>
      </c>
      <c r="H85" s="19" t="s">
        <v>127</v>
      </c>
      <c r="I85" s="20">
        <v>215988</v>
      </c>
      <c r="J85" s="1">
        <v>10</v>
      </c>
      <c r="K85" s="21">
        <f t="shared" si="7"/>
        <v>2159880</v>
      </c>
    </row>
    <row r="86" spans="1:11" ht="19.5" customHeight="1" x14ac:dyDescent="0.3">
      <c r="A86" s="22">
        <v>43199</v>
      </c>
      <c r="B86" s="22">
        <v>43202</v>
      </c>
      <c r="C86" s="91">
        <f t="shared" si="4"/>
        <v>2018</v>
      </c>
      <c r="D86" s="91">
        <f t="shared" si="5"/>
        <v>4</v>
      </c>
      <c r="E86" s="91" t="str">
        <f t="shared" si="6"/>
        <v>월</v>
      </c>
      <c r="F86" s="18" t="s">
        <v>475</v>
      </c>
      <c r="G86" s="18" t="s">
        <v>111</v>
      </c>
      <c r="H86" s="19" t="s">
        <v>112</v>
      </c>
      <c r="I86" s="20">
        <v>261455</v>
      </c>
      <c r="J86" s="1">
        <v>10</v>
      </c>
      <c r="K86" s="21">
        <f t="shared" si="7"/>
        <v>2614550</v>
      </c>
    </row>
    <row r="87" spans="1:11" ht="19.5" customHeight="1" x14ac:dyDescent="0.3">
      <c r="A87" s="22">
        <v>43200</v>
      </c>
      <c r="B87" s="22">
        <v>43203</v>
      </c>
      <c r="C87" s="91">
        <f t="shared" si="4"/>
        <v>2018</v>
      </c>
      <c r="D87" s="91">
        <f t="shared" si="5"/>
        <v>4</v>
      </c>
      <c r="E87" s="91" t="str">
        <f t="shared" si="6"/>
        <v>화</v>
      </c>
      <c r="F87" s="18" t="s">
        <v>149</v>
      </c>
      <c r="G87" s="18" t="s">
        <v>99</v>
      </c>
      <c r="H87" s="19" t="s">
        <v>110</v>
      </c>
      <c r="I87" s="20">
        <v>159588</v>
      </c>
      <c r="J87" s="1">
        <v>7</v>
      </c>
      <c r="K87" s="21">
        <f t="shared" si="7"/>
        <v>1117116</v>
      </c>
    </row>
    <row r="88" spans="1:11" ht="19.5" customHeight="1" x14ac:dyDescent="0.3">
      <c r="A88" s="22">
        <v>43200</v>
      </c>
      <c r="B88" s="22">
        <v>43203</v>
      </c>
      <c r="C88" s="91">
        <f t="shared" si="4"/>
        <v>2018</v>
      </c>
      <c r="D88" s="91">
        <f t="shared" si="5"/>
        <v>4</v>
      </c>
      <c r="E88" s="91" t="str">
        <f t="shared" si="6"/>
        <v>화</v>
      </c>
      <c r="F88" s="18" t="s">
        <v>0</v>
      </c>
      <c r="G88" s="18" t="s">
        <v>111</v>
      </c>
      <c r="H88" s="19" t="s">
        <v>136</v>
      </c>
      <c r="I88" s="20">
        <v>274800</v>
      </c>
      <c r="J88" s="1">
        <v>20</v>
      </c>
      <c r="K88" s="21">
        <f t="shared" si="7"/>
        <v>5496000</v>
      </c>
    </row>
    <row r="89" spans="1:11" ht="19.5" customHeight="1" x14ac:dyDescent="0.3">
      <c r="A89" s="22">
        <v>43200</v>
      </c>
      <c r="B89" s="22">
        <v>43203</v>
      </c>
      <c r="C89" s="91">
        <f t="shared" si="4"/>
        <v>2018</v>
      </c>
      <c r="D89" s="91">
        <f t="shared" si="5"/>
        <v>4</v>
      </c>
      <c r="E89" s="91" t="str">
        <f t="shared" si="6"/>
        <v>화</v>
      </c>
      <c r="F89" s="18" t="s">
        <v>156</v>
      </c>
      <c r="G89" s="18" t="s">
        <v>103</v>
      </c>
      <c r="H89" s="19" t="s">
        <v>127</v>
      </c>
      <c r="I89" s="20">
        <v>215988</v>
      </c>
      <c r="J89" s="1">
        <v>3</v>
      </c>
      <c r="K89" s="21">
        <f t="shared" si="7"/>
        <v>647964</v>
      </c>
    </row>
    <row r="90" spans="1:11" ht="19.5" customHeight="1" x14ac:dyDescent="0.3">
      <c r="A90" s="22">
        <v>43200</v>
      </c>
      <c r="B90" s="22">
        <v>43203</v>
      </c>
      <c r="C90" s="91">
        <f t="shared" si="4"/>
        <v>2018</v>
      </c>
      <c r="D90" s="91">
        <f t="shared" si="5"/>
        <v>4</v>
      </c>
      <c r="E90" s="91" t="str">
        <f t="shared" si="6"/>
        <v>화</v>
      </c>
      <c r="F90" s="18" t="s">
        <v>471</v>
      </c>
      <c r="G90" s="18" t="s">
        <v>103</v>
      </c>
      <c r="H90" s="19" t="s">
        <v>114</v>
      </c>
      <c r="I90" s="20">
        <v>15192</v>
      </c>
      <c r="J90" s="1">
        <v>5</v>
      </c>
      <c r="K90" s="21">
        <f t="shared" si="7"/>
        <v>75960</v>
      </c>
    </row>
    <row r="91" spans="1:11" ht="19.5" customHeight="1" x14ac:dyDescent="0.3">
      <c r="A91" s="22">
        <v>43201</v>
      </c>
      <c r="B91" s="22">
        <v>43204</v>
      </c>
      <c r="C91" s="91">
        <f t="shared" si="4"/>
        <v>2018</v>
      </c>
      <c r="D91" s="91">
        <f t="shared" si="5"/>
        <v>4</v>
      </c>
      <c r="E91" s="91" t="str">
        <f t="shared" si="6"/>
        <v>수</v>
      </c>
      <c r="F91" s="18" t="s">
        <v>151</v>
      </c>
      <c r="G91" s="18" t="s">
        <v>106</v>
      </c>
      <c r="H91" s="19" t="s">
        <v>137</v>
      </c>
      <c r="I91" s="20">
        <v>459540</v>
      </c>
      <c r="J91" s="1">
        <v>20</v>
      </c>
      <c r="K91" s="21">
        <f t="shared" si="7"/>
        <v>9190800</v>
      </c>
    </row>
    <row r="92" spans="1:11" ht="19.5" customHeight="1" x14ac:dyDescent="0.3">
      <c r="A92" s="22">
        <v>43201</v>
      </c>
      <c r="B92" s="22">
        <v>43204</v>
      </c>
      <c r="C92" s="91">
        <f t="shared" si="4"/>
        <v>2018</v>
      </c>
      <c r="D92" s="91">
        <f t="shared" si="5"/>
        <v>4</v>
      </c>
      <c r="E92" s="91" t="str">
        <f t="shared" si="6"/>
        <v>수</v>
      </c>
      <c r="F92" s="18" t="s">
        <v>153</v>
      </c>
      <c r="G92" s="18" t="s">
        <v>106</v>
      </c>
      <c r="H92" s="19" t="s">
        <v>115</v>
      </c>
      <c r="I92" s="20">
        <v>838800</v>
      </c>
      <c r="J92" s="1">
        <v>20</v>
      </c>
      <c r="K92" s="21">
        <f t="shared" si="7"/>
        <v>16776000</v>
      </c>
    </row>
    <row r="93" spans="1:11" ht="19.5" customHeight="1" x14ac:dyDescent="0.3">
      <c r="A93" s="22">
        <v>43201</v>
      </c>
      <c r="B93" s="22">
        <v>43204</v>
      </c>
      <c r="C93" s="91">
        <f t="shared" si="4"/>
        <v>2018</v>
      </c>
      <c r="D93" s="91">
        <f t="shared" si="5"/>
        <v>4</v>
      </c>
      <c r="E93" s="91" t="str">
        <f t="shared" si="6"/>
        <v>수</v>
      </c>
      <c r="F93" s="18" t="s">
        <v>476</v>
      </c>
      <c r="G93" s="18" t="s">
        <v>111</v>
      </c>
      <c r="H93" s="19" t="s">
        <v>136</v>
      </c>
      <c r="I93" s="20">
        <v>274800</v>
      </c>
      <c r="J93" s="1">
        <v>9</v>
      </c>
      <c r="K93" s="21">
        <f t="shared" si="7"/>
        <v>2473200</v>
      </c>
    </row>
    <row r="94" spans="1:11" ht="19.5" customHeight="1" x14ac:dyDescent="0.3">
      <c r="A94" s="22">
        <v>43201</v>
      </c>
      <c r="B94" s="22">
        <v>43204</v>
      </c>
      <c r="C94" s="91">
        <f t="shared" si="4"/>
        <v>2018</v>
      </c>
      <c r="D94" s="91">
        <f t="shared" si="5"/>
        <v>4</v>
      </c>
      <c r="E94" s="91" t="str">
        <f t="shared" si="6"/>
        <v>수</v>
      </c>
      <c r="F94" s="18" t="s">
        <v>12</v>
      </c>
      <c r="G94" s="18" t="s">
        <v>106</v>
      </c>
      <c r="H94" s="19" t="s">
        <v>109</v>
      </c>
      <c r="I94" s="20">
        <v>456000</v>
      </c>
      <c r="J94" s="1">
        <v>3</v>
      </c>
      <c r="K94" s="21">
        <f t="shared" si="7"/>
        <v>1368000</v>
      </c>
    </row>
    <row r="95" spans="1:11" ht="19.5" customHeight="1" x14ac:dyDescent="0.3">
      <c r="A95" s="22">
        <v>43201</v>
      </c>
      <c r="B95" s="22">
        <v>43204</v>
      </c>
      <c r="C95" s="91">
        <f t="shared" si="4"/>
        <v>2018</v>
      </c>
      <c r="D95" s="91">
        <f t="shared" si="5"/>
        <v>4</v>
      </c>
      <c r="E95" s="91" t="str">
        <f t="shared" si="6"/>
        <v>수</v>
      </c>
      <c r="F95" s="18" t="s">
        <v>0</v>
      </c>
      <c r="G95" s="18" t="s">
        <v>111</v>
      </c>
      <c r="H95" s="19" t="s">
        <v>136</v>
      </c>
      <c r="I95" s="20">
        <v>274800</v>
      </c>
      <c r="J95" s="1">
        <v>5</v>
      </c>
      <c r="K95" s="21">
        <f t="shared" si="7"/>
        <v>1374000</v>
      </c>
    </row>
    <row r="96" spans="1:11" ht="19.5" customHeight="1" x14ac:dyDescent="0.3">
      <c r="A96" s="22">
        <v>43201</v>
      </c>
      <c r="B96" s="22">
        <v>43204</v>
      </c>
      <c r="C96" s="91">
        <f t="shared" si="4"/>
        <v>2018</v>
      </c>
      <c r="D96" s="91">
        <f t="shared" si="5"/>
        <v>4</v>
      </c>
      <c r="E96" s="91" t="str">
        <f t="shared" si="6"/>
        <v>수</v>
      </c>
      <c r="F96" s="18" t="s">
        <v>152</v>
      </c>
      <c r="G96" s="18" t="s">
        <v>103</v>
      </c>
      <c r="H96" s="19" t="s">
        <v>114</v>
      </c>
      <c r="I96" s="20">
        <v>25830</v>
      </c>
      <c r="J96" s="1">
        <v>9</v>
      </c>
      <c r="K96" s="21">
        <f t="shared" si="7"/>
        <v>232470</v>
      </c>
    </row>
    <row r="97" spans="1:11" ht="19.5" customHeight="1" x14ac:dyDescent="0.3">
      <c r="A97" s="22">
        <v>43201</v>
      </c>
      <c r="B97" s="22">
        <v>43204</v>
      </c>
      <c r="C97" s="91">
        <f t="shared" si="4"/>
        <v>2018</v>
      </c>
      <c r="D97" s="91">
        <f t="shared" si="5"/>
        <v>4</v>
      </c>
      <c r="E97" s="91" t="str">
        <f t="shared" si="6"/>
        <v>수</v>
      </c>
      <c r="F97" s="18" t="s">
        <v>1</v>
      </c>
      <c r="G97" s="18" t="s">
        <v>101</v>
      </c>
      <c r="H97" s="19" t="s">
        <v>102</v>
      </c>
      <c r="I97" s="20">
        <v>1910640</v>
      </c>
      <c r="J97" s="1">
        <v>10</v>
      </c>
      <c r="K97" s="21">
        <f t="shared" si="7"/>
        <v>19106400</v>
      </c>
    </row>
    <row r="98" spans="1:11" ht="19.5" customHeight="1" x14ac:dyDescent="0.3">
      <c r="A98" s="22">
        <v>43202</v>
      </c>
      <c r="B98" s="22">
        <v>43205</v>
      </c>
      <c r="C98" s="91">
        <f t="shared" si="4"/>
        <v>2018</v>
      </c>
      <c r="D98" s="91">
        <f t="shared" si="5"/>
        <v>4</v>
      </c>
      <c r="E98" s="91" t="str">
        <f t="shared" si="6"/>
        <v>목</v>
      </c>
      <c r="F98" s="18" t="s">
        <v>155</v>
      </c>
      <c r="G98" s="18" t="s">
        <v>106</v>
      </c>
      <c r="H98" s="19" t="s">
        <v>115</v>
      </c>
      <c r="I98" s="20">
        <v>838800</v>
      </c>
      <c r="J98" s="1">
        <v>2</v>
      </c>
      <c r="K98" s="21">
        <f t="shared" si="7"/>
        <v>1677600</v>
      </c>
    </row>
    <row r="99" spans="1:11" ht="19.5" customHeight="1" x14ac:dyDescent="0.3">
      <c r="A99" s="22">
        <v>43202</v>
      </c>
      <c r="B99" s="22">
        <v>43205</v>
      </c>
      <c r="C99" s="91">
        <f t="shared" si="4"/>
        <v>2018</v>
      </c>
      <c r="D99" s="91">
        <f t="shared" si="5"/>
        <v>4</v>
      </c>
      <c r="E99" s="91" t="str">
        <f t="shared" si="6"/>
        <v>목</v>
      </c>
      <c r="F99" s="18" t="s">
        <v>1</v>
      </c>
      <c r="G99" s="18" t="s">
        <v>103</v>
      </c>
      <c r="H99" s="19" t="s">
        <v>104</v>
      </c>
      <c r="I99" s="20">
        <v>405921</v>
      </c>
      <c r="J99" s="1">
        <v>14</v>
      </c>
      <c r="K99" s="21">
        <f t="shared" si="7"/>
        <v>5682894</v>
      </c>
    </row>
    <row r="100" spans="1:11" ht="19.5" customHeight="1" x14ac:dyDescent="0.3">
      <c r="A100" s="22">
        <v>43202</v>
      </c>
      <c r="B100" s="22">
        <v>43205</v>
      </c>
      <c r="C100" s="91">
        <f t="shared" si="4"/>
        <v>2018</v>
      </c>
      <c r="D100" s="91">
        <f t="shared" si="5"/>
        <v>4</v>
      </c>
      <c r="E100" s="91" t="str">
        <f t="shared" si="6"/>
        <v>목</v>
      </c>
      <c r="F100" s="18" t="s">
        <v>154</v>
      </c>
      <c r="G100" s="18" t="s">
        <v>106</v>
      </c>
      <c r="H100" s="19" t="s">
        <v>109</v>
      </c>
      <c r="I100" s="20">
        <v>456000</v>
      </c>
      <c r="J100" s="1">
        <v>2</v>
      </c>
      <c r="K100" s="21">
        <f t="shared" si="7"/>
        <v>912000</v>
      </c>
    </row>
    <row r="101" spans="1:11" ht="19.5" customHeight="1" x14ac:dyDescent="0.3">
      <c r="A101" s="22">
        <v>43203</v>
      </c>
      <c r="B101" s="22">
        <v>43206</v>
      </c>
      <c r="C101" s="91">
        <f t="shared" si="4"/>
        <v>2018</v>
      </c>
      <c r="D101" s="91">
        <f t="shared" si="5"/>
        <v>4</v>
      </c>
      <c r="E101" s="91" t="str">
        <f t="shared" si="6"/>
        <v>금</v>
      </c>
      <c r="F101" s="18" t="s">
        <v>155</v>
      </c>
      <c r="G101" s="18" t="s">
        <v>116</v>
      </c>
      <c r="H101" s="19" t="s">
        <v>131</v>
      </c>
      <c r="I101" s="20">
        <v>429600</v>
      </c>
      <c r="J101" s="1">
        <v>2</v>
      </c>
      <c r="K101" s="21">
        <f t="shared" si="7"/>
        <v>859200</v>
      </c>
    </row>
    <row r="102" spans="1:11" ht="19.5" customHeight="1" x14ac:dyDescent="0.3">
      <c r="A102" s="22">
        <v>43203</v>
      </c>
      <c r="B102" s="22">
        <v>43206</v>
      </c>
      <c r="C102" s="91">
        <f t="shared" si="4"/>
        <v>2018</v>
      </c>
      <c r="D102" s="91">
        <f t="shared" si="5"/>
        <v>4</v>
      </c>
      <c r="E102" s="91" t="str">
        <f t="shared" si="6"/>
        <v>금</v>
      </c>
      <c r="F102" s="18" t="s">
        <v>156</v>
      </c>
      <c r="G102" s="18" t="s">
        <v>106</v>
      </c>
      <c r="H102" s="19" t="s">
        <v>115</v>
      </c>
      <c r="I102" s="20">
        <v>838800</v>
      </c>
      <c r="J102" s="1">
        <v>5</v>
      </c>
      <c r="K102" s="21">
        <f t="shared" si="7"/>
        <v>4194000</v>
      </c>
    </row>
    <row r="103" spans="1:11" ht="19.5" customHeight="1" x14ac:dyDescent="0.3">
      <c r="A103" s="22">
        <v>43203</v>
      </c>
      <c r="B103" s="22">
        <v>43206</v>
      </c>
      <c r="C103" s="91">
        <f t="shared" si="4"/>
        <v>2018</v>
      </c>
      <c r="D103" s="91">
        <f t="shared" si="5"/>
        <v>4</v>
      </c>
      <c r="E103" s="91" t="str">
        <f t="shared" si="6"/>
        <v>금</v>
      </c>
      <c r="F103" s="18" t="s">
        <v>154</v>
      </c>
      <c r="G103" s="18" t="s">
        <v>116</v>
      </c>
      <c r="H103" s="19" t="s">
        <v>117</v>
      </c>
      <c r="I103" s="20">
        <v>198000</v>
      </c>
      <c r="J103" s="1">
        <v>2</v>
      </c>
      <c r="K103" s="21">
        <f t="shared" si="7"/>
        <v>396000</v>
      </c>
    </row>
    <row r="104" spans="1:11" ht="19.5" customHeight="1" x14ac:dyDescent="0.3">
      <c r="A104" s="22">
        <v>43204</v>
      </c>
      <c r="B104" s="22">
        <v>43207</v>
      </c>
      <c r="C104" s="91">
        <f t="shared" si="4"/>
        <v>2018</v>
      </c>
      <c r="D104" s="91">
        <f t="shared" si="5"/>
        <v>4</v>
      </c>
      <c r="E104" s="91" t="str">
        <f t="shared" si="6"/>
        <v>토</v>
      </c>
      <c r="F104" s="18" t="s">
        <v>149</v>
      </c>
      <c r="G104" s="18" t="s">
        <v>99</v>
      </c>
      <c r="H104" s="19" t="s">
        <v>100</v>
      </c>
      <c r="I104" s="20">
        <v>131940</v>
      </c>
      <c r="J104" s="1">
        <v>1</v>
      </c>
      <c r="K104" s="21">
        <f t="shared" si="7"/>
        <v>131940</v>
      </c>
    </row>
    <row r="105" spans="1:11" ht="19.5" customHeight="1" x14ac:dyDescent="0.3">
      <c r="A105" s="22">
        <v>43204</v>
      </c>
      <c r="B105" s="22">
        <v>43207</v>
      </c>
      <c r="C105" s="91">
        <f t="shared" si="4"/>
        <v>2018</v>
      </c>
      <c r="D105" s="91">
        <f t="shared" si="5"/>
        <v>4</v>
      </c>
      <c r="E105" s="91" t="str">
        <f t="shared" si="6"/>
        <v>토</v>
      </c>
      <c r="F105" s="18" t="s">
        <v>457</v>
      </c>
      <c r="G105" s="18" t="s">
        <v>106</v>
      </c>
      <c r="H105" s="19" t="s">
        <v>138</v>
      </c>
      <c r="I105" s="20">
        <v>23880</v>
      </c>
      <c r="J105" s="1">
        <v>3</v>
      </c>
      <c r="K105" s="21">
        <f t="shared" si="7"/>
        <v>71640</v>
      </c>
    </row>
    <row r="106" spans="1:11" ht="19.5" customHeight="1" x14ac:dyDescent="0.3">
      <c r="A106" s="22">
        <v>43205</v>
      </c>
      <c r="B106" s="22">
        <v>43208</v>
      </c>
      <c r="C106" s="91">
        <f t="shared" si="4"/>
        <v>2018</v>
      </c>
      <c r="D106" s="91">
        <f t="shared" si="5"/>
        <v>4</v>
      </c>
      <c r="E106" s="91" t="str">
        <f t="shared" si="6"/>
        <v>일</v>
      </c>
      <c r="F106" s="18" t="s">
        <v>456</v>
      </c>
      <c r="G106" s="18" t="s">
        <v>103</v>
      </c>
      <c r="H106" s="19" t="s">
        <v>114</v>
      </c>
      <c r="I106" s="20">
        <v>16425</v>
      </c>
      <c r="J106" s="1">
        <v>3</v>
      </c>
      <c r="K106" s="21">
        <f t="shared" si="7"/>
        <v>49275</v>
      </c>
    </row>
    <row r="107" spans="1:11" ht="19.5" customHeight="1" x14ac:dyDescent="0.3">
      <c r="A107" s="22">
        <v>43206</v>
      </c>
      <c r="B107" s="22">
        <v>43209</v>
      </c>
      <c r="C107" s="91">
        <f t="shared" si="4"/>
        <v>2018</v>
      </c>
      <c r="D107" s="91">
        <f t="shared" si="5"/>
        <v>4</v>
      </c>
      <c r="E107" s="91" t="str">
        <f t="shared" si="6"/>
        <v>월</v>
      </c>
      <c r="F107" s="18" t="s">
        <v>458</v>
      </c>
      <c r="G107" s="18" t="s">
        <v>101</v>
      </c>
      <c r="H107" s="19" t="s">
        <v>124</v>
      </c>
      <c r="I107" s="20">
        <v>599988</v>
      </c>
      <c r="J107" s="1">
        <v>4</v>
      </c>
      <c r="K107" s="21">
        <f t="shared" si="7"/>
        <v>2399952</v>
      </c>
    </row>
    <row r="108" spans="1:11" ht="19.5" customHeight="1" x14ac:dyDescent="0.3">
      <c r="A108" s="22">
        <v>43207</v>
      </c>
      <c r="B108" s="22">
        <v>43210</v>
      </c>
      <c r="C108" s="91">
        <f t="shared" si="4"/>
        <v>2018</v>
      </c>
      <c r="D108" s="91">
        <f t="shared" si="5"/>
        <v>4</v>
      </c>
      <c r="E108" s="91" t="str">
        <f t="shared" si="6"/>
        <v>화</v>
      </c>
      <c r="F108" s="18" t="s">
        <v>455</v>
      </c>
      <c r="G108" s="18" t="s">
        <v>103</v>
      </c>
      <c r="H108" s="19" t="s">
        <v>127</v>
      </c>
      <c r="I108" s="20">
        <v>215988</v>
      </c>
      <c r="J108" s="1">
        <v>8</v>
      </c>
      <c r="K108" s="21">
        <f t="shared" si="7"/>
        <v>1727904</v>
      </c>
    </row>
    <row r="109" spans="1:11" ht="19.5" customHeight="1" x14ac:dyDescent="0.3">
      <c r="A109" s="22">
        <v>43207</v>
      </c>
      <c r="B109" s="22">
        <v>43210</v>
      </c>
      <c r="C109" s="91">
        <f t="shared" si="4"/>
        <v>2018</v>
      </c>
      <c r="D109" s="91">
        <f t="shared" si="5"/>
        <v>4</v>
      </c>
      <c r="E109" s="91" t="str">
        <f t="shared" si="6"/>
        <v>화</v>
      </c>
      <c r="F109" s="18" t="s">
        <v>460</v>
      </c>
      <c r="G109" s="18" t="s">
        <v>111</v>
      </c>
      <c r="H109" s="19" t="s">
        <v>113</v>
      </c>
      <c r="I109" s="20">
        <v>322800</v>
      </c>
      <c r="J109" s="1">
        <v>9</v>
      </c>
      <c r="K109" s="21">
        <f t="shared" si="7"/>
        <v>2905200</v>
      </c>
    </row>
    <row r="110" spans="1:11" ht="19.5" customHeight="1" x14ac:dyDescent="0.3">
      <c r="A110" s="22">
        <v>43207</v>
      </c>
      <c r="B110" s="22">
        <v>43210</v>
      </c>
      <c r="C110" s="91">
        <f t="shared" si="4"/>
        <v>2018</v>
      </c>
      <c r="D110" s="91">
        <f t="shared" si="5"/>
        <v>4</v>
      </c>
      <c r="E110" s="91" t="str">
        <f t="shared" si="6"/>
        <v>화</v>
      </c>
      <c r="F110" s="18" t="s">
        <v>459</v>
      </c>
      <c r="G110" s="18" t="s">
        <v>99</v>
      </c>
      <c r="H110" s="19" t="s">
        <v>108</v>
      </c>
      <c r="I110" s="20">
        <v>48660</v>
      </c>
      <c r="J110" s="1">
        <v>8</v>
      </c>
      <c r="K110" s="21">
        <f t="shared" si="7"/>
        <v>389280</v>
      </c>
    </row>
    <row r="111" spans="1:11" ht="19.5" customHeight="1" x14ac:dyDescent="0.3">
      <c r="A111" s="22">
        <v>43207</v>
      </c>
      <c r="B111" s="22">
        <v>43210</v>
      </c>
      <c r="C111" s="91">
        <f t="shared" si="4"/>
        <v>2018</v>
      </c>
      <c r="D111" s="91">
        <f t="shared" si="5"/>
        <v>4</v>
      </c>
      <c r="E111" s="91" t="str">
        <f t="shared" si="6"/>
        <v>화</v>
      </c>
      <c r="F111" s="18" t="s">
        <v>156</v>
      </c>
      <c r="G111" s="18" t="s">
        <v>101</v>
      </c>
      <c r="H111" s="19" t="s">
        <v>120</v>
      </c>
      <c r="I111" s="20">
        <v>1421964</v>
      </c>
      <c r="J111" s="1">
        <v>5</v>
      </c>
      <c r="K111" s="21">
        <f t="shared" si="7"/>
        <v>7109820</v>
      </c>
    </row>
    <row r="112" spans="1:11" ht="19.5" customHeight="1" x14ac:dyDescent="0.3">
      <c r="A112" s="22">
        <v>43208</v>
      </c>
      <c r="B112" s="22">
        <v>43211</v>
      </c>
      <c r="C112" s="91">
        <f t="shared" si="4"/>
        <v>2018</v>
      </c>
      <c r="D112" s="91">
        <f t="shared" si="5"/>
        <v>4</v>
      </c>
      <c r="E112" s="91" t="str">
        <f t="shared" si="6"/>
        <v>수</v>
      </c>
      <c r="F112" s="18" t="s">
        <v>457</v>
      </c>
      <c r="G112" s="18" t="s">
        <v>111</v>
      </c>
      <c r="H112" s="19" t="s">
        <v>113</v>
      </c>
      <c r="I112" s="20">
        <v>322800</v>
      </c>
      <c r="J112" s="1">
        <v>3</v>
      </c>
      <c r="K112" s="21">
        <f t="shared" si="7"/>
        <v>968400</v>
      </c>
    </row>
    <row r="113" spans="1:11" ht="19.5" customHeight="1" x14ac:dyDescent="0.3">
      <c r="A113" s="22">
        <v>43209</v>
      </c>
      <c r="B113" s="22">
        <v>43212</v>
      </c>
      <c r="C113" s="91">
        <f t="shared" si="4"/>
        <v>2018</v>
      </c>
      <c r="D113" s="91">
        <f t="shared" si="5"/>
        <v>4</v>
      </c>
      <c r="E113" s="91" t="str">
        <f t="shared" si="6"/>
        <v>목</v>
      </c>
      <c r="F113" s="18" t="s">
        <v>462</v>
      </c>
      <c r="G113" s="18" t="s">
        <v>106</v>
      </c>
      <c r="H113" s="19" t="s">
        <v>115</v>
      </c>
      <c r="I113" s="20">
        <v>838800</v>
      </c>
      <c r="J113" s="1">
        <v>10</v>
      </c>
      <c r="K113" s="21">
        <f t="shared" si="7"/>
        <v>8388000</v>
      </c>
    </row>
    <row r="114" spans="1:11" ht="19.5" customHeight="1" x14ac:dyDescent="0.3">
      <c r="A114" s="22">
        <v>43209</v>
      </c>
      <c r="B114" s="22">
        <v>43212</v>
      </c>
      <c r="C114" s="91">
        <f t="shared" si="4"/>
        <v>2018</v>
      </c>
      <c r="D114" s="91">
        <f t="shared" si="5"/>
        <v>4</v>
      </c>
      <c r="E114" s="91" t="str">
        <f t="shared" si="6"/>
        <v>목</v>
      </c>
      <c r="F114" s="18" t="s">
        <v>461</v>
      </c>
      <c r="G114" s="18" t="s">
        <v>101</v>
      </c>
      <c r="H114" s="19" t="s">
        <v>102</v>
      </c>
      <c r="I114" s="20">
        <v>1910640</v>
      </c>
      <c r="J114" s="1">
        <v>10</v>
      </c>
      <c r="K114" s="21">
        <f t="shared" si="7"/>
        <v>19106400</v>
      </c>
    </row>
    <row r="115" spans="1:11" ht="19.5" customHeight="1" x14ac:dyDescent="0.3">
      <c r="A115" s="22">
        <v>43211</v>
      </c>
      <c r="B115" s="22">
        <v>43214</v>
      </c>
      <c r="C115" s="91">
        <f t="shared" si="4"/>
        <v>2018</v>
      </c>
      <c r="D115" s="91">
        <f t="shared" si="5"/>
        <v>4</v>
      </c>
      <c r="E115" s="91" t="str">
        <f t="shared" si="6"/>
        <v>토</v>
      </c>
      <c r="F115" s="18" t="s">
        <v>465</v>
      </c>
      <c r="G115" s="18" t="s">
        <v>111</v>
      </c>
      <c r="H115" s="19" t="s">
        <v>112</v>
      </c>
      <c r="I115" s="20">
        <v>266311</v>
      </c>
      <c r="J115" s="1">
        <v>10</v>
      </c>
      <c r="K115" s="21">
        <f t="shared" si="7"/>
        <v>2663110</v>
      </c>
    </row>
    <row r="116" spans="1:11" ht="19.5" customHeight="1" x14ac:dyDescent="0.3">
      <c r="A116" s="22">
        <v>43211</v>
      </c>
      <c r="B116" s="22">
        <v>43214</v>
      </c>
      <c r="C116" s="91">
        <f t="shared" si="4"/>
        <v>2018</v>
      </c>
      <c r="D116" s="91">
        <f t="shared" si="5"/>
        <v>4</v>
      </c>
      <c r="E116" s="91" t="str">
        <f t="shared" si="6"/>
        <v>토</v>
      </c>
      <c r="F116" s="18" t="s">
        <v>150</v>
      </c>
      <c r="G116" s="18" t="s">
        <v>106</v>
      </c>
      <c r="H116" s="19" t="s">
        <v>115</v>
      </c>
      <c r="I116" s="20">
        <v>838800</v>
      </c>
      <c r="J116" s="1">
        <v>20</v>
      </c>
      <c r="K116" s="21">
        <f t="shared" si="7"/>
        <v>16776000</v>
      </c>
    </row>
    <row r="117" spans="1:11" ht="19.5" customHeight="1" x14ac:dyDescent="0.3">
      <c r="A117" s="22">
        <v>43211</v>
      </c>
      <c r="B117" s="22">
        <v>43214</v>
      </c>
      <c r="C117" s="91">
        <f t="shared" si="4"/>
        <v>2018</v>
      </c>
      <c r="D117" s="91">
        <f t="shared" si="5"/>
        <v>4</v>
      </c>
      <c r="E117" s="91" t="str">
        <f t="shared" si="6"/>
        <v>토</v>
      </c>
      <c r="F117" s="18" t="s">
        <v>466</v>
      </c>
      <c r="G117" s="18" t="s">
        <v>101</v>
      </c>
      <c r="H117" s="19" t="s">
        <v>102</v>
      </c>
      <c r="I117" s="20">
        <v>1910640</v>
      </c>
      <c r="J117" s="1">
        <v>20</v>
      </c>
      <c r="K117" s="21">
        <f t="shared" si="7"/>
        <v>38212800</v>
      </c>
    </row>
    <row r="118" spans="1:11" ht="19.5" customHeight="1" x14ac:dyDescent="0.3">
      <c r="A118" s="22">
        <v>43212</v>
      </c>
      <c r="B118" s="22">
        <v>43215</v>
      </c>
      <c r="C118" s="91">
        <f t="shared" si="4"/>
        <v>2018</v>
      </c>
      <c r="D118" s="91">
        <f t="shared" si="5"/>
        <v>4</v>
      </c>
      <c r="E118" s="91" t="str">
        <f t="shared" si="6"/>
        <v>일</v>
      </c>
      <c r="F118" s="18" t="s">
        <v>156</v>
      </c>
      <c r="G118" s="18" t="s">
        <v>111</v>
      </c>
      <c r="H118" s="19" t="s">
        <v>113</v>
      </c>
      <c r="I118" s="20">
        <v>322800</v>
      </c>
      <c r="J118" s="1">
        <v>10</v>
      </c>
      <c r="K118" s="21">
        <f t="shared" si="7"/>
        <v>3228000</v>
      </c>
    </row>
    <row r="119" spans="1:11" ht="19.5" customHeight="1" x14ac:dyDescent="0.3">
      <c r="A119" s="22">
        <v>43212</v>
      </c>
      <c r="B119" s="22">
        <v>43215</v>
      </c>
      <c r="C119" s="91">
        <f t="shared" si="4"/>
        <v>2018</v>
      </c>
      <c r="D119" s="91">
        <f t="shared" si="5"/>
        <v>4</v>
      </c>
      <c r="E119" s="91" t="str">
        <f t="shared" si="6"/>
        <v>일</v>
      </c>
      <c r="F119" s="18" t="s">
        <v>458</v>
      </c>
      <c r="G119" s="18" t="s">
        <v>111</v>
      </c>
      <c r="H119" s="19" t="s">
        <v>139</v>
      </c>
      <c r="I119" s="20">
        <v>441600</v>
      </c>
      <c r="J119" s="1">
        <v>3</v>
      </c>
      <c r="K119" s="21">
        <f t="shared" si="7"/>
        <v>1324800</v>
      </c>
    </row>
    <row r="120" spans="1:11" ht="19.5" customHeight="1" x14ac:dyDescent="0.3">
      <c r="A120" s="22">
        <v>43212</v>
      </c>
      <c r="B120" s="22">
        <v>43215</v>
      </c>
      <c r="C120" s="91">
        <f t="shared" si="4"/>
        <v>2018</v>
      </c>
      <c r="D120" s="91">
        <f t="shared" si="5"/>
        <v>4</v>
      </c>
      <c r="E120" s="91" t="str">
        <f t="shared" si="6"/>
        <v>일</v>
      </c>
      <c r="F120" s="18" t="s">
        <v>458</v>
      </c>
      <c r="G120" s="18" t="s">
        <v>111</v>
      </c>
      <c r="H120" s="19" t="s">
        <v>113</v>
      </c>
      <c r="I120" s="20">
        <v>322800</v>
      </c>
      <c r="J120" s="1">
        <v>4</v>
      </c>
      <c r="K120" s="21">
        <f t="shared" si="7"/>
        <v>1291200</v>
      </c>
    </row>
    <row r="121" spans="1:11" ht="19.5" customHeight="1" x14ac:dyDescent="0.3">
      <c r="A121" s="22">
        <v>43213</v>
      </c>
      <c r="B121" s="22">
        <v>43216</v>
      </c>
      <c r="C121" s="91">
        <f t="shared" si="4"/>
        <v>2018</v>
      </c>
      <c r="D121" s="91">
        <f t="shared" si="5"/>
        <v>4</v>
      </c>
      <c r="E121" s="91" t="str">
        <f t="shared" si="6"/>
        <v>월</v>
      </c>
      <c r="F121" s="18" t="s">
        <v>468</v>
      </c>
      <c r="G121" s="18" t="s">
        <v>99</v>
      </c>
      <c r="H121" s="19" t="s">
        <v>108</v>
      </c>
      <c r="I121" s="20">
        <v>48660</v>
      </c>
      <c r="J121" s="1">
        <v>20</v>
      </c>
      <c r="K121" s="21">
        <f t="shared" si="7"/>
        <v>973200</v>
      </c>
    </row>
    <row r="122" spans="1:11" ht="19.5" customHeight="1" x14ac:dyDescent="0.3">
      <c r="A122" s="22">
        <v>43213</v>
      </c>
      <c r="B122" s="22">
        <v>43216</v>
      </c>
      <c r="C122" s="91">
        <f t="shared" si="4"/>
        <v>2018</v>
      </c>
      <c r="D122" s="91">
        <f t="shared" si="5"/>
        <v>4</v>
      </c>
      <c r="E122" s="91" t="str">
        <f t="shared" si="6"/>
        <v>월</v>
      </c>
      <c r="F122" s="18" t="s">
        <v>469</v>
      </c>
      <c r="G122" s="18" t="s">
        <v>106</v>
      </c>
      <c r="H122" s="19" t="s">
        <v>121</v>
      </c>
      <c r="I122" s="20">
        <v>180000</v>
      </c>
      <c r="J122" s="1">
        <v>3</v>
      </c>
      <c r="K122" s="21">
        <f t="shared" si="7"/>
        <v>540000</v>
      </c>
    </row>
    <row r="123" spans="1:11" ht="19.5" customHeight="1" x14ac:dyDescent="0.3">
      <c r="A123" s="22">
        <v>43214</v>
      </c>
      <c r="B123" s="22">
        <v>43217</v>
      </c>
      <c r="C123" s="91">
        <f t="shared" si="4"/>
        <v>2018</v>
      </c>
      <c r="D123" s="91">
        <f t="shared" si="5"/>
        <v>4</v>
      </c>
      <c r="E123" s="91" t="str">
        <f t="shared" si="6"/>
        <v>화</v>
      </c>
      <c r="F123" s="18" t="s">
        <v>470</v>
      </c>
      <c r="G123" s="18" t="s">
        <v>106</v>
      </c>
      <c r="H123" s="19" t="s">
        <v>115</v>
      </c>
      <c r="I123" s="20">
        <v>838800</v>
      </c>
      <c r="J123" s="1">
        <v>20</v>
      </c>
      <c r="K123" s="21">
        <f t="shared" si="7"/>
        <v>16776000</v>
      </c>
    </row>
    <row r="124" spans="1:11" ht="19.5" customHeight="1" x14ac:dyDescent="0.3">
      <c r="A124" s="22">
        <v>43215</v>
      </c>
      <c r="B124" s="22">
        <v>43218</v>
      </c>
      <c r="C124" s="91">
        <f t="shared" si="4"/>
        <v>2018</v>
      </c>
      <c r="D124" s="91">
        <f t="shared" si="5"/>
        <v>4</v>
      </c>
      <c r="E124" s="91" t="str">
        <f t="shared" si="6"/>
        <v>수</v>
      </c>
      <c r="F124" s="18" t="s">
        <v>472</v>
      </c>
      <c r="G124" s="18" t="s">
        <v>106</v>
      </c>
      <c r="H124" s="19" t="s">
        <v>130</v>
      </c>
      <c r="I124" s="20">
        <v>33480</v>
      </c>
      <c r="J124" s="1">
        <v>20</v>
      </c>
      <c r="K124" s="21">
        <f t="shared" si="7"/>
        <v>669600</v>
      </c>
    </row>
    <row r="125" spans="1:11" ht="19.5" customHeight="1" x14ac:dyDescent="0.3">
      <c r="A125" s="22">
        <v>43215</v>
      </c>
      <c r="B125" s="22">
        <v>43218</v>
      </c>
      <c r="C125" s="91">
        <f t="shared" si="4"/>
        <v>2018</v>
      </c>
      <c r="D125" s="91">
        <f t="shared" si="5"/>
        <v>4</v>
      </c>
      <c r="E125" s="91" t="str">
        <f t="shared" si="6"/>
        <v>수</v>
      </c>
      <c r="F125" s="18" t="s">
        <v>455</v>
      </c>
      <c r="G125" s="18" t="s">
        <v>111</v>
      </c>
      <c r="H125" s="19" t="s">
        <v>113</v>
      </c>
      <c r="I125" s="20">
        <v>322800</v>
      </c>
      <c r="J125" s="1">
        <v>5</v>
      </c>
      <c r="K125" s="21">
        <f t="shared" si="7"/>
        <v>1614000</v>
      </c>
    </row>
    <row r="126" spans="1:11" ht="19.5" customHeight="1" x14ac:dyDescent="0.3">
      <c r="A126" s="22">
        <v>43215</v>
      </c>
      <c r="B126" s="22">
        <v>43218</v>
      </c>
      <c r="C126" s="91">
        <f t="shared" si="4"/>
        <v>2018</v>
      </c>
      <c r="D126" s="91">
        <f t="shared" si="5"/>
        <v>4</v>
      </c>
      <c r="E126" s="91" t="str">
        <f t="shared" si="6"/>
        <v>수</v>
      </c>
      <c r="F126" s="18" t="s">
        <v>473</v>
      </c>
      <c r="G126" s="18" t="s">
        <v>111</v>
      </c>
      <c r="H126" s="19" t="s">
        <v>113</v>
      </c>
      <c r="I126" s="20">
        <v>322800</v>
      </c>
      <c r="J126" s="1">
        <v>9</v>
      </c>
      <c r="K126" s="21">
        <f t="shared" si="7"/>
        <v>2905200</v>
      </c>
    </row>
    <row r="127" spans="1:11" ht="19.5" customHeight="1" x14ac:dyDescent="0.3">
      <c r="A127" s="22">
        <v>43215</v>
      </c>
      <c r="B127" s="22">
        <v>43218</v>
      </c>
      <c r="C127" s="91">
        <f t="shared" si="4"/>
        <v>2018</v>
      </c>
      <c r="D127" s="91">
        <f t="shared" si="5"/>
        <v>4</v>
      </c>
      <c r="E127" s="91" t="str">
        <f t="shared" si="6"/>
        <v>수</v>
      </c>
      <c r="F127" s="18" t="s">
        <v>153</v>
      </c>
      <c r="G127" s="18" t="s">
        <v>106</v>
      </c>
      <c r="H127" s="19" t="s">
        <v>130</v>
      </c>
      <c r="I127" s="20">
        <v>33480</v>
      </c>
      <c r="J127" s="1">
        <v>5</v>
      </c>
      <c r="K127" s="21">
        <f t="shared" si="7"/>
        <v>167400</v>
      </c>
    </row>
    <row r="128" spans="1:11" ht="19.5" customHeight="1" x14ac:dyDescent="0.3">
      <c r="A128" s="22">
        <v>43216</v>
      </c>
      <c r="B128" s="22">
        <v>43219</v>
      </c>
      <c r="C128" s="91">
        <f t="shared" si="4"/>
        <v>2018</v>
      </c>
      <c r="D128" s="91">
        <f t="shared" si="5"/>
        <v>4</v>
      </c>
      <c r="E128" s="91" t="str">
        <f t="shared" si="6"/>
        <v>목</v>
      </c>
      <c r="F128" s="18" t="s">
        <v>148</v>
      </c>
      <c r="G128" s="18" t="s">
        <v>99</v>
      </c>
      <c r="H128" s="19" t="s">
        <v>105</v>
      </c>
      <c r="I128" s="20">
        <v>299988</v>
      </c>
      <c r="J128" s="1">
        <v>10</v>
      </c>
      <c r="K128" s="21">
        <f t="shared" si="7"/>
        <v>2999880</v>
      </c>
    </row>
    <row r="129" spans="1:11" ht="19.5" customHeight="1" x14ac:dyDescent="0.3">
      <c r="A129" s="22">
        <v>43216</v>
      </c>
      <c r="B129" s="22">
        <v>43219</v>
      </c>
      <c r="C129" s="91">
        <f t="shared" si="4"/>
        <v>2018</v>
      </c>
      <c r="D129" s="91">
        <f t="shared" si="5"/>
        <v>4</v>
      </c>
      <c r="E129" s="91" t="str">
        <f t="shared" si="6"/>
        <v>목</v>
      </c>
      <c r="F129" s="18" t="s">
        <v>462</v>
      </c>
      <c r="G129" s="18" t="s">
        <v>111</v>
      </c>
      <c r="H129" s="19" t="s">
        <v>112</v>
      </c>
      <c r="I129" s="20">
        <v>261901</v>
      </c>
      <c r="J129" s="1">
        <v>14</v>
      </c>
      <c r="K129" s="21">
        <f t="shared" si="7"/>
        <v>3666614</v>
      </c>
    </row>
    <row r="130" spans="1:11" ht="19.5" customHeight="1" x14ac:dyDescent="0.3">
      <c r="A130" s="22">
        <v>43216</v>
      </c>
      <c r="B130" s="22">
        <v>43219</v>
      </c>
      <c r="C130" s="91">
        <f t="shared" si="4"/>
        <v>2018</v>
      </c>
      <c r="D130" s="91">
        <f t="shared" si="5"/>
        <v>4</v>
      </c>
      <c r="E130" s="91" t="str">
        <f t="shared" si="6"/>
        <v>목</v>
      </c>
      <c r="F130" s="18" t="s">
        <v>461</v>
      </c>
      <c r="G130" s="18" t="s">
        <v>111</v>
      </c>
      <c r="H130" s="19" t="s">
        <v>140</v>
      </c>
      <c r="I130" s="20">
        <v>39588</v>
      </c>
      <c r="J130" s="1">
        <v>14</v>
      </c>
      <c r="K130" s="21">
        <f t="shared" si="7"/>
        <v>554232</v>
      </c>
    </row>
    <row r="131" spans="1:11" ht="19.5" customHeight="1" x14ac:dyDescent="0.3">
      <c r="A131" s="22">
        <v>43217</v>
      </c>
      <c r="B131" s="22">
        <v>43220</v>
      </c>
      <c r="C131" s="91">
        <f t="shared" ref="C131:C194" si="8">YEAR(A131)</f>
        <v>2018</v>
      </c>
      <c r="D131" s="91">
        <f t="shared" ref="D131:D194" si="9">MONTH(A131)</f>
        <v>4</v>
      </c>
      <c r="E131" s="91" t="str">
        <f t="shared" ref="E131:E194" si="10">TEXT(A131,"aaa")</f>
        <v>금</v>
      </c>
      <c r="F131" s="18" t="s">
        <v>463</v>
      </c>
      <c r="G131" s="18" t="s">
        <v>111</v>
      </c>
      <c r="H131" s="19" t="s">
        <v>112</v>
      </c>
      <c r="I131" s="20">
        <v>154800</v>
      </c>
      <c r="J131" s="1">
        <v>5</v>
      </c>
      <c r="K131" s="21">
        <f t="shared" ref="K131:K194" si="11">I131*J131</f>
        <v>774000</v>
      </c>
    </row>
    <row r="132" spans="1:11" ht="19.5" customHeight="1" x14ac:dyDescent="0.3">
      <c r="A132" s="22">
        <v>43217</v>
      </c>
      <c r="B132" s="22">
        <v>43220</v>
      </c>
      <c r="C132" s="91">
        <f t="shared" si="8"/>
        <v>2018</v>
      </c>
      <c r="D132" s="91">
        <f t="shared" si="9"/>
        <v>4</v>
      </c>
      <c r="E132" s="91" t="str">
        <f t="shared" si="10"/>
        <v>금</v>
      </c>
      <c r="F132" s="18" t="s">
        <v>475</v>
      </c>
      <c r="G132" s="18" t="s">
        <v>101</v>
      </c>
      <c r="H132" s="19" t="s">
        <v>102</v>
      </c>
      <c r="I132" s="20">
        <v>1910640</v>
      </c>
      <c r="J132" s="1">
        <v>2</v>
      </c>
      <c r="K132" s="21">
        <f t="shared" si="11"/>
        <v>3821280</v>
      </c>
    </row>
    <row r="133" spans="1:11" ht="19.5" customHeight="1" x14ac:dyDescent="0.3">
      <c r="A133" s="22">
        <v>43217</v>
      </c>
      <c r="B133" s="22">
        <v>43220</v>
      </c>
      <c r="C133" s="91">
        <f t="shared" si="8"/>
        <v>2018</v>
      </c>
      <c r="D133" s="91">
        <f t="shared" si="9"/>
        <v>4</v>
      </c>
      <c r="E133" s="91" t="str">
        <f t="shared" si="10"/>
        <v>금</v>
      </c>
      <c r="F133" s="18" t="s">
        <v>474</v>
      </c>
      <c r="G133" s="18" t="s">
        <v>106</v>
      </c>
      <c r="H133" s="19" t="s">
        <v>115</v>
      </c>
      <c r="I133" s="20">
        <v>838800</v>
      </c>
      <c r="J133" s="1">
        <v>2</v>
      </c>
      <c r="K133" s="21">
        <f t="shared" si="11"/>
        <v>1677600</v>
      </c>
    </row>
    <row r="134" spans="1:11" ht="19.5" customHeight="1" x14ac:dyDescent="0.3">
      <c r="A134" s="22">
        <v>43218</v>
      </c>
      <c r="B134" s="22">
        <v>43221</v>
      </c>
      <c r="C134" s="91">
        <f t="shared" si="8"/>
        <v>2018</v>
      </c>
      <c r="D134" s="91">
        <f t="shared" si="9"/>
        <v>4</v>
      </c>
      <c r="E134" s="91" t="str">
        <f t="shared" si="10"/>
        <v>토</v>
      </c>
      <c r="F134" s="18" t="s">
        <v>149</v>
      </c>
      <c r="G134" s="18" t="s">
        <v>111</v>
      </c>
      <c r="H134" s="19" t="s">
        <v>113</v>
      </c>
      <c r="I134" s="20">
        <v>322800</v>
      </c>
      <c r="J134" s="1">
        <v>14</v>
      </c>
      <c r="K134" s="21">
        <f t="shared" si="11"/>
        <v>4519200</v>
      </c>
    </row>
    <row r="135" spans="1:11" ht="19.5" customHeight="1" x14ac:dyDescent="0.3">
      <c r="A135" s="22">
        <v>43218</v>
      </c>
      <c r="B135" s="22">
        <v>43221</v>
      </c>
      <c r="C135" s="91">
        <f t="shared" si="8"/>
        <v>2018</v>
      </c>
      <c r="D135" s="91">
        <f t="shared" si="9"/>
        <v>4</v>
      </c>
      <c r="E135" s="91" t="str">
        <f t="shared" si="10"/>
        <v>토</v>
      </c>
      <c r="F135" s="18" t="s">
        <v>464</v>
      </c>
      <c r="G135" s="18" t="s">
        <v>101</v>
      </c>
      <c r="H135" s="19" t="s">
        <v>102</v>
      </c>
      <c r="I135" s="20">
        <v>1910640</v>
      </c>
      <c r="J135" s="1">
        <v>3</v>
      </c>
      <c r="K135" s="21">
        <f t="shared" si="11"/>
        <v>5731920</v>
      </c>
    </row>
    <row r="136" spans="1:11" ht="19.5" customHeight="1" x14ac:dyDescent="0.3">
      <c r="A136" s="22">
        <v>43219</v>
      </c>
      <c r="B136" s="22">
        <v>43222</v>
      </c>
      <c r="C136" s="91">
        <f t="shared" si="8"/>
        <v>2018</v>
      </c>
      <c r="D136" s="91">
        <f t="shared" si="9"/>
        <v>4</v>
      </c>
      <c r="E136" s="91" t="str">
        <f t="shared" si="10"/>
        <v>일</v>
      </c>
      <c r="F136" s="18" t="s">
        <v>476</v>
      </c>
      <c r="G136" s="18" t="s">
        <v>103</v>
      </c>
      <c r="H136" s="19" t="s">
        <v>127</v>
      </c>
      <c r="I136" s="20">
        <v>215988</v>
      </c>
      <c r="J136" s="1">
        <v>5</v>
      </c>
      <c r="K136" s="21">
        <f t="shared" si="11"/>
        <v>1079940</v>
      </c>
    </row>
    <row r="137" spans="1:11" ht="19.5" customHeight="1" x14ac:dyDescent="0.3">
      <c r="A137" s="22">
        <v>43220</v>
      </c>
      <c r="B137" s="22">
        <v>43223</v>
      </c>
      <c r="C137" s="91">
        <f t="shared" si="8"/>
        <v>2018</v>
      </c>
      <c r="D137" s="91">
        <f t="shared" si="9"/>
        <v>4</v>
      </c>
      <c r="E137" s="91" t="str">
        <f t="shared" si="10"/>
        <v>월</v>
      </c>
      <c r="F137" s="18" t="s">
        <v>478</v>
      </c>
      <c r="G137" s="18" t="s">
        <v>101</v>
      </c>
      <c r="H137" s="19" t="s">
        <v>118</v>
      </c>
      <c r="I137" s="20">
        <v>1319988</v>
      </c>
      <c r="J137" s="1">
        <v>3</v>
      </c>
      <c r="K137" s="21">
        <f t="shared" si="11"/>
        <v>3959964</v>
      </c>
    </row>
    <row r="138" spans="1:11" ht="19.5" customHeight="1" x14ac:dyDescent="0.3">
      <c r="A138" s="22">
        <v>43220</v>
      </c>
      <c r="B138" s="22">
        <v>43223</v>
      </c>
      <c r="C138" s="91">
        <f t="shared" si="8"/>
        <v>2018</v>
      </c>
      <c r="D138" s="91">
        <f t="shared" si="9"/>
        <v>4</v>
      </c>
      <c r="E138" s="91" t="str">
        <f t="shared" si="10"/>
        <v>월</v>
      </c>
      <c r="F138" s="18" t="s">
        <v>477</v>
      </c>
      <c r="G138" s="18" t="s">
        <v>106</v>
      </c>
      <c r="H138" s="19" t="s">
        <v>130</v>
      </c>
      <c r="I138" s="20">
        <v>33480</v>
      </c>
      <c r="J138" s="1">
        <v>8</v>
      </c>
      <c r="K138" s="21">
        <f t="shared" si="11"/>
        <v>267840</v>
      </c>
    </row>
    <row r="139" spans="1:11" ht="19.5" customHeight="1" x14ac:dyDescent="0.3">
      <c r="A139" s="22">
        <v>43221</v>
      </c>
      <c r="B139" s="22">
        <v>43224</v>
      </c>
      <c r="C139" s="91">
        <f t="shared" si="8"/>
        <v>2018</v>
      </c>
      <c r="D139" s="91">
        <f t="shared" si="9"/>
        <v>5</v>
      </c>
      <c r="E139" s="91" t="str">
        <f t="shared" si="10"/>
        <v>화</v>
      </c>
      <c r="F139" s="18" t="s">
        <v>149</v>
      </c>
      <c r="G139" s="18" t="s">
        <v>106</v>
      </c>
      <c r="H139" s="19" t="s">
        <v>129</v>
      </c>
      <c r="I139" s="20">
        <v>166800</v>
      </c>
      <c r="J139" s="1">
        <v>9</v>
      </c>
      <c r="K139" s="21">
        <f t="shared" si="11"/>
        <v>1501200</v>
      </c>
    </row>
    <row r="140" spans="1:11" ht="19.5" customHeight="1" x14ac:dyDescent="0.3">
      <c r="A140" s="22">
        <v>43221</v>
      </c>
      <c r="B140" s="22">
        <v>43224</v>
      </c>
      <c r="C140" s="91">
        <f t="shared" si="8"/>
        <v>2018</v>
      </c>
      <c r="D140" s="91">
        <f t="shared" si="9"/>
        <v>5</v>
      </c>
      <c r="E140" s="91" t="str">
        <f t="shared" si="10"/>
        <v>화</v>
      </c>
      <c r="F140" s="18" t="s">
        <v>151</v>
      </c>
      <c r="G140" s="18" t="s">
        <v>111</v>
      </c>
      <c r="H140" s="19" t="s">
        <v>113</v>
      </c>
      <c r="I140" s="20">
        <v>322800</v>
      </c>
      <c r="J140" s="1">
        <v>5</v>
      </c>
      <c r="K140" s="21">
        <f t="shared" si="11"/>
        <v>1614000</v>
      </c>
    </row>
    <row r="141" spans="1:11" ht="19.5" customHeight="1" x14ac:dyDescent="0.3">
      <c r="A141" s="22">
        <v>43221</v>
      </c>
      <c r="B141" s="22">
        <v>43224</v>
      </c>
      <c r="C141" s="91">
        <f t="shared" si="8"/>
        <v>2018</v>
      </c>
      <c r="D141" s="91">
        <f t="shared" si="9"/>
        <v>5</v>
      </c>
      <c r="E141" s="91" t="str">
        <f t="shared" si="10"/>
        <v>화</v>
      </c>
      <c r="F141" s="18" t="s">
        <v>0</v>
      </c>
      <c r="G141" s="18" t="s">
        <v>99</v>
      </c>
      <c r="H141" s="19" t="s">
        <v>105</v>
      </c>
      <c r="I141" s="20">
        <v>299988</v>
      </c>
      <c r="J141" s="1">
        <v>8</v>
      </c>
      <c r="K141" s="21">
        <f t="shared" si="11"/>
        <v>2399904</v>
      </c>
    </row>
    <row r="142" spans="1:11" ht="19.5" customHeight="1" x14ac:dyDescent="0.3">
      <c r="A142" s="22">
        <v>43221</v>
      </c>
      <c r="B142" s="22">
        <v>43224</v>
      </c>
      <c r="C142" s="91">
        <f t="shared" si="8"/>
        <v>2018</v>
      </c>
      <c r="D142" s="91">
        <f t="shared" si="9"/>
        <v>5</v>
      </c>
      <c r="E142" s="91" t="str">
        <f t="shared" si="10"/>
        <v>화</v>
      </c>
      <c r="F142" s="18" t="s">
        <v>149</v>
      </c>
      <c r="G142" s="18" t="s">
        <v>103</v>
      </c>
      <c r="H142" s="19" t="s">
        <v>114</v>
      </c>
      <c r="I142" s="20">
        <v>199889</v>
      </c>
      <c r="J142" s="1">
        <v>10</v>
      </c>
      <c r="K142" s="21">
        <f t="shared" si="11"/>
        <v>1998890</v>
      </c>
    </row>
    <row r="143" spans="1:11" ht="19.5" customHeight="1" x14ac:dyDescent="0.3">
      <c r="A143" s="22">
        <v>43221</v>
      </c>
      <c r="B143" s="22">
        <v>43224</v>
      </c>
      <c r="C143" s="91">
        <f t="shared" si="8"/>
        <v>2018</v>
      </c>
      <c r="D143" s="91">
        <f t="shared" si="9"/>
        <v>5</v>
      </c>
      <c r="E143" s="91" t="str">
        <f t="shared" si="10"/>
        <v>화</v>
      </c>
      <c r="F143" s="18" t="s">
        <v>12</v>
      </c>
      <c r="G143" s="18" t="s">
        <v>101</v>
      </c>
      <c r="H143" s="19" t="s">
        <v>102</v>
      </c>
      <c r="I143" s="20">
        <v>1910640</v>
      </c>
      <c r="J143" s="1">
        <v>10</v>
      </c>
      <c r="K143" s="21">
        <f t="shared" si="11"/>
        <v>19106400</v>
      </c>
    </row>
    <row r="144" spans="1:11" ht="19.5" customHeight="1" x14ac:dyDescent="0.3">
      <c r="A144" s="22">
        <v>43222</v>
      </c>
      <c r="B144" s="22">
        <v>43225</v>
      </c>
      <c r="C144" s="91">
        <f t="shared" si="8"/>
        <v>2018</v>
      </c>
      <c r="D144" s="91">
        <f t="shared" si="9"/>
        <v>5</v>
      </c>
      <c r="E144" s="91" t="str">
        <f t="shared" si="10"/>
        <v>수</v>
      </c>
      <c r="F144" s="18" t="s">
        <v>0</v>
      </c>
      <c r="G144" s="18" t="s">
        <v>103</v>
      </c>
      <c r="H144" s="19" t="s">
        <v>141</v>
      </c>
      <c r="I144" s="20">
        <v>67856</v>
      </c>
      <c r="J144" s="1">
        <v>3</v>
      </c>
      <c r="K144" s="21">
        <f t="shared" si="11"/>
        <v>203568</v>
      </c>
    </row>
    <row r="145" spans="1:11" ht="19.5" customHeight="1" x14ac:dyDescent="0.3">
      <c r="A145" s="22">
        <v>43222</v>
      </c>
      <c r="B145" s="22">
        <v>43225</v>
      </c>
      <c r="C145" s="91">
        <f t="shared" si="8"/>
        <v>2018</v>
      </c>
      <c r="D145" s="91">
        <f t="shared" si="9"/>
        <v>5</v>
      </c>
      <c r="E145" s="91" t="str">
        <f t="shared" si="10"/>
        <v>수</v>
      </c>
      <c r="F145" s="18" t="s">
        <v>151</v>
      </c>
      <c r="G145" s="18" t="s">
        <v>111</v>
      </c>
      <c r="H145" s="19" t="s">
        <v>113</v>
      </c>
      <c r="I145" s="20">
        <v>322800</v>
      </c>
      <c r="J145" s="1">
        <v>1</v>
      </c>
      <c r="K145" s="21">
        <f t="shared" si="11"/>
        <v>322800</v>
      </c>
    </row>
    <row r="146" spans="1:11" ht="19.5" customHeight="1" x14ac:dyDescent="0.3">
      <c r="A146" s="22">
        <v>43222</v>
      </c>
      <c r="B146" s="22">
        <v>43225</v>
      </c>
      <c r="C146" s="91">
        <f t="shared" si="8"/>
        <v>2018</v>
      </c>
      <c r="D146" s="91">
        <f t="shared" si="9"/>
        <v>5</v>
      </c>
      <c r="E146" s="91" t="str">
        <f t="shared" si="10"/>
        <v>수</v>
      </c>
      <c r="F146" s="18" t="s">
        <v>12</v>
      </c>
      <c r="G146" s="18" t="s">
        <v>99</v>
      </c>
      <c r="H146" s="19" t="s">
        <v>110</v>
      </c>
      <c r="I146" s="20">
        <v>159588</v>
      </c>
      <c r="J146" s="1">
        <v>1</v>
      </c>
      <c r="K146" s="21">
        <f t="shared" si="11"/>
        <v>159588</v>
      </c>
    </row>
    <row r="147" spans="1:11" ht="19.5" customHeight="1" x14ac:dyDescent="0.3">
      <c r="A147" s="22">
        <v>43223</v>
      </c>
      <c r="B147" s="22">
        <v>43226</v>
      </c>
      <c r="C147" s="91">
        <f t="shared" si="8"/>
        <v>2018</v>
      </c>
      <c r="D147" s="91">
        <f t="shared" si="9"/>
        <v>5</v>
      </c>
      <c r="E147" s="91" t="str">
        <f t="shared" si="10"/>
        <v>목</v>
      </c>
      <c r="F147" s="18" t="s">
        <v>155</v>
      </c>
      <c r="G147" s="18" t="s">
        <v>99</v>
      </c>
      <c r="H147" s="19" t="s">
        <v>105</v>
      </c>
      <c r="I147" s="20">
        <v>299988</v>
      </c>
      <c r="J147" s="1">
        <v>1</v>
      </c>
      <c r="K147" s="21">
        <f t="shared" si="11"/>
        <v>299988</v>
      </c>
    </row>
    <row r="148" spans="1:11" ht="19.5" customHeight="1" x14ac:dyDescent="0.3">
      <c r="A148" s="22">
        <v>43223</v>
      </c>
      <c r="B148" s="22">
        <v>43226</v>
      </c>
      <c r="C148" s="91">
        <f t="shared" si="8"/>
        <v>2018</v>
      </c>
      <c r="D148" s="91">
        <f t="shared" si="9"/>
        <v>5</v>
      </c>
      <c r="E148" s="91" t="str">
        <f t="shared" si="10"/>
        <v>목</v>
      </c>
      <c r="F148" s="18" t="s">
        <v>154</v>
      </c>
      <c r="G148" s="18" t="s">
        <v>111</v>
      </c>
      <c r="H148" s="19" t="s">
        <v>113</v>
      </c>
      <c r="I148" s="20">
        <v>322800</v>
      </c>
      <c r="J148" s="1">
        <v>7</v>
      </c>
      <c r="K148" s="21">
        <f t="shared" si="11"/>
        <v>2259600</v>
      </c>
    </row>
    <row r="149" spans="1:11" ht="19.5" customHeight="1" x14ac:dyDescent="0.3">
      <c r="A149" s="22">
        <v>43223</v>
      </c>
      <c r="B149" s="22">
        <v>43226</v>
      </c>
      <c r="C149" s="91">
        <f t="shared" si="8"/>
        <v>2018</v>
      </c>
      <c r="D149" s="91">
        <f t="shared" si="9"/>
        <v>5</v>
      </c>
      <c r="E149" s="91" t="str">
        <f t="shared" si="10"/>
        <v>목</v>
      </c>
      <c r="F149" s="18" t="s">
        <v>152</v>
      </c>
      <c r="G149" s="18" t="s">
        <v>116</v>
      </c>
      <c r="H149" s="19" t="s">
        <v>131</v>
      </c>
      <c r="I149" s="20">
        <v>429600</v>
      </c>
      <c r="J149" s="1">
        <v>10</v>
      </c>
      <c r="K149" s="21">
        <f t="shared" si="11"/>
        <v>4296000</v>
      </c>
    </row>
    <row r="150" spans="1:11" ht="19.5" customHeight="1" x14ac:dyDescent="0.3">
      <c r="A150" s="22">
        <v>43223</v>
      </c>
      <c r="B150" s="22">
        <v>43226</v>
      </c>
      <c r="C150" s="91">
        <f t="shared" si="8"/>
        <v>2018</v>
      </c>
      <c r="D150" s="91">
        <f t="shared" si="9"/>
        <v>5</v>
      </c>
      <c r="E150" s="91" t="str">
        <f t="shared" si="10"/>
        <v>목</v>
      </c>
      <c r="F150" s="18" t="s">
        <v>1</v>
      </c>
      <c r="G150" s="18" t="s">
        <v>101</v>
      </c>
      <c r="H150" s="19" t="s">
        <v>120</v>
      </c>
      <c r="I150" s="20">
        <v>1421964</v>
      </c>
      <c r="J150" s="1">
        <v>1</v>
      </c>
      <c r="K150" s="21">
        <f t="shared" si="11"/>
        <v>1421964</v>
      </c>
    </row>
    <row r="151" spans="1:11" ht="19.5" customHeight="1" x14ac:dyDescent="0.3">
      <c r="A151" s="22">
        <v>43223</v>
      </c>
      <c r="B151" s="22">
        <v>43226</v>
      </c>
      <c r="C151" s="91">
        <f t="shared" si="8"/>
        <v>2018</v>
      </c>
      <c r="D151" s="91">
        <f t="shared" si="9"/>
        <v>5</v>
      </c>
      <c r="E151" s="91" t="str">
        <f t="shared" si="10"/>
        <v>목</v>
      </c>
      <c r="F151" s="18" t="s">
        <v>153</v>
      </c>
      <c r="G151" s="18" t="s">
        <v>99</v>
      </c>
      <c r="H151" s="19" t="s">
        <v>132</v>
      </c>
      <c r="I151" s="20">
        <v>179988</v>
      </c>
      <c r="J151" s="1">
        <v>1</v>
      </c>
      <c r="K151" s="21">
        <f t="shared" si="11"/>
        <v>179988</v>
      </c>
    </row>
    <row r="152" spans="1:11" ht="19.5" customHeight="1" x14ac:dyDescent="0.3">
      <c r="A152" s="22">
        <v>43223</v>
      </c>
      <c r="B152" s="22">
        <v>43226</v>
      </c>
      <c r="C152" s="91">
        <f t="shared" si="8"/>
        <v>2018</v>
      </c>
      <c r="D152" s="91">
        <f t="shared" si="9"/>
        <v>5</v>
      </c>
      <c r="E152" s="91" t="str">
        <f t="shared" si="10"/>
        <v>목</v>
      </c>
      <c r="F152" s="18" t="s">
        <v>156</v>
      </c>
      <c r="G152" s="18" t="s">
        <v>106</v>
      </c>
      <c r="H152" s="19" t="s">
        <v>129</v>
      </c>
      <c r="I152" s="20">
        <v>166800</v>
      </c>
      <c r="J152" s="1">
        <v>3</v>
      </c>
      <c r="K152" s="21">
        <f t="shared" si="11"/>
        <v>500400</v>
      </c>
    </row>
    <row r="153" spans="1:11" ht="19.5" customHeight="1" x14ac:dyDescent="0.3">
      <c r="A153" s="22">
        <v>43224</v>
      </c>
      <c r="B153" s="22">
        <v>43227</v>
      </c>
      <c r="C153" s="91">
        <f t="shared" si="8"/>
        <v>2018</v>
      </c>
      <c r="D153" s="91">
        <f t="shared" si="9"/>
        <v>5</v>
      </c>
      <c r="E153" s="91" t="str">
        <f t="shared" si="10"/>
        <v>금</v>
      </c>
      <c r="F153" s="18" t="s">
        <v>458</v>
      </c>
      <c r="G153" s="18" t="s">
        <v>111</v>
      </c>
      <c r="H153" s="19" t="s">
        <v>113</v>
      </c>
      <c r="I153" s="20">
        <v>322800</v>
      </c>
      <c r="J153" s="1">
        <v>1</v>
      </c>
      <c r="K153" s="21">
        <f t="shared" si="11"/>
        <v>322800</v>
      </c>
    </row>
    <row r="154" spans="1:11" ht="19.5" customHeight="1" x14ac:dyDescent="0.3">
      <c r="A154" s="22">
        <v>43224</v>
      </c>
      <c r="B154" s="22">
        <v>43227</v>
      </c>
      <c r="C154" s="91">
        <f t="shared" si="8"/>
        <v>2018</v>
      </c>
      <c r="D154" s="91">
        <f t="shared" si="9"/>
        <v>5</v>
      </c>
      <c r="E154" s="91" t="str">
        <f t="shared" si="10"/>
        <v>금</v>
      </c>
      <c r="F154" s="18" t="s">
        <v>456</v>
      </c>
      <c r="G154" s="18" t="s">
        <v>99</v>
      </c>
      <c r="H154" s="19" t="s">
        <v>132</v>
      </c>
      <c r="I154" s="20">
        <v>179988</v>
      </c>
      <c r="J154" s="1">
        <v>9</v>
      </c>
      <c r="K154" s="21">
        <f t="shared" si="11"/>
        <v>1619892</v>
      </c>
    </row>
    <row r="155" spans="1:11" ht="19.5" customHeight="1" x14ac:dyDescent="0.3">
      <c r="A155" s="22">
        <v>43224</v>
      </c>
      <c r="B155" s="22">
        <v>43227</v>
      </c>
      <c r="C155" s="91">
        <f t="shared" si="8"/>
        <v>2018</v>
      </c>
      <c r="D155" s="91">
        <f t="shared" si="9"/>
        <v>5</v>
      </c>
      <c r="E155" s="91" t="str">
        <f t="shared" si="10"/>
        <v>금</v>
      </c>
      <c r="F155" s="18" t="s">
        <v>459</v>
      </c>
      <c r="G155" s="18" t="s">
        <v>106</v>
      </c>
      <c r="H155" s="19" t="s">
        <v>129</v>
      </c>
      <c r="I155" s="20">
        <v>166800</v>
      </c>
      <c r="J155" s="1">
        <v>10</v>
      </c>
      <c r="K155" s="21">
        <f t="shared" si="11"/>
        <v>1668000</v>
      </c>
    </row>
    <row r="156" spans="1:11" ht="19.5" customHeight="1" x14ac:dyDescent="0.3">
      <c r="A156" s="22">
        <v>43224</v>
      </c>
      <c r="B156" s="22">
        <v>43227</v>
      </c>
      <c r="C156" s="91">
        <f t="shared" si="8"/>
        <v>2018</v>
      </c>
      <c r="D156" s="91">
        <f t="shared" si="9"/>
        <v>5</v>
      </c>
      <c r="E156" s="91" t="str">
        <f t="shared" si="10"/>
        <v>금</v>
      </c>
      <c r="F156" s="18" t="s">
        <v>457</v>
      </c>
      <c r="G156" s="18" t="s">
        <v>103</v>
      </c>
      <c r="H156" s="19" t="s">
        <v>104</v>
      </c>
      <c r="I156" s="20">
        <v>202850</v>
      </c>
      <c r="J156" s="1">
        <v>5</v>
      </c>
      <c r="K156" s="21">
        <f t="shared" si="11"/>
        <v>1014250</v>
      </c>
    </row>
    <row r="157" spans="1:11" ht="19.5" customHeight="1" x14ac:dyDescent="0.3">
      <c r="A157" s="22">
        <v>43225</v>
      </c>
      <c r="B157" s="22">
        <v>43228</v>
      </c>
      <c r="C157" s="91">
        <f t="shared" si="8"/>
        <v>2018</v>
      </c>
      <c r="D157" s="91">
        <f t="shared" si="9"/>
        <v>5</v>
      </c>
      <c r="E157" s="91" t="str">
        <f t="shared" si="10"/>
        <v>토</v>
      </c>
      <c r="F157" s="18" t="s">
        <v>460</v>
      </c>
      <c r="G157" s="18" t="s">
        <v>103</v>
      </c>
      <c r="H157" s="19" t="s">
        <v>127</v>
      </c>
      <c r="I157" s="20">
        <v>215988</v>
      </c>
      <c r="J157" s="1">
        <v>2</v>
      </c>
      <c r="K157" s="21">
        <f t="shared" si="11"/>
        <v>431976</v>
      </c>
    </row>
    <row r="158" spans="1:11" ht="19.5" customHeight="1" x14ac:dyDescent="0.3">
      <c r="A158" s="22">
        <v>43225</v>
      </c>
      <c r="B158" s="22">
        <v>43228</v>
      </c>
      <c r="C158" s="91">
        <f t="shared" si="8"/>
        <v>2018</v>
      </c>
      <c r="D158" s="91">
        <f t="shared" si="9"/>
        <v>5</v>
      </c>
      <c r="E158" s="91" t="str">
        <f t="shared" si="10"/>
        <v>토</v>
      </c>
      <c r="F158" s="18" t="s">
        <v>461</v>
      </c>
      <c r="G158" s="18" t="s">
        <v>99</v>
      </c>
      <c r="H158" s="19" t="s">
        <v>108</v>
      </c>
      <c r="I158" s="20">
        <v>48660</v>
      </c>
      <c r="J158" s="1">
        <v>2</v>
      </c>
      <c r="K158" s="21">
        <f t="shared" si="11"/>
        <v>97320</v>
      </c>
    </row>
    <row r="159" spans="1:11" ht="19.5" customHeight="1" x14ac:dyDescent="0.3">
      <c r="A159" s="22">
        <v>43226</v>
      </c>
      <c r="B159" s="22">
        <v>43229</v>
      </c>
      <c r="C159" s="91">
        <f t="shared" si="8"/>
        <v>2018</v>
      </c>
      <c r="D159" s="91">
        <f t="shared" si="9"/>
        <v>5</v>
      </c>
      <c r="E159" s="91" t="str">
        <f t="shared" si="10"/>
        <v>일</v>
      </c>
      <c r="F159" s="18" t="s">
        <v>463</v>
      </c>
      <c r="G159" s="18" t="s">
        <v>106</v>
      </c>
      <c r="H159" s="19" t="s">
        <v>129</v>
      </c>
      <c r="I159" s="20">
        <v>166800</v>
      </c>
      <c r="J159" s="1">
        <v>8</v>
      </c>
      <c r="K159" s="21">
        <f t="shared" si="11"/>
        <v>1334400</v>
      </c>
    </row>
    <row r="160" spans="1:11" ht="19.5" customHeight="1" x14ac:dyDescent="0.3">
      <c r="A160" s="22">
        <v>43227</v>
      </c>
      <c r="B160" s="22">
        <v>43230</v>
      </c>
      <c r="C160" s="91">
        <f t="shared" si="8"/>
        <v>2018</v>
      </c>
      <c r="D160" s="91">
        <f t="shared" si="9"/>
        <v>5</v>
      </c>
      <c r="E160" s="91" t="str">
        <f t="shared" si="10"/>
        <v>월</v>
      </c>
      <c r="F160" s="18" t="s">
        <v>465</v>
      </c>
      <c r="G160" s="18" t="s">
        <v>116</v>
      </c>
      <c r="H160" s="19" t="s">
        <v>119</v>
      </c>
      <c r="I160" s="20">
        <v>1200000</v>
      </c>
      <c r="J160" s="1">
        <v>3</v>
      </c>
      <c r="K160" s="21">
        <f t="shared" si="11"/>
        <v>3600000</v>
      </c>
    </row>
    <row r="161" spans="1:11" ht="19.5" customHeight="1" x14ac:dyDescent="0.3">
      <c r="A161" s="22">
        <v>43227</v>
      </c>
      <c r="B161" s="22">
        <v>43230</v>
      </c>
      <c r="C161" s="91">
        <f t="shared" si="8"/>
        <v>2018</v>
      </c>
      <c r="D161" s="91">
        <f t="shared" si="9"/>
        <v>5</v>
      </c>
      <c r="E161" s="91" t="str">
        <f t="shared" si="10"/>
        <v>월</v>
      </c>
      <c r="F161" s="18" t="s">
        <v>466</v>
      </c>
      <c r="G161" s="18" t="s">
        <v>106</v>
      </c>
      <c r="H161" s="19" t="s">
        <v>115</v>
      </c>
      <c r="I161" s="20">
        <v>838800</v>
      </c>
      <c r="J161" s="1">
        <v>4</v>
      </c>
      <c r="K161" s="21">
        <f t="shared" si="11"/>
        <v>3355200</v>
      </c>
    </row>
    <row r="162" spans="1:11" ht="19.5" customHeight="1" x14ac:dyDescent="0.3">
      <c r="A162" s="22">
        <v>43227</v>
      </c>
      <c r="B162" s="22">
        <v>43230</v>
      </c>
      <c r="C162" s="91">
        <f t="shared" si="8"/>
        <v>2018</v>
      </c>
      <c r="D162" s="91">
        <f t="shared" si="9"/>
        <v>5</v>
      </c>
      <c r="E162" s="91" t="str">
        <f t="shared" si="10"/>
        <v>월</v>
      </c>
      <c r="F162" s="18" t="s">
        <v>464</v>
      </c>
      <c r="G162" s="18" t="s">
        <v>116</v>
      </c>
      <c r="H162" s="19" t="s">
        <v>122</v>
      </c>
      <c r="I162" s="20">
        <v>246000</v>
      </c>
      <c r="J162" s="1">
        <v>3</v>
      </c>
      <c r="K162" s="21">
        <f t="shared" si="11"/>
        <v>738000</v>
      </c>
    </row>
    <row r="163" spans="1:11" ht="19.5" customHeight="1" x14ac:dyDescent="0.3">
      <c r="A163" s="22">
        <v>43228</v>
      </c>
      <c r="B163" s="22">
        <v>43231</v>
      </c>
      <c r="C163" s="91">
        <f t="shared" si="8"/>
        <v>2018</v>
      </c>
      <c r="D163" s="91">
        <f t="shared" si="9"/>
        <v>5</v>
      </c>
      <c r="E163" s="91" t="str">
        <f t="shared" si="10"/>
        <v>화</v>
      </c>
      <c r="F163" s="18" t="s">
        <v>468</v>
      </c>
      <c r="G163" s="18" t="s">
        <v>101</v>
      </c>
      <c r="H163" s="19" t="s">
        <v>118</v>
      </c>
      <c r="I163" s="20">
        <v>1319988</v>
      </c>
      <c r="J163" s="1">
        <v>10</v>
      </c>
      <c r="K163" s="21">
        <f t="shared" si="11"/>
        <v>13199880</v>
      </c>
    </row>
    <row r="164" spans="1:11" ht="19.5" customHeight="1" x14ac:dyDescent="0.3">
      <c r="A164" s="22">
        <v>43228</v>
      </c>
      <c r="B164" s="22">
        <v>43231</v>
      </c>
      <c r="C164" s="91">
        <f t="shared" si="8"/>
        <v>2018</v>
      </c>
      <c r="D164" s="91">
        <f t="shared" si="9"/>
        <v>5</v>
      </c>
      <c r="E164" s="91" t="str">
        <f t="shared" si="10"/>
        <v>화</v>
      </c>
      <c r="F164" s="18" t="s">
        <v>469</v>
      </c>
      <c r="G164" s="18" t="s">
        <v>99</v>
      </c>
      <c r="H164" s="19" t="s">
        <v>110</v>
      </c>
      <c r="I164" s="20">
        <v>159588</v>
      </c>
      <c r="J164" s="1">
        <v>10</v>
      </c>
      <c r="K164" s="21">
        <f t="shared" si="11"/>
        <v>1595880</v>
      </c>
    </row>
    <row r="165" spans="1:11" ht="19.5" customHeight="1" x14ac:dyDescent="0.3">
      <c r="A165" s="22">
        <v>43228</v>
      </c>
      <c r="B165" s="22">
        <v>43231</v>
      </c>
      <c r="C165" s="91">
        <f t="shared" si="8"/>
        <v>2018</v>
      </c>
      <c r="D165" s="91">
        <f t="shared" si="9"/>
        <v>5</v>
      </c>
      <c r="E165" s="91" t="str">
        <f t="shared" si="10"/>
        <v>화</v>
      </c>
      <c r="F165" s="18" t="s">
        <v>470</v>
      </c>
      <c r="G165" s="18" t="s">
        <v>101</v>
      </c>
      <c r="H165" s="19" t="s">
        <v>120</v>
      </c>
      <c r="I165" s="20">
        <v>1421964</v>
      </c>
      <c r="J165" s="1">
        <v>5</v>
      </c>
      <c r="K165" s="21">
        <f t="shared" si="11"/>
        <v>7109820</v>
      </c>
    </row>
    <row r="166" spans="1:11" ht="19.5" customHeight="1" x14ac:dyDescent="0.3">
      <c r="A166" s="22">
        <v>43228</v>
      </c>
      <c r="B166" s="22">
        <v>43231</v>
      </c>
      <c r="C166" s="91">
        <f t="shared" si="8"/>
        <v>2018</v>
      </c>
      <c r="D166" s="91">
        <f t="shared" si="9"/>
        <v>5</v>
      </c>
      <c r="E166" s="91" t="str">
        <f t="shared" si="10"/>
        <v>화</v>
      </c>
      <c r="F166" s="18" t="s">
        <v>472</v>
      </c>
      <c r="G166" s="18" t="s">
        <v>103</v>
      </c>
      <c r="H166" s="19" t="s">
        <v>127</v>
      </c>
      <c r="I166" s="20">
        <v>215988</v>
      </c>
      <c r="J166" s="1">
        <v>1</v>
      </c>
      <c r="K166" s="21">
        <f t="shared" si="11"/>
        <v>215988</v>
      </c>
    </row>
    <row r="167" spans="1:11" ht="19.5" customHeight="1" x14ac:dyDescent="0.3">
      <c r="A167" s="86">
        <v>43229</v>
      </c>
      <c r="B167" s="86">
        <v>43232</v>
      </c>
      <c r="C167" s="91">
        <f t="shared" si="8"/>
        <v>2018</v>
      </c>
      <c r="D167" s="91">
        <f t="shared" si="9"/>
        <v>5</v>
      </c>
      <c r="E167" s="91" t="str">
        <f t="shared" si="10"/>
        <v>수</v>
      </c>
      <c r="F167" s="88" t="s">
        <v>148</v>
      </c>
      <c r="G167" s="88" t="s">
        <v>111</v>
      </c>
      <c r="H167" s="92" t="s">
        <v>113</v>
      </c>
      <c r="I167" s="20">
        <v>322800</v>
      </c>
      <c r="J167" s="1">
        <v>1</v>
      </c>
      <c r="K167" s="21">
        <f t="shared" si="11"/>
        <v>322800</v>
      </c>
    </row>
    <row r="168" spans="1:11" ht="19.5" customHeight="1" x14ac:dyDescent="0.3">
      <c r="A168" s="86">
        <v>43230</v>
      </c>
      <c r="B168" s="86">
        <v>43233</v>
      </c>
      <c r="C168" s="91">
        <f t="shared" si="8"/>
        <v>2018</v>
      </c>
      <c r="D168" s="91">
        <f t="shared" si="9"/>
        <v>5</v>
      </c>
      <c r="E168" s="91" t="str">
        <f t="shared" si="10"/>
        <v>목</v>
      </c>
      <c r="F168" s="88" t="s">
        <v>476</v>
      </c>
      <c r="G168" s="88" t="s">
        <v>103</v>
      </c>
      <c r="H168" s="92" t="s">
        <v>127</v>
      </c>
      <c r="I168" s="20">
        <v>215988</v>
      </c>
      <c r="J168" s="1">
        <v>3</v>
      </c>
      <c r="K168" s="21">
        <f t="shared" si="11"/>
        <v>647964</v>
      </c>
    </row>
    <row r="169" spans="1:11" ht="19.5" customHeight="1" x14ac:dyDescent="0.3">
      <c r="A169" s="86">
        <v>43230</v>
      </c>
      <c r="B169" s="86">
        <v>43233</v>
      </c>
      <c r="C169" s="91">
        <f t="shared" si="8"/>
        <v>2018</v>
      </c>
      <c r="D169" s="91">
        <f t="shared" si="9"/>
        <v>5</v>
      </c>
      <c r="E169" s="91" t="str">
        <f t="shared" si="10"/>
        <v>목</v>
      </c>
      <c r="F169" s="88" t="s">
        <v>475</v>
      </c>
      <c r="G169" s="88" t="s">
        <v>111</v>
      </c>
      <c r="H169" s="92" t="s">
        <v>113</v>
      </c>
      <c r="I169" s="20">
        <v>322800</v>
      </c>
      <c r="J169" s="1">
        <v>1</v>
      </c>
      <c r="K169" s="21">
        <f t="shared" si="11"/>
        <v>322800</v>
      </c>
    </row>
    <row r="170" spans="1:11" ht="19.5" customHeight="1" x14ac:dyDescent="0.3">
      <c r="A170" s="86">
        <v>43230</v>
      </c>
      <c r="B170" s="86">
        <v>43233</v>
      </c>
      <c r="C170" s="91">
        <f t="shared" si="8"/>
        <v>2018</v>
      </c>
      <c r="D170" s="91">
        <f t="shared" si="9"/>
        <v>5</v>
      </c>
      <c r="E170" s="91" t="str">
        <f t="shared" si="10"/>
        <v>목</v>
      </c>
      <c r="F170" s="88" t="s">
        <v>153</v>
      </c>
      <c r="G170" s="88" t="s">
        <v>99</v>
      </c>
      <c r="H170" s="92" t="s">
        <v>108</v>
      </c>
      <c r="I170" s="20">
        <v>48660</v>
      </c>
      <c r="J170" s="1">
        <v>3</v>
      </c>
      <c r="K170" s="21">
        <f t="shared" si="11"/>
        <v>145980</v>
      </c>
    </row>
    <row r="171" spans="1:11" ht="19.5" customHeight="1" x14ac:dyDescent="0.3">
      <c r="A171" s="86">
        <v>43230</v>
      </c>
      <c r="B171" s="86">
        <v>43233</v>
      </c>
      <c r="C171" s="91">
        <f t="shared" si="8"/>
        <v>2018</v>
      </c>
      <c r="D171" s="91">
        <f t="shared" si="9"/>
        <v>5</v>
      </c>
      <c r="E171" s="91" t="str">
        <f t="shared" si="10"/>
        <v>목</v>
      </c>
      <c r="F171" s="88" t="s">
        <v>477</v>
      </c>
      <c r="G171" s="88" t="s">
        <v>99</v>
      </c>
      <c r="H171" s="92" t="s">
        <v>110</v>
      </c>
      <c r="I171" s="20">
        <v>159588</v>
      </c>
      <c r="J171" s="1">
        <v>1</v>
      </c>
      <c r="K171" s="21">
        <f t="shared" si="11"/>
        <v>159588</v>
      </c>
    </row>
    <row r="172" spans="1:11" ht="19.5" customHeight="1" x14ac:dyDescent="0.3">
      <c r="A172" s="86">
        <v>43231</v>
      </c>
      <c r="B172" s="86">
        <v>43234</v>
      </c>
      <c r="C172" s="91">
        <f t="shared" si="8"/>
        <v>2018</v>
      </c>
      <c r="D172" s="91">
        <f t="shared" si="9"/>
        <v>5</v>
      </c>
      <c r="E172" s="91" t="str">
        <f t="shared" si="10"/>
        <v>금</v>
      </c>
      <c r="F172" s="88" t="s">
        <v>479</v>
      </c>
      <c r="G172" s="88" t="s">
        <v>106</v>
      </c>
      <c r="H172" s="92" t="s">
        <v>129</v>
      </c>
      <c r="I172" s="20">
        <v>166800</v>
      </c>
      <c r="J172" s="1">
        <v>1</v>
      </c>
      <c r="K172" s="21">
        <f t="shared" si="11"/>
        <v>166800</v>
      </c>
    </row>
    <row r="173" spans="1:11" ht="19.5" customHeight="1" x14ac:dyDescent="0.3">
      <c r="A173" s="86">
        <v>43231</v>
      </c>
      <c r="B173" s="86">
        <v>43234</v>
      </c>
      <c r="C173" s="91">
        <f t="shared" si="8"/>
        <v>2018</v>
      </c>
      <c r="D173" s="91">
        <f t="shared" si="9"/>
        <v>5</v>
      </c>
      <c r="E173" s="91" t="str">
        <f t="shared" si="10"/>
        <v>금</v>
      </c>
      <c r="F173" s="88" t="s">
        <v>0</v>
      </c>
      <c r="G173" s="88" t="s">
        <v>101</v>
      </c>
      <c r="H173" s="92" t="s">
        <v>102</v>
      </c>
      <c r="I173" s="20">
        <v>1910640</v>
      </c>
      <c r="J173" s="1">
        <v>10</v>
      </c>
      <c r="K173" s="21">
        <f t="shared" si="11"/>
        <v>19106400</v>
      </c>
    </row>
    <row r="174" spans="1:11" ht="19.5" customHeight="1" x14ac:dyDescent="0.3">
      <c r="A174" s="86">
        <v>43231</v>
      </c>
      <c r="B174" s="86">
        <v>43234</v>
      </c>
      <c r="C174" s="91">
        <f t="shared" si="8"/>
        <v>2018</v>
      </c>
      <c r="D174" s="91">
        <f t="shared" si="9"/>
        <v>5</v>
      </c>
      <c r="E174" s="91" t="str">
        <f t="shared" si="10"/>
        <v>금</v>
      </c>
      <c r="F174" s="88" t="s">
        <v>149</v>
      </c>
      <c r="G174" s="88" t="s">
        <v>111</v>
      </c>
      <c r="H174" s="92" t="s">
        <v>113</v>
      </c>
      <c r="I174" s="20">
        <v>322800</v>
      </c>
      <c r="J174" s="1">
        <v>2</v>
      </c>
      <c r="K174" s="21">
        <f t="shared" si="11"/>
        <v>645600</v>
      </c>
    </row>
    <row r="175" spans="1:11" ht="19.5" customHeight="1" x14ac:dyDescent="0.3">
      <c r="A175" s="86">
        <v>43231</v>
      </c>
      <c r="B175" s="86">
        <v>43234</v>
      </c>
      <c r="C175" s="91">
        <f t="shared" si="8"/>
        <v>2018</v>
      </c>
      <c r="D175" s="91">
        <f t="shared" si="9"/>
        <v>5</v>
      </c>
      <c r="E175" s="91" t="str">
        <f t="shared" si="10"/>
        <v>금</v>
      </c>
      <c r="F175" s="88" t="s">
        <v>470</v>
      </c>
      <c r="G175" s="88" t="s">
        <v>111</v>
      </c>
      <c r="H175" s="92" t="s">
        <v>112</v>
      </c>
      <c r="I175" s="20">
        <v>259680</v>
      </c>
      <c r="J175" s="1">
        <v>13</v>
      </c>
      <c r="K175" s="21">
        <f t="shared" si="11"/>
        <v>3375840</v>
      </c>
    </row>
    <row r="176" spans="1:11" ht="19.5" customHeight="1" x14ac:dyDescent="0.3">
      <c r="A176" s="86">
        <v>43231</v>
      </c>
      <c r="B176" s="86">
        <v>43234</v>
      </c>
      <c r="C176" s="91">
        <f t="shared" si="8"/>
        <v>2018</v>
      </c>
      <c r="D176" s="91">
        <f t="shared" si="9"/>
        <v>5</v>
      </c>
      <c r="E176" s="91" t="str">
        <f t="shared" si="10"/>
        <v>금</v>
      </c>
      <c r="F176" s="88" t="s">
        <v>156</v>
      </c>
      <c r="G176" s="88" t="s">
        <v>103</v>
      </c>
      <c r="H176" s="92" t="s">
        <v>127</v>
      </c>
      <c r="I176" s="20">
        <v>215988</v>
      </c>
      <c r="J176" s="1">
        <v>5</v>
      </c>
      <c r="K176" s="21">
        <f t="shared" si="11"/>
        <v>1079940</v>
      </c>
    </row>
    <row r="177" spans="1:11" ht="19.5" customHeight="1" x14ac:dyDescent="0.3">
      <c r="A177" s="86">
        <v>43232</v>
      </c>
      <c r="B177" s="86">
        <v>43235</v>
      </c>
      <c r="C177" s="91">
        <f t="shared" si="8"/>
        <v>2018</v>
      </c>
      <c r="D177" s="91">
        <f t="shared" si="9"/>
        <v>5</v>
      </c>
      <c r="E177" s="91" t="str">
        <f t="shared" si="10"/>
        <v>토</v>
      </c>
      <c r="F177" s="88" t="s">
        <v>12</v>
      </c>
      <c r="G177" s="88" t="s">
        <v>101</v>
      </c>
      <c r="H177" s="92" t="s">
        <v>102</v>
      </c>
      <c r="I177" s="20">
        <v>1910640</v>
      </c>
      <c r="J177" s="1">
        <v>5</v>
      </c>
      <c r="K177" s="21">
        <f t="shared" si="11"/>
        <v>9553200</v>
      </c>
    </row>
    <row r="178" spans="1:11" ht="19.5" customHeight="1" x14ac:dyDescent="0.3">
      <c r="A178" s="86">
        <v>43232</v>
      </c>
      <c r="B178" s="86">
        <v>43235</v>
      </c>
      <c r="C178" s="91">
        <f t="shared" si="8"/>
        <v>2018</v>
      </c>
      <c r="D178" s="91">
        <f t="shared" si="9"/>
        <v>5</v>
      </c>
      <c r="E178" s="91" t="str">
        <f t="shared" si="10"/>
        <v>토</v>
      </c>
      <c r="F178" s="88" t="s">
        <v>149</v>
      </c>
      <c r="G178" s="88" t="s">
        <v>103</v>
      </c>
      <c r="H178" s="92" t="s">
        <v>114</v>
      </c>
      <c r="I178" s="20">
        <v>15192</v>
      </c>
      <c r="J178" s="1">
        <v>2</v>
      </c>
      <c r="K178" s="21">
        <f t="shared" si="11"/>
        <v>30384</v>
      </c>
    </row>
    <row r="179" spans="1:11" ht="19.5" customHeight="1" x14ac:dyDescent="0.3">
      <c r="A179" s="86">
        <v>43233</v>
      </c>
      <c r="B179" s="86">
        <v>43236</v>
      </c>
      <c r="C179" s="91">
        <f t="shared" si="8"/>
        <v>2018</v>
      </c>
      <c r="D179" s="91">
        <f t="shared" si="9"/>
        <v>5</v>
      </c>
      <c r="E179" s="91" t="str">
        <f t="shared" si="10"/>
        <v>일</v>
      </c>
      <c r="F179" s="88" t="s">
        <v>153</v>
      </c>
      <c r="G179" s="88" t="s">
        <v>99</v>
      </c>
      <c r="H179" s="92" t="s">
        <v>134</v>
      </c>
      <c r="I179" s="20">
        <v>45540</v>
      </c>
      <c r="J179" s="1">
        <v>4</v>
      </c>
      <c r="K179" s="21">
        <f t="shared" si="11"/>
        <v>182160</v>
      </c>
    </row>
    <row r="180" spans="1:11" ht="19.5" customHeight="1" x14ac:dyDescent="0.3">
      <c r="A180" s="86">
        <v>43233</v>
      </c>
      <c r="B180" s="86">
        <v>43236</v>
      </c>
      <c r="C180" s="91">
        <f t="shared" si="8"/>
        <v>2018</v>
      </c>
      <c r="D180" s="91">
        <f t="shared" si="9"/>
        <v>5</v>
      </c>
      <c r="E180" s="91" t="str">
        <f t="shared" si="10"/>
        <v>일</v>
      </c>
      <c r="F180" s="88" t="s">
        <v>152</v>
      </c>
      <c r="G180" s="88" t="s">
        <v>103</v>
      </c>
      <c r="H180" s="92" t="s">
        <v>127</v>
      </c>
      <c r="I180" s="20">
        <v>215988</v>
      </c>
      <c r="J180" s="1">
        <v>3</v>
      </c>
      <c r="K180" s="21">
        <f t="shared" si="11"/>
        <v>647964</v>
      </c>
    </row>
    <row r="181" spans="1:11" ht="19.5" customHeight="1" x14ac:dyDescent="0.3">
      <c r="A181" s="86">
        <v>43234</v>
      </c>
      <c r="B181" s="86">
        <v>43237</v>
      </c>
      <c r="C181" s="91">
        <f t="shared" si="8"/>
        <v>2018</v>
      </c>
      <c r="D181" s="91">
        <f t="shared" si="9"/>
        <v>5</v>
      </c>
      <c r="E181" s="91" t="str">
        <f t="shared" si="10"/>
        <v>월</v>
      </c>
      <c r="F181" s="88" t="s">
        <v>478</v>
      </c>
      <c r="G181" s="88" t="s">
        <v>116</v>
      </c>
      <c r="H181" s="92" t="s">
        <v>131</v>
      </c>
      <c r="I181" s="20">
        <v>429600</v>
      </c>
      <c r="J181" s="1">
        <v>1</v>
      </c>
      <c r="K181" s="21">
        <f t="shared" si="11"/>
        <v>429600</v>
      </c>
    </row>
    <row r="182" spans="1:11" ht="19.5" customHeight="1" x14ac:dyDescent="0.3">
      <c r="A182" s="86">
        <v>43234</v>
      </c>
      <c r="B182" s="86">
        <v>43237</v>
      </c>
      <c r="C182" s="91">
        <f t="shared" si="8"/>
        <v>2018</v>
      </c>
      <c r="D182" s="91">
        <f t="shared" si="9"/>
        <v>5</v>
      </c>
      <c r="E182" s="91" t="str">
        <f t="shared" si="10"/>
        <v>월</v>
      </c>
      <c r="F182" s="88" t="s">
        <v>154</v>
      </c>
      <c r="G182" s="88" t="s">
        <v>99</v>
      </c>
      <c r="H182" s="92" t="s">
        <v>132</v>
      </c>
      <c r="I182" s="20">
        <v>179988</v>
      </c>
      <c r="J182" s="1">
        <v>9</v>
      </c>
      <c r="K182" s="21">
        <f t="shared" si="11"/>
        <v>1619892</v>
      </c>
    </row>
    <row r="183" spans="1:11" ht="19.5" customHeight="1" x14ac:dyDescent="0.3">
      <c r="A183" s="86">
        <v>43234</v>
      </c>
      <c r="B183" s="86">
        <v>43237</v>
      </c>
      <c r="C183" s="91">
        <f t="shared" si="8"/>
        <v>2018</v>
      </c>
      <c r="D183" s="91">
        <f t="shared" si="9"/>
        <v>5</v>
      </c>
      <c r="E183" s="91" t="str">
        <f t="shared" si="10"/>
        <v>월</v>
      </c>
      <c r="F183" s="88" t="s">
        <v>155</v>
      </c>
      <c r="G183" s="88" t="s">
        <v>101</v>
      </c>
      <c r="H183" s="92" t="s">
        <v>126</v>
      </c>
      <c r="I183" s="20">
        <v>563964</v>
      </c>
      <c r="J183" s="1">
        <v>10</v>
      </c>
      <c r="K183" s="21">
        <f t="shared" si="11"/>
        <v>5639640</v>
      </c>
    </row>
    <row r="184" spans="1:11" ht="19.5" customHeight="1" x14ac:dyDescent="0.3">
      <c r="A184" s="86">
        <v>43234</v>
      </c>
      <c r="B184" s="86">
        <v>43237</v>
      </c>
      <c r="C184" s="91">
        <f t="shared" si="8"/>
        <v>2018</v>
      </c>
      <c r="D184" s="91">
        <f t="shared" si="9"/>
        <v>5</v>
      </c>
      <c r="E184" s="91" t="str">
        <f t="shared" si="10"/>
        <v>월</v>
      </c>
      <c r="F184" s="88" t="s">
        <v>156</v>
      </c>
      <c r="G184" s="88" t="s">
        <v>101</v>
      </c>
      <c r="H184" s="92" t="s">
        <v>102</v>
      </c>
      <c r="I184" s="20">
        <v>1910640</v>
      </c>
      <c r="J184" s="1">
        <v>10</v>
      </c>
      <c r="K184" s="21">
        <f t="shared" si="11"/>
        <v>19106400</v>
      </c>
    </row>
    <row r="185" spans="1:11" ht="19.5" customHeight="1" x14ac:dyDescent="0.3">
      <c r="A185" s="86">
        <v>43234</v>
      </c>
      <c r="B185" s="86">
        <v>43237</v>
      </c>
      <c r="C185" s="91">
        <f t="shared" si="8"/>
        <v>2018</v>
      </c>
      <c r="D185" s="91">
        <f t="shared" si="9"/>
        <v>5</v>
      </c>
      <c r="E185" s="91" t="str">
        <f t="shared" si="10"/>
        <v>월</v>
      </c>
      <c r="F185" s="88" t="s">
        <v>455</v>
      </c>
      <c r="G185" s="88" t="s">
        <v>111</v>
      </c>
      <c r="H185" s="92" t="s">
        <v>133</v>
      </c>
      <c r="I185" s="20">
        <v>309600</v>
      </c>
      <c r="J185" s="1">
        <v>5</v>
      </c>
      <c r="K185" s="21">
        <f t="shared" si="11"/>
        <v>1548000</v>
      </c>
    </row>
    <row r="186" spans="1:11" ht="19.5" customHeight="1" x14ac:dyDescent="0.3">
      <c r="A186" s="86">
        <v>43234</v>
      </c>
      <c r="B186" s="86">
        <v>43237</v>
      </c>
      <c r="C186" s="91">
        <f t="shared" si="8"/>
        <v>2018</v>
      </c>
      <c r="D186" s="91">
        <f t="shared" si="9"/>
        <v>5</v>
      </c>
      <c r="E186" s="91" t="str">
        <f t="shared" si="10"/>
        <v>월</v>
      </c>
      <c r="F186" s="88" t="s">
        <v>1</v>
      </c>
      <c r="G186" s="88" t="s">
        <v>116</v>
      </c>
      <c r="H186" s="92" t="s">
        <v>131</v>
      </c>
      <c r="I186" s="20">
        <v>429600</v>
      </c>
      <c r="J186" s="1">
        <v>8</v>
      </c>
      <c r="K186" s="21">
        <f t="shared" si="11"/>
        <v>3436800</v>
      </c>
    </row>
    <row r="187" spans="1:11" ht="19.5" customHeight="1" x14ac:dyDescent="0.3">
      <c r="A187" s="86">
        <v>43235</v>
      </c>
      <c r="B187" s="86">
        <v>43238</v>
      </c>
      <c r="C187" s="91">
        <f t="shared" si="8"/>
        <v>2018</v>
      </c>
      <c r="D187" s="91">
        <f t="shared" si="9"/>
        <v>5</v>
      </c>
      <c r="E187" s="91" t="str">
        <f t="shared" si="10"/>
        <v>화</v>
      </c>
      <c r="F187" s="88" t="s">
        <v>456</v>
      </c>
      <c r="G187" s="88" t="s">
        <v>106</v>
      </c>
      <c r="H187" s="92" t="s">
        <v>115</v>
      </c>
      <c r="I187" s="20">
        <v>838800</v>
      </c>
      <c r="J187" s="1">
        <v>10</v>
      </c>
      <c r="K187" s="21">
        <f t="shared" si="11"/>
        <v>8388000</v>
      </c>
    </row>
    <row r="188" spans="1:11" ht="19.5" customHeight="1" x14ac:dyDescent="0.3">
      <c r="A188" s="86">
        <v>43235</v>
      </c>
      <c r="B188" s="86">
        <v>43238</v>
      </c>
      <c r="C188" s="91">
        <f t="shared" si="8"/>
        <v>2018</v>
      </c>
      <c r="D188" s="91">
        <f t="shared" si="9"/>
        <v>5</v>
      </c>
      <c r="E188" s="91" t="str">
        <f t="shared" si="10"/>
        <v>화</v>
      </c>
      <c r="F188" s="88" t="s">
        <v>458</v>
      </c>
      <c r="G188" s="88" t="s">
        <v>99</v>
      </c>
      <c r="H188" s="92" t="s">
        <v>108</v>
      </c>
      <c r="I188" s="20">
        <v>48660</v>
      </c>
      <c r="J188" s="1">
        <v>1</v>
      </c>
      <c r="K188" s="21">
        <f t="shared" si="11"/>
        <v>48660</v>
      </c>
    </row>
    <row r="189" spans="1:11" ht="19.5" customHeight="1" x14ac:dyDescent="0.3">
      <c r="A189" s="86">
        <v>43235</v>
      </c>
      <c r="B189" s="86">
        <v>43238</v>
      </c>
      <c r="C189" s="91">
        <f t="shared" si="8"/>
        <v>2018</v>
      </c>
      <c r="D189" s="91">
        <f t="shared" si="9"/>
        <v>5</v>
      </c>
      <c r="E189" s="91" t="str">
        <f t="shared" si="10"/>
        <v>화</v>
      </c>
      <c r="F189" s="88" t="s">
        <v>459</v>
      </c>
      <c r="G189" s="88" t="s">
        <v>101</v>
      </c>
      <c r="H189" s="92" t="s">
        <v>124</v>
      </c>
      <c r="I189" s="20">
        <v>599988</v>
      </c>
      <c r="J189" s="1">
        <v>1</v>
      </c>
      <c r="K189" s="21">
        <f t="shared" si="11"/>
        <v>599988</v>
      </c>
    </row>
    <row r="190" spans="1:11" ht="19.5" customHeight="1" x14ac:dyDescent="0.3">
      <c r="A190" s="86">
        <v>43236</v>
      </c>
      <c r="B190" s="86">
        <v>43239</v>
      </c>
      <c r="C190" s="91">
        <f t="shared" si="8"/>
        <v>2018</v>
      </c>
      <c r="D190" s="91">
        <f t="shared" si="9"/>
        <v>5</v>
      </c>
      <c r="E190" s="91" t="str">
        <f t="shared" si="10"/>
        <v>수</v>
      </c>
      <c r="F190" s="88" t="s">
        <v>154</v>
      </c>
      <c r="G190" s="88" t="s">
        <v>106</v>
      </c>
      <c r="H190" s="92" t="s">
        <v>115</v>
      </c>
      <c r="I190" s="20">
        <v>1198800</v>
      </c>
      <c r="J190" s="1">
        <v>5</v>
      </c>
      <c r="K190" s="21">
        <f t="shared" si="11"/>
        <v>5994000</v>
      </c>
    </row>
    <row r="191" spans="1:11" ht="19.5" customHeight="1" x14ac:dyDescent="0.3">
      <c r="A191" s="86">
        <v>43236</v>
      </c>
      <c r="B191" s="86">
        <v>43239</v>
      </c>
      <c r="C191" s="91">
        <f t="shared" si="8"/>
        <v>2018</v>
      </c>
      <c r="D191" s="91">
        <f t="shared" si="9"/>
        <v>5</v>
      </c>
      <c r="E191" s="91" t="str">
        <f t="shared" si="10"/>
        <v>수</v>
      </c>
      <c r="F191" s="88" t="s">
        <v>461</v>
      </c>
      <c r="G191" s="88" t="s">
        <v>106</v>
      </c>
      <c r="H191" s="92" t="s">
        <v>138</v>
      </c>
      <c r="I191" s="20">
        <v>23880</v>
      </c>
      <c r="J191" s="1">
        <v>1</v>
      </c>
      <c r="K191" s="21">
        <f t="shared" si="11"/>
        <v>23880</v>
      </c>
    </row>
    <row r="192" spans="1:11" ht="19.5" customHeight="1" x14ac:dyDescent="0.3">
      <c r="A192" s="86">
        <v>43236</v>
      </c>
      <c r="B192" s="86">
        <v>43239</v>
      </c>
      <c r="C192" s="91">
        <f t="shared" si="8"/>
        <v>2018</v>
      </c>
      <c r="D192" s="91">
        <f t="shared" si="9"/>
        <v>5</v>
      </c>
      <c r="E192" s="91" t="str">
        <f t="shared" si="10"/>
        <v>수</v>
      </c>
      <c r="F192" s="88" t="s">
        <v>154</v>
      </c>
      <c r="G192" s="88" t="s">
        <v>103</v>
      </c>
      <c r="H192" s="92" t="s">
        <v>114</v>
      </c>
      <c r="I192" s="20">
        <v>198587</v>
      </c>
      <c r="J192" s="1">
        <v>8</v>
      </c>
      <c r="K192" s="21">
        <f t="shared" si="11"/>
        <v>1588696</v>
      </c>
    </row>
    <row r="193" spans="1:11" ht="19.5" customHeight="1" x14ac:dyDescent="0.3">
      <c r="A193" s="86">
        <v>43237</v>
      </c>
      <c r="B193" s="86">
        <v>43240</v>
      </c>
      <c r="C193" s="91">
        <f t="shared" si="8"/>
        <v>2018</v>
      </c>
      <c r="D193" s="91">
        <f t="shared" si="9"/>
        <v>5</v>
      </c>
      <c r="E193" s="91" t="str">
        <f t="shared" si="10"/>
        <v>목</v>
      </c>
      <c r="F193" s="88" t="s">
        <v>467</v>
      </c>
      <c r="G193" s="88" t="s">
        <v>101</v>
      </c>
      <c r="H193" s="92" t="s">
        <v>124</v>
      </c>
      <c r="I193" s="20">
        <v>599988</v>
      </c>
      <c r="J193" s="1">
        <v>2</v>
      </c>
      <c r="K193" s="21">
        <f t="shared" si="11"/>
        <v>1199976</v>
      </c>
    </row>
    <row r="194" spans="1:11" ht="19.5" customHeight="1" x14ac:dyDescent="0.3">
      <c r="A194" s="86">
        <v>43237</v>
      </c>
      <c r="B194" s="86">
        <v>43240</v>
      </c>
      <c r="C194" s="91">
        <f t="shared" si="8"/>
        <v>2018</v>
      </c>
      <c r="D194" s="91">
        <f t="shared" si="9"/>
        <v>5</v>
      </c>
      <c r="E194" s="91" t="str">
        <f t="shared" si="10"/>
        <v>목</v>
      </c>
      <c r="F194" s="88" t="s">
        <v>466</v>
      </c>
      <c r="G194" s="88" t="s">
        <v>106</v>
      </c>
      <c r="H194" s="92" t="s">
        <v>109</v>
      </c>
      <c r="I194" s="20">
        <v>456000</v>
      </c>
      <c r="J194" s="1">
        <v>1</v>
      </c>
      <c r="K194" s="21">
        <f t="shared" si="11"/>
        <v>456000</v>
      </c>
    </row>
    <row r="195" spans="1:11" ht="19.5" customHeight="1" x14ac:dyDescent="0.3">
      <c r="A195" s="86">
        <v>43237</v>
      </c>
      <c r="B195" s="86">
        <v>43240</v>
      </c>
      <c r="C195" s="91">
        <f t="shared" ref="C195:C258" si="12">YEAR(A195)</f>
        <v>2018</v>
      </c>
      <c r="D195" s="91">
        <f t="shared" ref="D195:D258" si="13">MONTH(A195)</f>
        <v>5</v>
      </c>
      <c r="E195" s="91" t="str">
        <f t="shared" ref="E195:E258" si="14">TEXT(A195,"aaa")</f>
        <v>목</v>
      </c>
      <c r="F195" s="88" t="s">
        <v>458</v>
      </c>
      <c r="G195" s="88" t="s">
        <v>111</v>
      </c>
      <c r="H195" s="92" t="s">
        <v>113</v>
      </c>
      <c r="I195" s="20">
        <v>322800</v>
      </c>
      <c r="J195" s="1">
        <v>13</v>
      </c>
      <c r="K195" s="21">
        <f t="shared" ref="K195:K258" si="15">I195*J195</f>
        <v>4196400</v>
      </c>
    </row>
    <row r="196" spans="1:11" ht="19.5" customHeight="1" x14ac:dyDescent="0.3">
      <c r="A196" s="86">
        <v>43237</v>
      </c>
      <c r="B196" s="86">
        <v>43240</v>
      </c>
      <c r="C196" s="91">
        <f t="shared" si="12"/>
        <v>2018</v>
      </c>
      <c r="D196" s="91">
        <f t="shared" si="13"/>
        <v>5</v>
      </c>
      <c r="E196" s="91" t="str">
        <f t="shared" si="14"/>
        <v>목</v>
      </c>
      <c r="F196" s="88" t="s">
        <v>469</v>
      </c>
      <c r="G196" s="88" t="s">
        <v>101</v>
      </c>
      <c r="H196" s="92" t="s">
        <v>102</v>
      </c>
      <c r="I196" s="20">
        <v>1910640</v>
      </c>
      <c r="J196" s="1">
        <v>5</v>
      </c>
      <c r="K196" s="21">
        <f t="shared" si="15"/>
        <v>9553200</v>
      </c>
    </row>
    <row r="197" spans="1:11" ht="19.5" customHeight="1" x14ac:dyDescent="0.3">
      <c r="A197" s="86">
        <v>43237</v>
      </c>
      <c r="B197" s="86">
        <v>43240</v>
      </c>
      <c r="C197" s="91">
        <f t="shared" si="12"/>
        <v>2018</v>
      </c>
      <c r="D197" s="91">
        <f t="shared" si="13"/>
        <v>5</v>
      </c>
      <c r="E197" s="91" t="str">
        <f t="shared" si="14"/>
        <v>목</v>
      </c>
      <c r="F197" s="88" t="s">
        <v>155</v>
      </c>
      <c r="G197" s="88" t="s">
        <v>111</v>
      </c>
      <c r="H197" s="92" t="s">
        <v>128</v>
      </c>
      <c r="I197" s="20">
        <v>466800</v>
      </c>
      <c r="J197" s="1">
        <v>9</v>
      </c>
      <c r="K197" s="21">
        <f t="shared" si="15"/>
        <v>4201200</v>
      </c>
    </row>
    <row r="198" spans="1:11" ht="19.5" customHeight="1" x14ac:dyDescent="0.3">
      <c r="A198" s="86">
        <v>43238</v>
      </c>
      <c r="B198" s="86">
        <v>43241</v>
      </c>
      <c r="C198" s="91">
        <f t="shared" si="12"/>
        <v>2018</v>
      </c>
      <c r="D198" s="91">
        <f t="shared" si="13"/>
        <v>5</v>
      </c>
      <c r="E198" s="91" t="str">
        <f t="shared" si="14"/>
        <v>금</v>
      </c>
      <c r="F198" s="88" t="s">
        <v>473</v>
      </c>
      <c r="G198" s="88" t="s">
        <v>99</v>
      </c>
      <c r="H198" s="92" t="s">
        <v>100</v>
      </c>
      <c r="I198" s="20">
        <v>131940</v>
      </c>
      <c r="J198" s="1">
        <v>3</v>
      </c>
      <c r="K198" s="21">
        <f t="shared" si="15"/>
        <v>395820</v>
      </c>
    </row>
    <row r="199" spans="1:11" ht="19.5" customHeight="1" x14ac:dyDescent="0.3">
      <c r="A199" s="86">
        <v>43238</v>
      </c>
      <c r="B199" s="86">
        <v>43241</v>
      </c>
      <c r="C199" s="91">
        <f t="shared" si="12"/>
        <v>2018</v>
      </c>
      <c r="D199" s="91">
        <f t="shared" si="13"/>
        <v>5</v>
      </c>
      <c r="E199" s="91" t="str">
        <f t="shared" si="14"/>
        <v>금</v>
      </c>
      <c r="F199" s="88" t="s">
        <v>466</v>
      </c>
      <c r="G199" s="88" t="s">
        <v>103</v>
      </c>
      <c r="H199" s="92" t="s">
        <v>114</v>
      </c>
      <c r="I199" s="20">
        <v>203355</v>
      </c>
      <c r="J199" s="1">
        <v>9</v>
      </c>
      <c r="K199" s="21">
        <f t="shared" si="15"/>
        <v>1830195</v>
      </c>
    </row>
    <row r="200" spans="1:11" ht="19.5" customHeight="1" x14ac:dyDescent="0.3">
      <c r="A200" s="86">
        <v>43238</v>
      </c>
      <c r="B200" s="86">
        <v>43241</v>
      </c>
      <c r="C200" s="91">
        <f t="shared" si="12"/>
        <v>2018</v>
      </c>
      <c r="D200" s="91">
        <f t="shared" si="13"/>
        <v>5</v>
      </c>
      <c r="E200" s="91" t="str">
        <f t="shared" si="14"/>
        <v>금</v>
      </c>
      <c r="F200" s="88" t="s">
        <v>148</v>
      </c>
      <c r="G200" s="88" t="s">
        <v>99</v>
      </c>
      <c r="H200" s="92" t="s">
        <v>110</v>
      </c>
      <c r="I200" s="20">
        <v>159588</v>
      </c>
      <c r="J200" s="1">
        <v>8</v>
      </c>
      <c r="K200" s="21">
        <f t="shared" si="15"/>
        <v>1276704</v>
      </c>
    </row>
    <row r="201" spans="1:11" ht="19.5" customHeight="1" x14ac:dyDescent="0.3">
      <c r="A201" s="86">
        <v>43238</v>
      </c>
      <c r="B201" s="86">
        <v>43241</v>
      </c>
      <c r="C201" s="91">
        <f t="shared" si="12"/>
        <v>2018</v>
      </c>
      <c r="D201" s="91">
        <f t="shared" si="13"/>
        <v>5</v>
      </c>
      <c r="E201" s="91" t="str">
        <f t="shared" si="14"/>
        <v>금</v>
      </c>
      <c r="F201" s="88" t="s">
        <v>472</v>
      </c>
      <c r="G201" s="88" t="s">
        <v>111</v>
      </c>
      <c r="H201" s="92" t="s">
        <v>133</v>
      </c>
      <c r="I201" s="20">
        <v>309600</v>
      </c>
      <c r="J201" s="1">
        <v>4</v>
      </c>
      <c r="K201" s="21">
        <f t="shared" si="15"/>
        <v>1238400</v>
      </c>
    </row>
    <row r="202" spans="1:11" ht="19.5" customHeight="1" x14ac:dyDescent="0.3">
      <c r="A202" s="86">
        <v>43239</v>
      </c>
      <c r="B202" s="86">
        <v>43242</v>
      </c>
      <c r="C202" s="91">
        <f t="shared" si="12"/>
        <v>2018</v>
      </c>
      <c r="D202" s="91">
        <f t="shared" si="13"/>
        <v>5</v>
      </c>
      <c r="E202" s="91" t="str">
        <f t="shared" si="14"/>
        <v>토</v>
      </c>
      <c r="F202" s="88" t="s">
        <v>455</v>
      </c>
      <c r="G202" s="88" t="s">
        <v>106</v>
      </c>
      <c r="H202" s="92" t="s">
        <v>125</v>
      </c>
      <c r="I202" s="20">
        <v>1558800</v>
      </c>
      <c r="J202" s="1">
        <v>14</v>
      </c>
      <c r="K202" s="21">
        <f t="shared" si="15"/>
        <v>21823200</v>
      </c>
    </row>
    <row r="203" spans="1:11" ht="19.5" customHeight="1" x14ac:dyDescent="0.3">
      <c r="A203" s="86">
        <v>43239</v>
      </c>
      <c r="B203" s="86">
        <v>43242</v>
      </c>
      <c r="C203" s="91">
        <f t="shared" si="12"/>
        <v>2018</v>
      </c>
      <c r="D203" s="91">
        <f t="shared" si="13"/>
        <v>5</v>
      </c>
      <c r="E203" s="91" t="str">
        <f t="shared" si="14"/>
        <v>토</v>
      </c>
      <c r="F203" s="88" t="s">
        <v>477</v>
      </c>
      <c r="G203" s="88" t="s">
        <v>103</v>
      </c>
      <c r="H203" s="92" t="s">
        <v>104</v>
      </c>
      <c r="I203" s="20">
        <v>204840</v>
      </c>
      <c r="J203" s="1">
        <v>5</v>
      </c>
      <c r="K203" s="21">
        <f t="shared" si="15"/>
        <v>1024200</v>
      </c>
    </row>
    <row r="204" spans="1:11" ht="19.5" customHeight="1" x14ac:dyDescent="0.3">
      <c r="A204" s="86">
        <v>43240</v>
      </c>
      <c r="B204" s="86">
        <v>43243</v>
      </c>
      <c r="C204" s="91">
        <f t="shared" si="12"/>
        <v>2018</v>
      </c>
      <c r="D204" s="91">
        <f t="shared" si="13"/>
        <v>5</v>
      </c>
      <c r="E204" s="91" t="str">
        <f t="shared" si="14"/>
        <v>일</v>
      </c>
      <c r="F204" s="88" t="s">
        <v>479</v>
      </c>
      <c r="G204" s="88" t="s">
        <v>103</v>
      </c>
      <c r="H204" s="92" t="s">
        <v>127</v>
      </c>
      <c r="I204" s="20">
        <v>215988</v>
      </c>
      <c r="J204" s="1">
        <v>1</v>
      </c>
      <c r="K204" s="21">
        <f t="shared" si="15"/>
        <v>215988</v>
      </c>
    </row>
    <row r="205" spans="1:11" ht="19.5" customHeight="1" x14ac:dyDescent="0.3">
      <c r="A205" s="86">
        <v>43240</v>
      </c>
      <c r="B205" s="86">
        <v>43243</v>
      </c>
      <c r="C205" s="91">
        <f t="shared" si="12"/>
        <v>2018</v>
      </c>
      <c r="D205" s="91">
        <f t="shared" si="13"/>
        <v>5</v>
      </c>
      <c r="E205" s="91" t="str">
        <f t="shared" si="14"/>
        <v>일</v>
      </c>
      <c r="F205" s="88" t="s">
        <v>0</v>
      </c>
      <c r="G205" s="88" t="s">
        <v>101</v>
      </c>
      <c r="H205" s="92" t="s">
        <v>102</v>
      </c>
      <c r="I205" s="20">
        <v>1910640</v>
      </c>
      <c r="J205" s="1">
        <v>1</v>
      </c>
      <c r="K205" s="21">
        <f t="shared" si="15"/>
        <v>1910640</v>
      </c>
    </row>
    <row r="206" spans="1:11" ht="19.5" customHeight="1" x14ac:dyDescent="0.3">
      <c r="A206" s="86">
        <v>43240</v>
      </c>
      <c r="B206" s="86">
        <v>43243</v>
      </c>
      <c r="C206" s="91">
        <f t="shared" si="12"/>
        <v>2018</v>
      </c>
      <c r="D206" s="91">
        <f t="shared" si="13"/>
        <v>5</v>
      </c>
      <c r="E206" s="91" t="str">
        <f t="shared" si="14"/>
        <v>일</v>
      </c>
      <c r="F206" s="88" t="s">
        <v>478</v>
      </c>
      <c r="G206" s="88" t="s">
        <v>101</v>
      </c>
      <c r="H206" s="92" t="s">
        <v>102</v>
      </c>
      <c r="I206" s="20">
        <v>1910640</v>
      </c>
      <c r="J206" s="1">
        <v>10</v>
      </c>
      <c r="K206" s="21">
        <f t="shared" si="15"/>
        <v>19106400</v>
      </c>
    </row>
    <row r="207" spans="1:11" ht="19.5" customHeight="1" x14ac:dyDescent="0.3">
      <c r="A207" s="86">
        <v>43241</v>
      </c>
      <c r="B207" s="86">
        <v>43244</v>
      </c>
      <c r="C207" s="91">
        <f t="shared" si="12"/>
        <v>2018</v>
      </c>
      <c r="D207" s="91">
        <f t="shared" si="13"/>
        <v>5</v>
      </c>
      <c r="E207" s="91" t="str">
        <f t="shared" si="14"/>
        <v>월</v>
      </c>
      <c r="F207" s="88" t="s">
        <v>12</v>
      </c>
      <c r="G207" s="88" t="s">
        <v>101</v>
      </c>
      <c r="H207" s="92" t="s">
        <v>118</v>
      </c>
      <c r="I207" s="20">
        <v>1319988</v>
      </c>
      <c r="J207" s="1">
        <v>3</v>
      </c>
      <c r="K207" s="21">
        <f t="shared" si="15"/>
        <v>3959964</v>
      </c>
    </row>
    <row r="208" spans="1:11" ht="19.5" customHeight="1" x14ac:dyDescent="0.3">
      <c r="A208" s="86">
        <v>43241</v>
      </c>
      <c r="B208" s="86">
        <v>43244</v>
      </c>
      <c r="C208" s="91">
        <f t="shared" si="12"/>
        <v>2018</v>
      </c>
      <c r="D208" s="91">
        <f t="shared" si="13"/>
        <v>5</v>
      </c>
      <c r="E208" s="91" t="str">
        <f t="shared" si="14"/>
        <v>월</v>
      </c>
      <c r="F208" s="88" t="s">
        <v>152</v>
      </c>
      <c r="G208" s="88" t="s">
        <v>101</v>
      </c>
      <c r="H208" s="92" t="s">
        <v>102</v>
      </c>
      <c r="I208" s="20">
        <v>1910640</v>
      </c>
      <c r="J208" s="1">
        <v>9</v>
      </c>
      <c r="K208" s="21">
        <f t="shared" si="15"/>
        <v>17195760</v>
      </c>
    </row>
    <row r="209" spans="1:11" ht="19.5" customHeight="1" x14ac:dyDescent="0.3">
      <c r="A209" s="86">
        <v>43241</v>
      </c>
      <c r="B209" s="86">
        <v>43244</v>
      </c>
      <c r="C209" s="91">
        <f t="shared" si="12"/>
        <v>2018</v>
      </c>
      <c r="D209" s="91">
        <f t="shared" si="13"/>
        <v>5</v>
      </c>
      <c r="E209" s="91" t="str">
        <f t="shared" si="14"/>
        <v>월</v>
      </c>
      <c r="F209" s="88" t="s">
        <v>151</v>
      </c>
      <c r="G209" s="88" t="s">
        <v>99</v>
      </c>
      <c r="H209" s="92" t="s">
        <v>110</v>
      </c>
      <c r="I209" s="20">
        <v>159588</v>
      </c>
      <c r="J209" s="1">
        <v>1</v>
      </c>
      <c r="K209" s="21">
        <f t="shared" si="15"/>
        <v>159588</v>
      </c>
    </row>
    <row r="210" spans="1:11" ht="19.5" customHeight="1" x14ac:dyDescent="0.3">
      <c r="A210" s="86">
        <v>43242</v>
      </c>
      <c r="B210" s="86">
        <v>43245</v>
      </c>
      <c r="C210" s="91">
        <f t="shared" si="12"/>
        <v>2018</v>
      </c>
      <c r="D210" s="91">
        <f t="shared" si="13"/>
        <v>5</v>
      </c>
      <c r="E210" s="91" t="str">
        <f t="shared" si="14"/>
        <v>화</v>
      </c>
      <c r="F210" s="88" t="s">
        <v>1</v>
      </c>
      <c r="G210" s="88" t="s">
        <v>99</v>
      </c>
      <c r="H210" s="92" t="s">
        <v>100</v>
      </c>
      <c r="I210" s="20">
        <v>131940</v>
      </c>
      <c r="J210" s="1">
        <v>10</v>
      </c>
      <c r="K210" s="21">
        <f t="shared" si="15"/>
        <v>1319400</v>
      </c>
    </row>
    <row r="211" spans="1:11" ht="19.5" customHeight="1" x14ac:dyDescent="0.3">
      <c r="A211" s="86">
        <v>43242</v>
      </c>
      <c r="B211" s="86">
        <v>43245</v>
      </c>
      <c r="C211" s="91">
        <f t="shared" si="12"/>
        <v>2018</v>
      </c>
      <c r="D211" s="91">
        <f t="shared" si="13"/>
        <v>5</v>
      </c>
      <c r="E211" s="91" t="str">
        <f t="shared" si="14"/>
        <v>화</v>
      </c>
      <c r="F211" s="88" t="s">
        <v>154</v>
      </c>
      <c r="G211" s="88" t="s">
        <v>101</v>
      </c>
      <c r="H211" s="92" t="s">
        <v>102</v>
      </c>
      <c r="I211" s="20">
        <v>1910640</v>
      </c>
      <c r="J211" s="1">
        <v>2</v>
      </c>
      <c r="K211" s="21">
        <f t="shared" si="15"/>
        <v>3821280</v>
      </c>
    </row>
    <row r="212" spans="1:11" ht="19.5" customHeight="1" x14ac:dyDescent="0.3">
      <c r="A212" s="86">
        <v>43243</v>
      </c>
      <c r="B212" s="86">
        <v>43246</v>
      </c>
      <c r="C212" s="91">
        <f t="shared" si="12"/>
        <v>2018</v>
      </c>
      <c r="D212" s="91">
        <f t="shared" si="13"/>
        <v>5</v>
      </c>
      <c r="E212" s="91" t="str">
        <f t="shared" si="14"/>
        <v>수</v>
      </c>
      <c r="F212" s="88" t="s">
        <v>472</v>
      </c>
      <c r="G212" s="88" t="s">
        <v>116</v>
      </c>
      <c r="H212" s="92" t="s">
        <v>131</v>
      </c>
      <c r="I212" s="20">
        <v>429600</v>
      </c>
      <c r="J212" s="1">
        <v>4</v>
      </c>
      <c r="K212" s="21">
        <f t="shared" si="15"/>
        <v>1718400</v>
      </c>
    </row>
    <row r="213" spans="1:11" ht="19.5" customHeight="1" x14ac:dyDescent="0.3">
      <c r="A213" s="86">
        <v>43243</v>
      </c>
      <c r="B213" s="86">
        <v>43246</v>
      </c>
      <c r="C213" s="91">
        <f t="shared" si="12"/>
        <v>2018</v>
      </c>
      <c r="D213" s="91">
        <f t="shared" si="13"/>
        <v>5</v>
      </c>
      <c r="E213" s="91" t="str">
        <f t="shared" si="14"/>
        <v>수</v>
      </c>
      <c r="F213" s="88" t="s">
        <v>458</v>
      </c>
      <c r="G213" s="88" t="s">
        <v>111</v>
      </c>
      <c r="H213" s="92" t="s">
        <v>113</v>
      </c>
      <c r="I213" s="20">
        <v>322800</v>
      </c>
      <c r="J213" s="1">
        <v>5</v>
      </c>
      <c r="K213" s="21">
        <f t="shared" si="15"/>
        <v>1614000</v>
      </c>
    </row>
    <row r="214" spans="1:11" ht="19.5" customHeight="1" x14ac:dyDescent="0.3">
      <c r="A214" s="86">
        <v>43243</v>
      </c>
      <c r="B214" s="86">
        <v>43246</v>
      </c>
      <c r="C214" s="91">
        <f t="shared" si="12"/>
        <v>2018</v>
      </c>
      <c r="D214" s="91">
        <f t="shared" si="13"/>
        <v>5</v>
      </c>
      <c r="E214" s="91" t="str">
        <f t="shared" si="14"/>
        <v>수</v>
      </c>
      <c r="F214" s="88" t="s">
        <v>156</v>
      </c>
      <c r="G214" s="88" t="s">
        <v>101</v>
      </c>
      <c r="H214" s="92" t="s">
        <v>102</v>
      </c>
      <c r="I214" s="20">
        <v>1910640</v>
      </c>
      <c r="J214" s="1">
        <v>5</v>
      </c>
      <c r="K214" s="21">
        <f t="shared" si="15"/>
        <v>9553200</v>
      </c>
    </row>
    <row r="215" spans="1:11" ht="19.5" customHeight="1" x14ac:dyDescent="0.3">
      <c r="A215" s="86">
        <v>43243</v>
      </c>
      <c r="B215" s="86">
        <v>43246</v>
      </c>
      <c r="C215" s="91">
        <f t="shared" si="12"/>
        <v>2018</v>
      </c>
      <c r="D215" s="91">
        <f t="shared" si="13"/>
        <v>5</v>
      </c>
      <c r="E215" s="91" t="str">
        <f t="shared" si="14"/>
        <v>수</v>
      </c>
      <c r="F215" s="88" t="s">
        <v>459</v>
      </c>
      <c r="G215" s="88" t="s">
        <v>116</v>
      </c>
      <c r="H215" s="92" t="s">
        <v>131</v>
      </c>
      <c r="I215" s="20">
        <v>429600</v>
      </c>
      <c r="J215" s="1">
        <v>8</v>
      </c>
      <c r="K215" s="21">
        <f t="shared" si="15"/>
        <v>3436800</v>
      </c>
    </row>
    <row r="216" spans="1:11" ht="19.5" customHeight="1" x14ac:dyDescent="0.3">
      <c r="A216" s="86">
        <v>43243</v>
      </c>
      <c r="B216" s="86">
        <v>43246</v>
      </c>
      <c r="C216" s="91">
        <f t="shared" si="12"/>
        <v>2018</v>
      </c>
      <c r="D216" s="91">
        <f t="shared" si="13"/>
        <v>5</v>
      </c>
      <c r="E216" s="91" t="str">
        <f t="shared" si="14"/>
        <v>수</v>
      </c>
      <c r="F216" s="88" t="s">
        <v>460</v>
      </c>
      <c r="G216" s="88" t="s">
        <v>99</v>
      </c>
      <c r="H216" s="92" t="s">
        <v>132</v>
      </c>
      <c r="I216" s="20">
        <v>179988</v>
      </c>
      <c r="J216" s="1">
        <v>3</v>
      </c>
      <c r="K216" s="21">
        <f t="shared" si="15"/>
        <v>539964</v>
      </c>
    </row>
    <row r="217" spans="1:11" ht="19.5" customHeight="1" x14ac:dyDescent="0.3">
      <c r="A217" s="86">
        <v>43243</v>
      </c>
      <c r="B217" s="86">
        <v>43246</v>
      </c>
      <c r="C217" s="91">
        <f t="shared" si="12"/>
        <v>2018</v>
      </c>
      <c r="D217" s="91">
        <f t="shared" si="13"/>
        <v>5</v>
      </c>
      <c r="E217" s="91" t="str">
        <f t="shared" si="14"/>
        <v>수</v>
      </c>
      <c r="F217" s="88" t="s">
        <v>455</v>
      </c>
      <c r="G217" s="88" t="s">
        <v>116</v>
      </c>
      <c r="H217" s="92" t="s">
        <v>131</v>
      </c>
      <c r="I217" s="20">
        <v>429600</v>
      </c>
      <c r="J217" s="1">
        <v>8</v>
      </c>
      <c r="K217" s="21">
        <f t="shared" si="15"/>
        <v>3436800</v>
      </c>
    </row>
    <row r="218" spans="1:11" ht="19.5" customHeight="1" x14ac:dyDescent="0.3">
      <c r="A218" s="86">
        <v>43244</v>
      </c>
      <c r="B218" s="86">
        <v>43247</v>
      </c>
      <c r="C218" s="91">
        <f t="shared" si="12"/>
        <v>2018</v>
      </c>
      <c r="D218" s="91">
        <f t="shared" si="13"/>
        <v>5</v>
      </c>
      <c r="E218" s="91" t="str">
        <f t="shared" si="14"/>
        <v>목</v>
      </c>
      <c r="F218" s="88" t="s">
        <v>458</v>
      </c>
      <c r="G218" s="88" t="s">
        <v>103</v>
      </c>
      <c r="H218" s="92" t="s">
        <v>142</v>
      </c>
      <c r="I218" s="20">
        <v>347988</v>
      </c>
      <c r="J218" s="1">
        <v>4</v>
      </c>
      <c r="K218" s="21">
        <f t="shared" si="15"/>
        <v>1391952</v>
      </c>
    </row>
    <row r="219" spans="1:11" ht="19.5" customHeight="1" x14ac:dyDescent="0.3">
      <c r="A219" s="86">
        <v>43244</v>
      </c>
      <c r="B219" s="86">
        <v>43247</v>
      </c>
      <c r="C219" s="91">
        <f t="shared" si="12"/>
        <v>2018</v>
      </c>
      <c r="D219" s="91">
        <f t="shared" si="13"/>
        <v>5</v>
      </c>
      <c r="E219" s="91" t="str">
        <f t="shared" si="14"/>
        <v>목</v>
      </c>
      <c r="F219" s="88" t="s">
        <v>459</v>
      </c>
      <c r="G219" s="88" t="s">
        <v>111</v>
      </c>
      <c r="H219" s="92" t="s">
        <v>112</v>
      </c>
      <c r="I219" s="20">
        <v>261333</v>
      </c>
      <c r="J219" s="1">
        <v>8</v>
      </c>
      <c r="K219" s="21">
        <f t="shared" si="15"/>
        <v>2090664</v>
      </c>
    </row>
    <row r="220" spans="1:11" ht="19.5" customHeight="1" x14ac:dyDescent="0.3">
      <c r="A220" s="86">
        <v>43244</v>
      </c>
      <c r="B220" s="86">
        <v>43247</v>
      </c>
      <c r="C220" s="91">
        <f t="shared" si="12"/>
        <v>2018</v>
      </c>
      <c r="D220" s="91">
        <f t="shared" si="13"/>
        <v>5</v>
      </c>
      <c r="E220" s="91" t="str">
        <f t="shared" si="14"/>
        <v>목</v>
      </c>
      <c r="F220" s="88" t="s">
        <v>457</v>
      </c>
      <c r="G220" s="88" t="s">
        <v>99</v>
      </c>
      <c r="H220" s="92" t="s">
        <v>110</v>
      </c>
      <c r="I220" s="20">
        <v>159588</v>
      </c>
      <c r="J220" s="1">
        <v>3</v>
      </c>
      <c r="K220" s="21">
        <f t="shared" si="15"/>
        <v>478764</v>
      </c>
    </row>
    <row r="221" spans="1:11" ht="19.5" customHeight="1" x14ac:dyDescent="0.3">
      <c r="A221" s="86">
        <v>43244</v>
      </c>
      <c r="B221" s="86">
        <v>43247</v>
      </c>
      <c r="C221" s="91">
        <f t="shared" si="12"/>
        <v>2018</v>
      </c>
      <c r="D221" s="91">
        <f t="shared" si="13"/>
        <v>5</v>
      </c>
      <c r="E221" s="91" t="str">
        <f t="shared" si="14"/>
        <v>목</v>
      </c>
      <c r="F221" s="88" t="s">
        <v>456</v>
      </c>
      <c r="G221" s="88" t="s">
        <v>101</v>
      </c>
      <c r="H221" s="92" t="s">
        <v>102</v>
      </c>
      <c r="I221" s="20">
        <v>1910640</v>
      </c>
      <c r="J221" s="1">
        <v>3</v>
      </c>
      <c r="K221" s="21">
        <f t="shared" si="15"/>
        <v>5731920</v>
      </c>
    </row>
    <row r="222" spans="1:11" ht="19.5" customHeight="1" x14ac:dyDescent="0.3">
      <c r="A222" s="86">
        <v>43244</v>
      </c>
      <c r="B222" s="86">
        <v>43247</v>
      </c>
      <c r="C222" s="91">
        <f t="shared" si="12"/>
        <v>2018</v>
      </c>
      <c r="D222" s="91">
        <f t="shared" si="13"/>
        <v>5</v>
      </c>
      <c r="E222" s="91" t="str">
        <f t="shared" si="14"/>
        <v>목</v>
      </c>
      <c r="F222" s="88" t="s">
        <v>462</v>
      </c>
      <c r="G222" s="88" t="s">
        <v>116</v>
      </c>
      <c r="H222" s="92" t="s">
        <v>143</v>
      </c>
      <c r="I222" s="20">
        <v>1056000</v>
      </c>
      <c r="J222" s="1">
        <v>4</v>
      </c>
      <c r="K222" s="21">
        <f t="shared" si="15"/>
        <v>4224000</v>
      </c>
    </row>
    <row r="223" spans="1:11" ht="19.5" customHeight="1" x14ac:dyDescent="0.3">
      <c r="A223" s="86">
        <v>43245</v>
      </c>
      <c r="B223" s="86">
        <v>43248</v>
      </c>
      <c r="C223" s="91">
        <f t="shared" si="12"/>
        <v>2018</v>
      </c>
      <c r="D223" s="91">
        <f t="shared" si="13"/>
        <v>5</v>
      </c>
      <c r="E223" s="91" t="str">
        <f t="shared" si="14"/>
        <v>금</v>
      </c>
      <c r="F223" s="88" t="s">
        <v>462</v>
      </c>
      <c r="G223" s="88" t="s">
        <v>101</v>
      </c>
      <c r="H223" s="92" t="s">
        <v>102</v>
      </c>
      <c r="I223" s="20">
        <v>1910640</v>
      </c>
      <c r="J223" s="1">
        <v>10</v>
      </c>
      <c r="K223" s="21">
        <f t="shared" si="15"/>
        <v>19106400</v>
      </c>
    </row>
    <row r="224" spans="1:11" ht="19.5" customHeight="1" x14ac:dyDescent="0.3">
      <c r="A224" s="86">
        <v>43245</v>
      </c>
      <c r="B224" s="86">
        <v>43248</v>
      </c>
      <c r="C224" s="91">
        <f t="shared" si="12"/>
        <v>2018</v>
      </c>
      <c r="D224" s="91">
        <f t="shared" si="13"/>
        <v>5</v>
      </c>
      <c r="E224" s="91" t="str">
        <f t="shared" si="14"/>
        <v>금</v>
      </c>
      <c r="F224" s="88" t="s">
        <v>463</v>
      </c>
      <c r="G224" s="88" t="s">
        <v>116</v>
      </c>
      <c r="H224" s="92" t="s">
        <v>131</v>
      </c>
      <c r="I224" s="20">
        <v>429600</v>
      </c>
      <c r="J224" s="1">
        <v>5</v>
      </c>
      <c r="K224" s="21">
        <f t="shared" si="15"/>
        <v>2148000</v>
      </c>
    </row>
    <row r="225" spans="1:11" ht="19.5" customHeight="1" x14ac:dyDescent="0.3">
      <c r="A225" s="86">
        <v>43246</v>
      </c>
      <c r="B225" s="86">
        <v>43249</v>
      </c>
      <c r="C225" s="91">
        <f t="shared" si="12"/>
        <v>2018</v>
      </c>
      <c r="D225" s="91">
        <f t="shared" si="13"/>
        <v>5</v>
      </c>
      <c r="E225" s="91" t="str">
        <f t="shared" si="14"/>
        <v>토</v>
      </c>
      <c r="F225" s="88" t="s">
        <v>465</v>
      </c>
      <c r="G225" s="88" t="s">
        <v>101</v>
      </c>
      <c r="H225" s="92" t="s">
        <v>118</v>
      </c>
      <c r="I225" s="20">
        <v>1319988</v>
      </c>
      <c r="J225" s="1">
        <v>10</v>
      </c>
      <c r="K225" s="21">
        <f t="shared" si="15"/>
        <v>13199880</v>
      </c>
    </row>
    <row r="226" spans="1:11" ht="19.5" customHeight="1" x14ac:dyDescent="0.3">
      <c r="A226" s="86">
        <v>43246</v>
      </c>
      <c r="B226" s="86">
        <v>43249</v>
      </c>
      <c r="C226" s="91">
        <f t="shared" si="12"/>
        <v>2018</v>
      </c>
      <c r="D226" s="91">
        <f t="shared" si="13"/>
        <v>5</v>
      </c>
      <c r="E226" s="91" t="str">
        <f t="shared" si="14"/>
        <v>토</v>
      </c>
      <c r="F226" s="88" t="s">
        <v>469</v>
      </c>
      <c r="G226" s="88" t="s">
        <v>99</v>
      </c>
      <c r="H226" s="92" t="s">
        <v>105</v>
      </c>
      <c r="I226" s="20">
        <v>299988</v>
      </c>
      <c r="J226" s="1">
        <v>3</v>
      </c>
      <c r="K226" s="21">
        <f t="shared" si="15"/>
        <v>899964</v>
      </c>
    </row>
    <row r="227" spans="1:11" ht="19.5" customHeight="1" x14ac:dyDescent="0.3">
      <c r="A227" s="86">
        <v>43246</v>
      </c>
      <c r="B227" s="86">
        <v>43249</v>
      </c>
      <c r="C227" s="91">
        <f t="shared" si="12"/>
        <v>2018</v>
      </c>
      <c r="D227" s="91">
        <f t="shared" si="13"/>
        <v>5</v>
      </c>
      <c r="E227" s="91" t="str">
        <f t="shared" si="14"/>
        <v>토</v>
      </c>
      <c r="F227" s="88" t="s">
        <v>468</v>
      </c>
      <c r="G227" s="88" t="s">
        <v>106</v>
      </c>
      <c r="H227" s="92" t="s">
        <v>115</v>
      </c>
      <c r="I227" s="20">
        <v>838800</v>
      </c>
      <c r="J227" s="1">
        <v>1</v>
      </c>
      <c r="K227" s="21">
        <f t="shared" si="15"/>
        <v>838800</v>
      </c>
    </row>
    <row r="228" spans="1:11" ht="19.5" customHeight="1" x14ac:dyDescent="0.3">
      <c r="A228" s="86">
        <v>43246</v>
      </c>
      <c r="B228" s="86">
        <v>43249</v>
      </c>
      <c r="C228" s="91">
        <f t="shared" si="12"/>
        <v>2018</v>
      </c>
      <c r="D228" s="91">
        <f t="shared" si="13"/>
        <v>5</v>
      </c>
      <c r="E228" s="91" t="str">
        <f t="shared" si="14"/>
        <v>토</v>
      </c>
      <c r="F228" s="88" t="s">
        <v>464</v>
      </c>
      <c r="G228" s="88" t="s">
        <v>111</v>
      </c>
      <c r="H228" s="92" t="s">
        <v>113</v>
      </c>
      <c r="I228" s="20">
        <v>322800</v>
      </c>
      <c r="J228" s="1">
        <v>3</v>
      </c>
      <c r="K228" s="21">
        <f t="shared" si="15"/>
        <v>968400</v>
      </c>
    </row>
    <row r="229" spans="1:11" ht="19.5" customHeight="1" x14ac:dyDescent="0.3">
      <c r="A229" s="86">
        <v>43246</v>
      </c>
      <c r="B229" s="86">
        <v>43249</v>
      </c>
      <c r="C229" s="91">
        <f t="shared" si="12"/>
        <v>2018</v>
      </c>
      <c r="D229" s="91">
        <f t="shared" si="13"/>
        <v>5</v>
      </c>
      <c r="E229" s="91" t="str">
        <f t="shared" si="14"/>
        <v>토</v>
      </c>
      <c r="F229" s="88" t="s">
        <v>458</v>
      </c>
      <c r="G229" s="88" t="s">
        <v>116</v>
      </c>
      <c r="H229" s="92" t="s">
        <v>122</v>
      </c>
      <c r="I229" s="20">
        <v>246000</v>
      </c>
      <c r="J229" s="1">
        <v>7</v>
      </c>
      <c r="K229" s="21">
        <f t="shared" si="15"/>
        <v>1722000</v>
      </c>
    </row>
    <row r="230" spans="1:11" ht="19.5" customHeight="1" x14ac:dyDescent="0.3">
      <c r="A230" s="86">
        <v>43246</v>
      </c>
      <c r="B230" s="86">
        <v>43249</v>
      </c>
      <c r="C230" s="91">
        <f t="shared" si="12"/>
        <v>2018</v>
      </c>
      <c r="D230" s="91">
        <f t="shared" si="13"/>
        <v>5</v>
      </c>
      <c r="E230" s="91" t="str">
        <f t="shared" si="14"/>
        <v>토</v>
      </c>
      <c r="F230" s="88" t="s">
        <v>466</v>
      </c>
      <c r="G230" s="88" t="s">
        <v>101</v>
      </c>
      <c r="H230" s="92" t="s">
        <v>102</v>
      </c>
      <c r="I230" s="20">
        <v>1910640</v>
      </c>
      <c r="J230" s="1">
        <v>1</v>
      </c>
      <c r="K230" s="21">
        <f t="shared" si="15"/>
        <v>1910640</v>
      </c>
    </row>
    <row r="231" spans="1:11" ht="19.5" customHeight="1" x14ac:dyDescent="0.3">
      <c r="A231" s="86">
        <v>43246</v>
      </c>
      <c r="B231" s="86">
        <v>43249</v>
      </c>
      <c r="C231" s="91">
        <f t="shared" si="12"/>
        <v>2018</v>
      </c>
      <c r="D231" s="91">
        <f t="shared" si="13"/>
        <v>5</v>
      </c>
      <c r="E231" s="91" t="str">
        <f t="shared" si="14"/>
        <v>토</v>
      </c>
      <c r="F231" s="88" t="s">
        <v>150</v>
      </c>
      <c r="G231" s="88" t="s">
        <v>103</v>
      </c>
      <c r="H231" s="92" t="s">
        <v>127</v>
      </c>
      <c r="I231" s="20">
        <v>215988</v>
      </c>
      <c r="J231" s="1">
        <v>1</v>
      </c>
      <c r="K231" s="21">
        <f t="shared" si="15"/>
        <v>215988</v>
      </c>
    </row>
    <row r="232" spans="1:11" ht="19.5" customHeight="1" x14ac:dyDescent="0.3">
      <c r="A232" s="86">
        <v>43247</v>
      </c>
      <c r="B232" s="86">
        <v>43250</v>
      </c>
      <c r="C232" s="91">
        <f t="shared" si="12"/>
        <v>2018</v>
      </c>
      <c r="D232" s="91">
        <f t="shared" si="13"/>
        <v>5</v>
      </c>
      <c r="E232" s="91" t="str">
        <f t="shared" si="14"/>
        <v>일</v>
      </c>
      <c r="F232" s="88" t="s">
        <v>471</v>
      </c>
      <c r="G232" s="88" t="s">
        <v>103</v>
      </c>
      <c r="H232" s="92" t="s">
        <v>141</v>
      </c>
      <c r="I232" s="20">
        <v>63319</v>
      </c>
      <c r="J232" s="1">
        <v>5</v>
      </c>
      <c r="K232" s="21">
        <f t="shared" si="15"/>
        <v>316595</v>
      </c>
    </row>
    <row r="233" spans="1:11" ht="19.5" customHeight="1" x14ac:dyDescent="0.3">
      <c r="A233" s="86">
        <v>43248</v>
      </c>
      <c r="B233" s="86">
        <v>43251</v>
      </c>
      <c r="C233" s="91">
        <f t="shared" si="12"/>
        <v>2018</v>
      </c>
      <c r="D233" s="91">
        <f t="shared" si="13"/>
        <v>5</v>
      </c>
      <c r="E233" s="91" t="str">
        <f t="shared" si="14"/>
        <v>월</v>
      </c>
      <c r="F233" s="88" t="s">
        <v>472</v>
      </c>
      <c r="G233" s="88" t="s">
        <v>106</v>
      </c>
      <c r="H233" s="92" t="s">
        <v>109</v>
      </c>
      <c r="I233" s="20">
        <v>456000</v>
      </c>
      <c r="J233" s="1">
        <v>1</v>
      </c>
      <c r="K233" s="21">
        <f t="shared" si="15"/>
        <v>456000</v>
      </c>
    </row>
    <row r="234" spans="1:11" ht="19.5" customHeight="1" x14ac:dyDescent="0.3">
      <c r="A234" s="86">
        <v>43249</v>
      </c>
      <c r="B234" s="86">
        <v>43252</v>
      </c>
      <c r="C234" s="91">
        <f t="shared" si="12"/>
        <v>2018</v>
      </c>
      <c r="D234" s="91">
        <f t="shared" si="13"/>
        <v>5</v>
      </c>
      <c r="E234" s="91" t="str">
        <f t="shared" si="14"/>
        <v>화</v>
      </c>
      <c r="F234" s="88" t="s">
        <v>464</v>
      </c>
      <c r="G234" s="88" t="s">
        <v>111</v>
      </c>
      <c r="H234" s="92" t="s">
        <v>133</v>
      </c>
      <c r="I234" s="20">
        <v>309600</v>
      </c>
      <c r="J234" s="1">
        <v>9</v>
      </c>
      <c r="K234" s="21">
        <f t="shared" si="15"/>
        <v>2786400</v>
      </c>
    </row>
    <row r="235" spans="1:11" ht="19.5" customHeight="1" x14ac:dyDescent="0.3">
      <c r="A235" s="86">
        <v>43249</v>
      </c>
      <c r="B235" s="86">
        <v>43252</v>
      </c>
      <c r="C235" s="91">
        <f t="shared" si="12"/>
        <v>2018</v>
      </c>
      <c r="D235" s="91">
        <f t="shared" si="13"/>
        <v>5</v>
      </c>
      <c r="E235" s="91" t="str">
        <f t="shared" si="14"/>
        <v>화</v>
      </c>
      <c r="F235" s="88" t="s">
        <v>467</v>
      </c>
      <c r="G235" s="88" t="s">
        <v>111</v>
      </c>
      <c r="H235" s="92" t="s">
        <v>113</v>
      </c>
      <c r="I235" s="20">
        <v>322800</v>
      </c>
      <c r="J235" s="1">
        <v>5</v>
      </c>
      <c r="K235" s="21">
        <f t="shared" si="15"/>
        <v>1614000</v>
      </c>
    </row>
    <row r="236" spans="1:11" ht="19.5" customHeight="1" x14ac:dyDescent="0.3">
      <c r="A236" s="86">
        <v>43249</v>
      </c>
      <c r="B236" s="86">
        <v>43252</v>
      </c>
      <c r="C236" s="91">
        <f t="shared" si="12"/>
        <v>2018</v>
      </c>
      <c r="D236" s="91">
        <f t="shared" si="13"/>
        <v>5</v>
      </c>
      <c r="E236" s="91" t="str">
        <f t="shared" si="14"/>
        <v>화</v>
      </c>
      <c r="F236" s="88" t="s">
        <v>148</v>
      </c>
      <c r="G236" s="88" t="s">
        <v>116</v>
      </c>
      <c r="H236" s="92" t="s">
        <v>131</v>
      </c>
      <c r="I236" s="20">
        <v>393600</v>
      </c>
      <c r="J236" s="1">
        <v>10</v>
      </c>
      <c r="K236" s="21">
        <f t="shared" si="15"/>
        <v>3936000</v>
      </c>
    </row>
    <row r="237" spans="1:11" ht="19.5" customHeight="1" x14ac:dyDescent="0.3">
      <c r="A237" s="86">
        <v>43249</v>
      </c>
      <c r="B237" s="86">
        <v>43252</v>
      </c>
      <c r="C237" s="91">
        <f t="shared" si="12"/>
        <v>2018</v>
      </c>
      <c r="D237" s="91">
        <f t="shared" si="13"/>
        <v>5</v>
      </c>
      <c r="E237" s="91" t="str">
        <f t="shared" si="14"/>
        <v>화</v>
      </c>
      <c r="F237" s="88" t="s">
        <v>466</v>
      </c>
      <c r="G237" s="88" t="s">
        <v>106</v>
      </c>
      <c r="H237" s="92" t="s">
        <v>144</v>
      </c>
      <c r="I237" s="20">
        <v>909600</v>
      </c>
      <c r="J237" s="1">
        <v>2</v>
      </c>
      <c r="K237" s="21">
        <f t="shared" si="15"/>
        <v>1819200</v>
      </c>
    </row>
    <row r="238" spans="1:11" ht="19.5" customHeight="1" x14ac:dyDescent="0.3">
      <c r="A238" s="86">
        <v>43249</v>
      </c>
      <c r="B238" s="86">
        <v>43252</v>
      </c>
      <c r="C238" s="91">
        <f t="shared" si="12"/>
        <v>2018</v>
      </c>
      <c r="D238" s="91">
        <f t="shared" si="13"/>
        <v>5</v>
      </c>
      <c r="E238" s="91" t="str">
        <f t="shared" si="14"/>
        <v>화</v>
      </c>
      <c r="F238" s="88" t="s">
        <v>156</v>
      </c>
      <c r="G238" s="88" t="s">
        <v>99</v>
      </c>
      <c r="H238" s="92" t="s">
        <v>134</v>
      </c>
      <c r="I238" s="20">
        <v>405934</v>
      </c>
      <c r="J238" s="1">
        <v>3</v>
      </c>
      <c r="K238" s="21">
        <f t="shared" si="15"/>
        <v>1217802</v>
      </c>
    </row>
    <row r="239" spans="1:11" ht="19.5" customHeight="1" x14ac:dyDescent="0.3">
      <c r="A239" s="86">
        <v>43249</v>
      </c>
      <c r="B239" s="86">
        <v>43252</v>
      </c>
      <c r="C239" s="91">
        <f t="shared" si="12"/>
        <v>2018</v>
      </c>
      <c r="D239" s="91">
        <f t="shared" si="13"/>
        <v>5</v>
      </c>
      <c r="E239" s="91" t="str">
        <f t="shared" si="14"/>
        <v>화</v>
      </c>
      <c r="F239" s="88" t="s">
        <v>477</v>
      </c>
      <c r="G239" s="88" t="s">
        <v>103</v>
      </c>
      <c r="H239" s="92" t="s">
        <v>114</v>
      </c>
      <c r="I239" s="20">
        <v>15192</v>
      </c>
      <c r="J239" s="1">
        <v>8</v>
      </c>
      <c r="K239" s="21">
        <f t="shared" si="15"/>
        <v>121536</v>
      </c>
    </row>
    <row r="240" spans="1:11" ht="19.5" customHeight="1" x14ac:dyDescent="0.3">
      <c r="A240" s="86">
        <v>43249</v>
      </c>
      <c r="B240" s="86">
        <v>43252</v>
      </c>
      <c r="C240" s="91">
        <f t="shared" si="12"/>
        <v>2018</v>
      </c>
      <c r="D240" s="91">
        <f t="shared" si="13"/>
        <v>5</v>
      </c>
      <c r="E240" s="91" t="str">
        <f t="shared" si="14"/>
        <v>화</v>
      </c>
      <c r="F240" s="88" t="s">
        <v>477</v>
      </c>
      <c r="G240" s="88" t="s">
        <v>111</v>
      </c>
      <c r="H240" s="92" t="s">
        <v>133</v>
      </c>
      <c r="I240" s="20">
        <v>309600</v>
      </c>
      <c r="J240" s="1">
        <v>5</v>
      </c>
      <c r="K240" s="21">
        <f t="shared" si="15"/>
        <v>1548000</v>
      </c>
    </row>
    <row r="241" spans="1:11" ht="19.5" customHeight="1" x14ac:dyDescent="0.3">
      <c r="A241" s="86">
        <v>43249</v>
      </c>
      <c r="B241" s="86">
        <v>43252</v>
      </c>
      <c r="C241" s="91">
        <f t="shared" si="12"/>
        <v>2018</v>
      </c>
      <c r="D241" s="91">
        <f t="shared" si="13"/>
        <v>5</v>
      </c>
      <c r="E241" s="91" t="str">
        <f t="shared" si="14"/>
        <v>화</v>
      </c>
      <c r="F241" s="88" t="s">
        <v>0</v>
      </c>
      <c r="G241" s="88" t="s">
        <v>101</v>
      </c>
      <c r="H241" s="92" t="s">
        <v>124</v>
      </c>
      <c r="I241" s="20">
        <v>599988</v>
      </c>
      <c r="J241" s="1">
        <v>8</v>
      </c>
      <c r="K241" s="21">
        <f t="shared" si="15"/>
        <v>4799904</v>
      </c>
    </row>
    <row r="242" spans="1:11" ht="19.5" customHeight="1" x14ac:dyDescent="0.3">
      <c r="A242" s="86">
        <v>43250</v>
      </c>
      <c r="B242" s="86">
        <v>43253</v>
      </c>
      <c r="C242" s="91">
        <f t="shared" si="12"/>
        <v>2018</v>
      </c>
      <c r="D242" s="91">
        <f t="shared" si="13"/>
        <v>5</v>
      </c>
      <c r="E242" s="91" t="str">
        <f t="shared" si="14"/>
        <v>수</v>
      </c>
      <c r="F242" s="88" t="s">
        <v>152</v>
      </c>
      <c r="G242" s="88" t="s">
        <v>106</v>
      </c>
      <c r="H242" s="92" t="s">
        <v>130</v>
      </c>
      <c r="I242" s="20">
        <v>33480</v>
      </c>
      <c r="J242" s="1">
        <v>10</v>
      </c>
      <c r="K242" s="21">
        <f t="shared" si="15"/>
        <v>334800</v>
      </c>
    </row>
    <row r="243" spans="1:11" ht="19.5" customHeight="1" x14ac:dyDescent="0.3">
      <c r="A243" s="86">
        <v>43250</v>
      </c>
      <c r="B243" s="86">
        <v>43253</v>
      </c>
      <c r="C243" s="91">
        <f t="shared" si="12"/>
        <v>2018</v>
      </c>
      <c r="D243" s="91">
        <f t="shared" si="13"/>
        <v>5</v>
      </c>
      <c r="E243" s="91" t="str">
        <f t="shared" si="14"/>
        <v>수</v>
      </c>
      <c r="F243" s="88" t="s">
        <v>151</v>
      </c>
      <c r="G243" s="88" t="s">
        <v>106</v>
      </c>
      <c r="H243" s="92" t="s">
        <v>145</v>
      </c>
      <c r="I243" s="20">
        <v>192000</v>
      </c>
      <c r="J243" s="1">
        <v>5</v>
      </c>
      <c r="K243" s="21">
        <f t="shared" si="15"/>
        <v>960000</v>
      </c>
    </row>
    <row r="244" spans="1:11" ht="19.5" customHeight="1" x14ac:dyDescent="0.3">
      <c r="A244" s="86">
        <v>43250</v>
      </c>
      <c r="B244" s="86">
        <v>43253</v>
      </c>
      <c r="C244" s="91">
        <f t="shared" si="12"/>
        <v>2018</v>
      </c>
      <c r="D244" s="91">
        <f t="shared" si="13"/>
        <v>5</v>
      </c>
      <c r="E244" s="91" t="str">
        <f t="shared" si="14"/>
        <v>수</v>
      </c>
      <c r="F244" s="88" t="s">
        <v>0</v>
      </c>
      <c r="G244" s="88" t="s">
        <v>111</v>
      </c>
      <c r="H244" s="92" t="s">
        <v>133</v>
      </c>
      <c r="I244" s="20">
        <v>309600</v>
      </c>
      <c r="J244" s="1">
        <v>3</v>
      </c>
      <c r="K244" s="21">
        <f t="shared" si="15"/>
        <v>928800</v>
      </c>
    </row>
    <row r="245" spans="1:11" ht="19.5" customHeight="1" x14ac:dyDescent="0.3">
      <c r="A245" s="86">
        <v>43250</v>
      </c>
      <c r="B245" s="86">
        <v>43253</v>
      </c>
      <c r="C245" s="91">
        <f t="shared" si="12"/>
        <v>2018</v>
      </c>
      <c r="D245" s="91">
        <f t="shared" si="13"/>
        <v>5</v>
      </c>
      <c r="E245" s="91" t="str">
        <f t="shared" si="14"/>
        <v>수</v>
      </c>
      <c r="F245" s="88" t="s">
        <v>1</v>
      </c>
      <c r="G245" s="88" t="s">
        <v>101</v>
      </c>
      <c r="H245" s="92" t="s">
        <v>126</v>
      </c>
      <c r="I245" s="20">
        <v>563964</v>
      </c>
      <c r="J245" s="1">
        <v>1</v>
      </c>
      <c r="K245" s="21">
        <f t="shared" si="15"/>
        <v>563964</v>
      </c>
    </row>
    <row r="246" spans="1:11" ht="19.5" customHeight="1" x14ac:dyDescent="0.3">
      <c r="A246" s="86">
        <v>43250</v>
      </c>
      <c r="B246" s="86">
        <v>43253</v>
      </c>
      <c r="C246" s="91">
        <f t="shared" si="12"/>
        <v>2018</v>
      </c>
      <c r="D246" s="91">
        <f t="shared" si="13"/>
        <v>5</v>
      </c>
      <c r="E246" s="91" t="str">
        <f t="shared" si="14"/>
        <v>수</v>
      </c>
      <c r="F246" s="88" t="s">
        <v>477</v>
      </c>
      <c r="G246" s="88" t="s">
        <v>116</v>
      </c>
      <c r="H246" s="92" t="s">
        <v>122</v>
      </c>
      <c r="I246" s="20">
        <v>246000</v>
      </c>
      <c r="J246" s="1">
        <v>10</v>
      </c>
      <c r="K246" s="21">
        <f t="shared" si="15"/>
        <v>2460000</v>
      </c>
    </row>
    <row r="247" spans="1:11" ht="19.5" customHeight="1" x14ac:dyDescent="0.3">
      <c r="A247" s="86">
        <v>43250</v>
      </c>
      <c r="B247" s="86">
        <v>43253</v>
      </c>
      <c r="C247" s="91">
        <f t="shared" si="12"/>
        <v>2018</v>
      </c>
      <c r="D247" s="91">
        <f t="shared" si="13"/>
        <v>5</v>
      </c>
      <c r="E247" s="91" t="str">
        <f t="shared" si="14"/>
        <v>수</v>
      </c>
      <c r="F247" s="88" t="s">
        <v>153</v>
      </c>
      <c r="G247" s="88" t="s">
        <v>103</v>
      </c>
      <c r="H247" s="92" t="s">
        <v>104</v>
      </c>
      <c r="I247" s="20">
        <v>400029</v>
      </c>
      <c r="J247" s="1">
        <v>1</v>
      </c>
      <c r="K247" s="21">
        <f t="shared" si="15"/>
        <v>400029</v>
      </c>
    </row>
    <row r="248" spans="1:11" ht="19.5" customHeight="1" x14ac:dyDescent="0.3">
      <c r="A248" s="86">
        <v>43250</v>
      </c>
      <c r="B248" s="86">
        <v>43253</v>
      </c>
      <c r="C248" s="91">
        <f t="shared" si="12"/>
        <v>2018</v>
      </c>
      <c r="D248" s="91">
        <f t="shared" si="13"/>
        <v>5</v>
      </c>
      <c r="E248" s="91" t="str">
        <f t="shared" si="14"/>
        <v>수</v>
      </c>
      <c r="F248" s="88" t="s">
        <v>466</v>
      </c>
      <c r="G248" s="88" t="s">
        <v>106</v>
      </c>
      <c r="H248" s="92" t="s">
        <v>146</v>
      </c>
      <c r="I248" s="20">
        <v>32280</v>
      </c>
      <c r="J248" s="1">
        <v>10</v>
      </c>
      <c r="K248" s="21">
        <f t="shared" si="15"/>
        <v>322800</v>
      </c>
    </row>
    <row r="249" spans="1:11" ht="19.5" customHeight="1" x14ac:dyDescent="0.3">
      <c r="A249" s="86">
        <v>43250</v>
      </c>
      <c r="B249" s="86">
        <v>43253</v>
      </c>
      <c r="C249" s="91">
        <f t="shared" si="12"/>
        <v>2018</v>
      </c>
      <c r="D249" s="91">
        <f t="shared" si="13"/>
        <v>5</v>
      </c>
      <c r="E249" s="91" t="str">
        <f t="shared" si="14"/>
        <v>수</v>
      </c>
      <c r="F249" s="88" t="s">
        <v>465</v>
      </c>
      <c r="G249" s="88" t="s">
        <v>106</v>
      </c>
      <c r="H249" s="92" t="s">
        <v>121</v>
      </c>
      <c r="I249" s="20">
        <v>180000</v>
      </c>
      <c r="J249" s="1">
        <v>14</v>
      </c>
      <c r="K249" s="21">
        <f t="shared" si="15"/>
        <v>2520000</v>
      </c>
    </row>
    <row r="250" spans="1:11" ht="19.5" customHeight="1" x14ac:dyDescent="0.3">
      <c r="A250" s="86">
        <v>43250</v>
      </c>
      <c r="B250" s="86">
        <v>43253</v>
      </c>
      <c r="C250" s="91">
        <f t="shared" si="12"/>
        <v>2018</v>
      </c>
      <c r="D250" s="91">
        <f t="shared" si="13"/>
        <v>5</v>
      </c>
      <c r="E250" s="91" t="str">
        <f t="shared" si="14"/>
        <v>수</v>
      </c>
      <c r="F250" s="88" t="s">
        <v>149</v>
      </c>
      <c r="G250" s="88" t="s">
        <v>116</v>
      </c>
      <c r="H250" s="92" t="s">
        <v>131</v>
      </c>
      <c r="I250" s="20">
        <v>429600</v>
      </c>
      <c r="J250" s="1">
        <v>10</v>
      </c>
      <c r="K250" s="21">
        <f t="shared" si="15"/>
        <v>4296000</v>
      </c>
    </row>
    <row r="251" spans="1:11" ht="19.5" customHeight="1" x14ac:dyDescent="0.3">
      <c r="A251" s="86">
        <v>43251</v>
      </c>
      <c r="B251" s="86">
        <v>43254</v>
      </c>
      <c r="C251" s="91">
        <f t="shared" si="12"/>
        <v>2018</v>
      </c>
      <c r="D251" s="91">
        <f t="shared" si="13"/>
        <v>5</v>
      </c>
      <c r="E251" s="91" t="str">
        <f t="shared" si="14"/>
        <v>목</v>
      </c>
      <c r="F251" s="88" t="s">
        <v>456</v>
      </c>
      <c r="G251" s="88" t="s">
        <v>111</v>
      </c>
      <c r="H251" s="92" t="s">
        <v>136</v>
      </c>
      <c r="I251" s="20">
        <v>274800</v>
      </c>
      <c r="J251" s="1">
        <v>9</v>
      </c>
      <c r="K251" s="21">
        <f t="shared" si="15"/>
        <v>2473200</v>
      </c>
    </row>
    <row r="252" spans="1:11" ht="19.5" customHeight="1" x14ac:dyDescent="0.3">
      <c r="A252" s="86">
        <v>43251</v>
      </c>
      <c r="B252" s="86">
        <v>43254</v>
      </c>
      <c r="C252" s="91">
        <f t="shared" si="12"/>
        <v>2018</v>
      </c>
      <c r="D252" s="91">
        <f t="shared" si="13"/>
        <v>5</v>
      </c>
      <c r="E252" s="91" t="str">
        <f t="shared" si="14"/>
        <v>목</v>
      </c>
      <c r="F252" s="88" t="s">
        <v>156</v>
      </c>
      <c r="G252" s="88" t="s">
        <v>99</v>
      </c>
      <c r="H252" s="92" t="s">
        <v>108</v>
      </c>
      <c r="I252" s="20">
        <v>48660</v>
      </c>
      <c r="J252" s="1">
        <v>3</v>
      </c>
      <c r="K252" s="21">
        <f t="shared" si="15"/>
        <v>145980</v>
      </c>
    </row>
    <row r="253" spans="1:11" ht="19.5" customHeight="1" x14ac:dyDescent="0.3">
      <c r="A253" s="86">
        <v>43251</v>
      </c>
      <c r="B253" s="86">
        <v>43254</v>
      </c>
      <c r="C253" s="91">
        <f t="shared" si="12"/>
        <v>2018</v>
      </c>
      <c r="D253" s="91">
        <f t="shared" si="13"/>
        <v>5</v>
      </c>
      <c r="E253" s="91" t="str">
        <f t="shared" si="14"/>
        <v>목</v>
      </c>
      <c r="F253" s="88" t="s">
        <v>457</v>
      </c>
      <c r="G253" s="88" t="s">
        <v>103</v>
      </c>
      <c r="H253" s="92" t="s">
        <v>127</v>
      </c>
      <c r="I253" s="20">
        <v>215988</v>
      </c>
      <c r="J253" s="1">
        <v>5</v>
      </c>
      <c r="K253" s="21">
        <f t="shared" si="15"/>
        <v>1079940</v>
      </c>
    </row>
    <row r="254" spans="1:11" ht="19.5" customHeight="1" x14ac:dyDescent="0.3">
      <c r="A254" s="86">
        <v>43252</v>
      </c>
      <c r="B254" s="86">
        <v>43255</v>
      </c>
      <c r="C254" s="91">
        <f t="shared" si="12"/>
        <v>2018</v>
      </c>
      <c r="D254" s="91">
        <f t="shared" si="13"/>
        <v>6</v>
      </c>
      <c r="E254" s="91" t="str">
        <f t="shared" si="14"/>
        <v>금</v>
      </c>
      <c r="F254" s="88" t="s">
        <v>464</v>
      </c>
      <c r="G254" s="88" t="s">
        <v>101</v>
      </c>
      <c r="H254" s="92" t="s">
        <v>102</v>
      </c>
      <c r="I254" s="20">
        <v>1910640</v>
      </c>
      <c r="J254" s="1">
        <v>3</v>
      </c>
      <c r="K254" s="21">
        <f t="shared" si="15"/>
        <v>5731920</v>
      </c>
    </row>
    <row r="255" spans="1:11" ht="19.5" customHeight="1" x14ac:dyDescent="0.3">
      <c r="A255" s="86">
        <v>43252</v>
      </c>
      <c r="B255" s="86">
        <v>43255</v>
      </c>
      <c r="C255" s="91">
        <f t="shared" si="12"/>
        <v>2018</v>
      </c>
      <c r="D255" s="91">
        <f t="shared" si="13"/>
        <v>6</v>
      </c>
      <c r="E255" s="91" t="str">
        <f t="shared" si="14"/>
        <v>금</v>
      </c>
      <c r="F255" s="88" t="s">
        <v>460</v>
      </c>
      <c r="G255" s="88" t="s">
        <v>111</v>
      </c>
      <c r="H255" s="92" t="s">
        <v>136</v>
      </c>
      <c r="I255" s="20">
        <v>274800</v>
      </c>
      <c r="J255" s="1">
        <v>30</v>
      </c>
      <c r="K255" s="21">
        <f t="shared" si="15"/>
        <v>8244000</v>
      </c>
    </row>
    <row r="256" spans="1:11" ht="19.5" customHeight="1" x14ac:dyDescent="0.3">
      <c r="A256" s="86">
        <v>43252</v>
      </c>
      <c r="B256" s="86">
        <v>43255</v>
      </c>
      <c r="C256" s="91">
        <f t="shared" si="12"/>
        <v>2018</v>
      </c>
      <c r="D256" s="91">
        <f t="shared" si="13"/>
        <v>6</v>
      </c>
      <c r="E256" s="91" t="str">
        <f t="shared" si="14"/>
        <v>금</v>
      </c>
      <c r="F256" s="88" t="s">
        <v>461</v>
      </c>
      <c r="G256" s="88" t="s">
        <v>106</v>
      </c>
      <c r="H256" s="92" t="s">
        <v>115</v>
      </c>
      <c r="I256" s="20">
        <v>838800</v>
      </c>
      <c r="J256" s="1">
        <v>30</v>
      </c>
      <c r="K256" s="21">
        <f t="shared" si="15"/>
        <v>25164000</v>
      </c>
    </row>
    <row r="257" spans="1:11" ht="19.5" customHeight="1" x14ac:dyDescent="0.3">
      <c r="A257" s="86">
        <v>43252</v>
      </c>
      <c r="B257" s="86">
        <v>43255</v>
      </c>
      <c r="C257" s="91">
        <f t="shared" si="12"/>
        <v>2018</v>
      </c>
      <c r="D257" s="91">
        <f t="shared" si="13"/>
        <v>6</v>
      </c>
      <c r="E257" s="91" t="str">
        <f t="shared" si="14"/>
        <v>금</v>
      </c>
      <c r="F257" s="88" t="s">
        <v>458</v>
      </c>
      <c r="G257" s="88" t="s">
        <v>99</v>
      </c>
      <c r="H257" s="92" t="s">
        <v>110</v>
      </c>
      <c r="I257" s="20">
        <v>159588</v>
      </c>
      <c r="J257" s="1">
        <v>25</v>
      </c>
      <c r="K257" s="21">
        <f t="shared" si="15"/>
        <v>3989700</v>
      </c>
    </row>
    <row r="258" spans="1:11" ht="19.5" customHeight="1" x14ac:dyDescent="0.3">
      <c r="A258" s="86">
        <v>43252</v>
      </c>
      <c r="B258" s="86">
        <v>43255</v>
      </c>
      <c r="C258" s="91">
        <f t="shared" si="12"/>
        <v>2018</v>
      </c>
      <c r="D258" s="91">
        <f t="shared" si="13"/>
        <v>6</v>
      </c>
      <c r="E258" s="91" t="str">
        <f t="shared" si="14"/>
        <v>금</v>
      </c>
      <c r="F258" s="88" t="s">
        <v>459</v>
      </c>
      <c r="G258" s="88" t="s">
        <v>106</v>
      </c>
      <c r="H258" s="92" t="s">
        <v>123</v>
      </c>
      <c r="I258" s="20">
        <v>441600</v>
      </c>
      <c r="J258" s="1">
        <v>10</v>
      </c>
      <c r="K258" s="21">
        <f t="shared" si="15"/>
        <v>4416000</v>
      </c>
    </row>
    <row r="259" spans="1:11" ht="19.5" customHeight="1" x14ac:dyDescent="0.3">
      <c r="A259" s="86">
        <v>43253</v>
      </c>
      <c r="B259" s="86">
        <v>43256</v>
      </c>
      <c r="C259" s="91">
        <f t="shared" ref="C259:C322" si="16">YEAR(A259)</f>
        <v>2018</v>
      </c>
      <c r="D259" s="91">
        <f t="shared" ref="D259:D322" si="17">MONTH(A259)</f>
        <v>6</v>
      </c>
      <c r="E259" s="91" t="str">
        <f t="shared" ref="E259:E322" si="18">TEXT(A259,"aaa")</f>
        <v>토</v>
      </c>
      <c r="F259" s="88" t="s">
        <v>468</v>
      </c>
      <c r="G259" s="88" t="s">
        <v>106</v>
      </c>
      <c r="H259" s="92" t="s">
        <v>145</v>
      </c>
      <c r="I259" s="20">
        <v>192000</v>
      </c>
      <c r="J259" s="1">
        <v>10</v>
      </c>
      <c r="K259" s="21">
        <f t="shared" ref="K259:K322" si="19">I259*J259</f>
        <v>1920000</v>
      </c>
    </row>
    <row r="260" spans="1:11" ht="19.5" customHeight="1" x14ac:dyDescent="0.3">
      <c r="A260" s="86">
        <v>43253</v>
      </c>
      <c r="B260" s="86">
        <v>43256</v>
      </c>
      <c r="C260" s="91">
        <f t="shared" si="16"/>
        <v>2018</v>
      </c>
      <c r="D260" s="91">
        <f t="shared" si="17"/>
        <v>6</v>
      </c>
      <c r="E260" s="91" t="str">
        <f t="shared" si="18"/>
        <v>토</v>
      </c>
      <c r="F260" s="88" t="s">
        <v>455</v>
      </c>
      <c r="G260" s="88" t="s">
        <v>111</v>
      </c>
      <c r="H260" s="92" t="s">
        <v>112</v>
      </c>
      <c r="I260" s="20">
        <v>267117</v>
      </c>
      <c r="J260" s="1">
        <v>3</v>
      </c>
      <c r="K260" s="21">
        <f t="shared" si="19"/>
        <v>801351</v>
      </c>
    </row>
    <row r="261" spans="1:11" ht="19.5" customHeight="1" x14ac:dyDescent="0.3">
      <c r="A261" s="86">
        <v>43253</v>
      </c>
      <c r="B261" s="86">
        <v>43256</v>
      </c>
      <c r="C261" s="91">
        <f t="shared" si="16"/>
        <v>2018</v>
      </c>
      <c r="D261" s="91">
        <f t="shared" si="17"/>
        <v>6</v>
      </c>
      <c r="E261" s="91" t="str">
        <f t="shared" si="18"/>
        <v>토</v>
      </c>
      <c r="F261" s="88" t="s">
        <v>465</v>
      </c>
      <c r="G261" s="88" t="s">
        <v>101</v>
      </c>
      <c r="H261" s="92" t="s">
        <v>124</v>
      </c>
      <c r="I261" s="20">
        <v>599988</v>
      </c>
      <c r="J261" s="1">
        <v>3</v>
      </c>
      <c r="K261" s="21">
        <f t="shared" si="19"/>
        <v>1799964</v>
      </c>
    </row>
    <row r="262" spans="1:11" ht="19.5" customHeight="1" x14ac:dyDescent="0.3">
      <c r="A262" s="86">
        <v>43253</v>
      </c>
      <c r="B262" s="86">
        <v>43256</v>
      </c>
      <c r="C262" s="91">
        <f t="shared" si="16"/>
        <v>2018</v>
      </c>
      <c r="D262" s="91">
        <f t="shared" si="17"/>
        <v>6</v>
      </c>
      <c r="E262" s="91" t="str">
        <f t="shared" si="18"/>
        <v>토</v>
      </c>
      <c r="F262" s="88" t="s">
        <v>467</v>
      </c>
      <c r="G262" s="88" t="s">
        <v>111</v>
      </c>
      <c r="H262" s="92" t="s">
        <v>112</v>
      </c>
      <c r="I262" s="20">
        <v>263387</v>
      </c>
      <c r="J262" s="1">
        <v>9</v>
      </c>
      <c r="K262" s="21">
        <f t="shared" si="19"/>
        <v>2370483</v>
      </c>
    </row>
    <row r="263" spans="1:11" ht="19.5" customHeight="1" x14ac:dyDescent="0.3">
      <c r="A263" s="86">
        <v>43254</v>
      </c>
      <c r="B263" s="86">
        <v>43257</v>
      </c>
      <c r="C263" s="91">
        <f t="shared" si="16"/>
        <v>2018</v>
      </c>
      <c r="D263" s="91">
        <f t="shared" si="17"/>
        <v>6</v>
      </c>
      <c r="E263" s="91" t="str">
        <f t="shared" si="18"/>
        <v>일</v>
      </c>
      <c r="F263" s="88" t="s">
        <v>473</v>
      </c>
      <c r="G263" s="88" t="s">
        <v>103</v>
      </c>
      <c r="H263" s="92" t="s">
        <v>114</v>
      </c>
      <c r="I263" s="20">
        <v>22122</v>
      </c>
      <c r="J263" s="1">
        <v>10</v>
      </c>
      <c r="K263" s="21">
        <f t="shared" si="19"/>
        <v>221220</v>
      </c>
    </row>
    <row r="264" spans="1:11" ht="19.5" customHeight="1" x14ac:dyDescent="0.3">
      <c r="A264" s="86">
        <v>43254</v>
      </c>
      <c r="B264" s="86">
        <v>43257</v>
      </c>
      <c r="C264" s="91">
        <f t="shared" si="16"/>
        <v>2018</v>
      </c>
      <c r="D264" s="91">
        <f t="shared" si="17"/>
        <v>6</v>
      </c>
      <c r="E264" s="91" t="str">
        <f t="shared" si="18"/>
        <v>일</v>
      </c>
      <c r="F264" s="88" t="s">
        <v>471</v>
      </c>
      <c r="G264" s="88" t="s">
        <v>106</v>
      </c>
      <c r="H264" s="92" t="s">
        <v>147</v>
      </c>
      <c r="I264" s="20">
        <v>35880</v>
      </c>
      <c r="J264" s="1">
        <v>3</v>
      </c>
      <c r="K264" s="21">
        <f t="shared" si="19"/>
        <v>107640</v>
      </c>
    </row>
    <row r="265" spans="1:11" ht="19.5" customHeight="1" x14ac:dyDescent="0.3">
      <c r="A265" s="86">
        <v>43254</v>
      </c>
      <c r="B265" s="86">
        <v>43257</v>
      </c>
      <c r="C265" s="91">
        <f t="shared" si="16"/>
        <v>2018</v>
      </c>
      <c r="D265" s="91">
        <f t="shared" si="17"/>
        <v>6</v>
      </c>
      <c r="E265" s="91" t="str">
        <f t="shared" si="18"/>
        <v>일</v>
      </c>
      <c r="F265" s="88" t="s">
        <v>470</v>
      </c>
      <c r="G265" s="88" t="s">
        <v>106</v>
      </c>
      <c r="H265" s="92" t="s">
        <v>109</v>
      </c>
      <c r="I265" s="20">
        <v>456000</v>
      </c>
      <c r="J265" s="1">
        <v>5</v>
      </c>
      <c r="K265" s="21">
        <f t="shared" si="19"/>
        <v>2280000</v>
      </c>
    </row>
    <row r="266" spans="1:11" ht="19.5" customHeight="1" x14ac:dyDescent="0.3">
      <c r="A266" s="86">
        <v>43255</v>
      </c>
      <c r="B266" s="86">
        <v>43258</v>
      </c>
      <c r="C266" s="91">
        <f t="shared" si="16"/>
        <v>2018</v>
      </c>
      <c r="D266" s="91">
        <f t="shared" si="17"/>
        <v>6</v>
      </c>
      <c r="E266" s="91" t="str">
        <f t="shared" si="18"/>
        <v>월</v>
      </c>
      <c r="F266" s="88" t="s">
        <v>468</v>
      </c>
      <c r="G266" s="88" t="s">
        <v>111</v>
      </c>
      <c r="H266" s="92" t="s">
        <v>133</v>
      </c>
      <c r="I266" s="20">
        <v>309600</v>
      </c>
      <c r="J266" s="1">
        <v>10</v>
      </c>
      <c r="K266" s="21">
        <f t="shared" si="19"/>
        <v>3096000</v>
      </c>
    </row>
    <row r="267" spans="1:11" ht="19.5" customHeight="1" x14ac:dyDescent="0.3">
      <c r="A267" s="86">
        <v>43255</v>
      </c>
      <c r="B267" s="86">
        <v>43258</v>
      </c>
      <c r="C267" s="91">
        <f t="shared" si="16"/>
        <v>2018</v>
      </c>
      <c r="D267" s="91">
        <f t="shared" si="17"/>
        <v>6</v>
      </c>
      <c r="E267" s="91" t="str">
        <f t="shared" si="18"/>
        <v>월</v>
      </c>
      <c r="F267" s="88" t="s">
        <v>467</v>
      </c>
      <c r="G267" s="88" t="s">
        <v>103</v>
      </c>
      <c r="H267" s="92" t="s">
        <v>104</v>
      </c>
      <c r="I267" s="20">
        <v>400833</v>
      </c>
      <c r="J267" s="1">
        <v>3</v>
      </c>
      <c r="K267" s="21">
        <f t="shared" si="19"/>
        <v>1202499</v>
      </c>
    </row>
    <row r="268" spans="1:11" ht="19.5" customHeight="1" x14ac:dyDescent="0.3">
      <c r="A268" s="86">
        <v>43255</v>
      </c>
      <c r="B268" s="86">
        <v>43258</v>
      </c>
      <c r="C268" s="91">
        <f t="shared" si="16"/>
        <v>2018</v>
      </c>
      <c r="D268" s="91">
        <f t="shared" si="17"/>
        <v>6</v>
      </c>
      <c r="E268" s="91" t="str">
        <f t="shared" si="18"/>
        <v>월</v>
      </c>
      <c r="F268" s="88" t="s">
        <v>475</v>
      </c>
      <c r="G268" s="88" t="s">
        <v>103</v>
      </c>
      <c r="H268" s="92" t="s">
        <v>104</v>
      </c>
      <c r="I268" s="20">
        <v>199310</v>
      </c>
      <c r="J268" s="1">
        <v>25</v>
      </c>
      <c r="K268" s="21">
        <f t="shared" si="19"/>
        <v>4982750</v>
      </c>
    </row>
    <row r="269" spans="1:11" ht="19.5" customHeight="1" x14ac:dyDescent="0.3">
      <c r="A269" s="86">
        <v>43255</v>
      </c>
      <c r="B269" s="86">
        <v>43258</v>
      </c>
      <c r="C269" s="91">
        <f t="shared" si="16"/>
        <v>2018</v>
      </c>
      <c r="D269" s="91">
        <f t="shared" si="17"/>
        <v>6</v>
      </c>
      <c r="E269" s="91" t="str">
        <f t="shared" si="18"/>
        <v>월</v>
      </c>
      <c r="F269" s="88" t="s">
        <v>151</v>
      </c>
      <c r="G269" s="88" t="s">
        <v>111</v>
      </c>
      <c r="H269" s="92" t="s">
        <v>133</v>
      </c>
      <c r="I269" s="20">
        <v>309600</v>
      </c>
      <c r="J269" s="1">
        <v>7</v>
      </c>
      <c r="K269" s="21">
        <f t="shared" si="19"/>
        <v>2167200</v>
      </c>
    </row>
    <row r="270" spans="1:11" ht="19.5" customHeight="1" x14ac:dyDescent="0.3">
      <c r="A270" s="86">
        <v>43256</v>
      </c>
      <c r="B270" s="86">
        <v>43259</v>
      </c>
      <c r="C270" s="91">
        <f t="shared" si="16"/>
        <v>2018</v>
      </c>
      <c r="D270" s="91">
        <f t="shared" si="17"/>
        <v>6</v>
      </c>
      <c r="E270" s="91" t="str">
        <f t="shared" si="18"/>
        <v>화</v>
      </c>
      <c r="F270" s="88" t="s">
        <v>476</v>
      </c>
      <c r="G270" s="88" t="s">
        <v>111</v>
      </c>
      <c r="H270" s="92" t="s">
        <v>113</v>
      </c>
      <c r="I270" s="20">
        <v>322800</v>
      </c>
      <c r="J270" s="1">
        <v>3</v>
      </c>
      <c r="K270" s="21">
        <f t="shared" si="19"/>
        <v>968400</v>
      </c>
    </row>
    <row r="271" spans="1:11" ht="19.5" customHeight="1" x14ac:dyDescent="0.3">
      <c r="A271" s="86">
        <v>43256</v>
      </c>
      <c r="B271" s="86">
        <v>43259</v>
      </c>
      <c r="C271" s="91">
        <f t="shared" si="16"/>
        <v>2018</v>
      </c>
      <c r="D271" s="91">
        <f t="shared" si="17"/>
        <v>6</v>
      </c>
      <c r="E271" s="91" t="str">
        <f t="shared" si="18"/>
        <v>화</v>
      </c>
      <c r="F271" s="88" t="s">
        <v>477</v>
      </c>
      <c r="G271" s="88" t="s">
        <v>111</v>
      </c>
      <c r="H271" s="92" t="s">
        <v>113</v>
      </c>
      <c r="I271" s="20">
        <v>322800</v>
      </c>
      <c r="J271" s="1">
        <v>25</v>
      </c>
      <c r="K271" s="21">
        <f t="shared" si="19"/>
        <v>8070000</v>
      </c>
    </row>
    <row r="272" spans="1:11" ht="19.5" customHeight="1" x14ac:dyDescent="0.3">
      <c r="A272" s="86">
        <v>43256</v>
      </c>
      <c r="B272" s="86">
        <v>43259</v>
      </c>
      <c r="C272" s="91">
        <f t="shared" si="16"/>
        <v>2018</v>
      </c>
      <c r="D272" s="91">
        <f t="shared" si="17"/>
        <v>6</v>
      </c>
      <c r="E272" s="91" t="str">
        <f t="shared" si="18"/>
        <v>화</v>
      </c>
      <c r="F272" s="88" t="s">
        <v>466</v>
      </c>
      <c r="G272" s="88" t="s">
        <v>111</v>
      </c>
      <c r="H272" s="92" t="s">
        <v>113</v>
      </c>
      <c r="I272" s="20">
        <v>322800</v>
      </c>
      <c r="J272" s="1">
        <v>7</v>
      </c>
      <c r="K272" s="21">
        <f t="shared" si="19"/>
        <v>2259600</v>
      </c>
    </row>
    <row r="273" spans="1:11" ht="19.5" customHeight="1" x14ac:dyDescent="0.3">
      <c r="A273" s="86">
        <v>43257</v>
      </c>
      <c r="B273" s="86">
        <v>43260</v>
      </c>
      <c r="C273" s="91">
        <f t="shared" si="16"/>
        <v>2018</v>
      </c>
      <c r="D273" s="91">
        <f t="shared" si="17"/>
        <v>6</v>
      </c>
      <c r="E273" s="91" t="str">
        <f t="shared" si="18"/>
        <v>수</v>
      </c>
      <c r="F273" s="88" t="s">
        <v>150</v>
      </c>
      <c r="G273" s="88" t="s">
        <v>103</v>
      </c>
      <c r="H273" s="92" t="s">
        <v>127</v>
      </c>
      <c r="I273" s="20">
        <v>215988</v>
      </c>
      <c r="J273" s="1">
        <v>1</v>
      </c>
      <c r="K273" s="21">
        <f t="shared" si="19"/>
        <v>215988</v>
      </c>
    </row>
    <row r="274" spans="1:11" ht="19.5" customHeight="1" x14ac:dyDescent="0.3">
      <c r="A274" s="86">
        <v>43257</v>
      </c>
      <c r="B274" s="86">
        <v>43260</v>
      </c>
      <c r="C274" s="91">
        <f t="shared" si="16"/>
        <v>2018</v>
      </c>
      <c r="D274" s="91">
        <f t="shared" si="17"/>
        <v>6</v>
      </c>
      <c r="E274" s="91" t="str">
        <f t="shared" si="18"/>
        <v>수</v>
      </c>
      <c r="F274" s="88" t="s">
        <v>479</v>
      </c>
      <c r="G274" s="88" t="s">
        <v>103</v>
      </c>
      <c r="H274" s="92" t="s">
        <v>114</v>
      </c>
      <c r="I274" s="20">
        <v>22250</v>
      </c>
      <c r="J274" s="1">
        <v>25</v>
      </c>
      <c r="K274" s="21">
        <f t="shared" si="19"/>
        <v>556250</v>
      </c>
    </row>
    <row r="275" spans="1:11" ht="19.5" customHeight="1" x14ac:dyDescent="0.3">
      <c r="A275" s="86">
        <v>43257</v>
      </c>
      <c r="B275" s="86">
        <v>43260</v>
      </c>
      <c r="C275" s="91">
        <f t="shared" si="16"/>
        <v>2018</v>
      </c>
      <c r="D275" s="91">
        <f t="shared" si="17"/>
        <v>6</v>
      </c>
      <c r="E275" s="91" t="str">
        <f t="shared" si="18"/>
        <v>수</v>
      </c>
      <c r="F275" s="88" t="s">
        <v>156</v>
      </c>
      <c r="G275" s="88" t="s">
        <v>103</v>
      </c>
      <c r="H275" s="92" t="s">
        <v>127</v>
      </c>
      <c r="I275" s="20">
        <v>215988</v>
      </c>
      <c r="J275" s="1">
        <v>5</v>
      </c>
      <c r="K275" s="21">
        <f t="shared" si="19"/>
        <v>1079940</v>
      </c>
    </row>
    <row r="276" spans="1:11" ht="19.5" customHeight="1" x14ac:dyDescent="0.3">
      <c r="A276" s="86">
        <v>43257</v>
      </c>
      <c r="B276" s="86">
        <v>43260</v>
      </c>
      <c r="C276" s="91">
        <f t="shared" si="16"/>
        <v>2018</v>
      </c>
      <c r="D276" s="91">
        <f t="shared" si="17"/>
        <v>6</v>
      </c>
      <c r="E276" s="91" t="str">
        <f t="shared" si="18"/>
        <v>수</v>
      </c>
      <c r="F276" s="88" t="s">
        <v>478</v>
      </c>
      <c r="G276" s="88" t="s">
        <v>99</v>
      </c>
      <c r="H276" s="92" t="s">
        <v>105</v>
      </c>
      <c r="I276" s="20">
        <v>299988</v>
      </c>
      <c r="J276" s="1">
        <v>9</v>
      </c>
      <c r="K276" s="21">
        <f t="shared" si="19"/>
        <v>2699892</v>
      </c>
    </row>
    <row r="277" spans="1:11" ht="19.5" customHeight="1" x14ac:dyDescent="0.3">
      <c r="A277" s="86">
        <v>43258</v>
      </c>
      <c r="B277" s="86">
        <v>43261</v>
      </c>
      <c r="C277" s="91">
        <f t="shared" si="16"/>
        <v>2018</v>
      </c>
      <c r="D277" s="91">
        <f t="shared" si="17"/>
        <v>6</v>
      </c>
      <c r="E277" s="91" t="str">
        <f t="shared" si="18"/>
        <v>목</v>
      </c>
      <c r="F277" s="88" t="s">
        <v>152</v>
      </c>
      <c r="G277" s="88" t="s">
        <v>111</v>
      </c>
      <c r="H277" s="92" t="s">
        <v>112</v>
      </c>
      <c r="I277" s="20">
        <v>260096</v>
      </c>
      <c r="J277" s="1">
        <v>3</v>
      </c>
      <c r="K277" s="21">
        <f t="shared" si="19"/>
        <v>780288</v>
      </c>
    </row>
    <row r="278" spans="1:11" ht="19.5" customHeight="1" x14ac:dyDescent="0.3">
      <c r="A278" s="86">
        <v>43258</v>
      </c>
      <c r="B278" s="86">
        <v>43261</v>
      </c>
      <c r="C278" s="91">
        <f t="shared" si="16"/>
        <v>2018</v>
      </c>
      <c r="D278" s="91">
        <f t="shared" si="17"/>
        <v>6</v>
      </c>
      <c r="E278" s="91" t="str">
        <f t="shared" si="18"/>
        <v>목</v>
      </c>
      <c r="F278" s="88" t="s">
        <v>0</v>
      </c>
      <c r="G278" s="88" t="s">
        <v>106</v>
      </c>
      <c r="H278" s="92" t="s">
        <v>147</v>
      </c>
      <c r="I278" s="20">
        <v>35880</v>
      </c>
      <c r="J278" s="1">
        <v>10</v>
      </c>
      <c r="K278" s="21">
        <f t="shared" si="19"/>
        <v>358800</v>
      </c>
    </row>
    <row r="279" spans="1:11" ht="19.5" customHeight="1" x14ac:dyDescent="0.3">
      <c r="A279" s="86">
        <v>43258</v>
      </c>
      <c r="B279" s="86">
        <v>43261</v>
      </c>
      <c r="C279" s="91">
        <f t="shared" si="16"/>
        <v>2018</v>
      </c>
      <c r="D279" s="91">
        <f t="shared" si="17"/>
        <v>6</v>
      </c>
      <c r="E279" s="91" t="str">
        <f t="shared" si="18"/>
        <v>목</v>
      </c>
      <c r="F279" s="88" t="s">
        <v>151</v>
      </c>
      <c r="G279" s="88" t="s">
        <v>99</v>
      </c>
      <c r="H279" s="92" t="s">
        <v>110</v>
      </c>
      <c r="I279" s="20">
        <v>159588</v>
      </c>
      <c r="J279" s="1">
        <v>8</v>
      </c>
      <c r="K279" s="21">
        <f t="shared" si="19"/>
        <v>1276704</v>
      </c>
    </row>
    <row r="280" spans="1:11" ht="19.5" customHeight="1" x14ac:dyDescent="0.3">
      <c r="A280" s="86">
        <v>43258</v>
      </c>
      <c r="B280" s="86">
        <v>43261</v>
      </c>
      <c r="C280" s="91">
        <f t="shared" si="16"/>
        <v>2018</v>
      </c>
      <c r="D280" s="91">
        <f t="shared" si="17"/>
        <v>6</v>
      </c>
      <c r="E280" s="91" t="str">
        <f t="shared" si="18"/>
        <v>목</v>
      </c>
      <c r="F280" s="88" t="s">
        <v>154</v>
      </c>
      <c r="G280" s="88" t="s">
        <v>111</v>
      </c>
      <c r="H280" s="92" t="s">
        <v>112</v>
      </c>
      <c r="I280" s="20">
        <v>261923</v>
      </c>
      <c r="J280" s="1">
        <v>5</v>
      </c>
      <c r="K280" s="21">
        <f t="shared" si="19"/>
        <v>1309615</v>
      </c>
    </row>
    <row r="281" spans="1:11" ht="19.5" customHeight="1" x14ac:dyDescent="0.3">
      <c r="A281" s="86">
        <v>43258</v>
      </c>
      <c r="B281" s="86">
        <v>43261</v>
      </c>
      <c r="C281" s="91">
        <f t="shared" si="16"/>
        <v>2018</v>
      </c>
      <c r="D281" s="91">
        <f t="shared" si="17"/>
        <v>6</v>
      </c>
      <c r="E281" s="91" t="str">
        <f t="shared" si="18"/>
        <v>목</v>
      </c>
      <c r="F281" s="88" t="s">
        <v>149</v>
      </c>
      <c r="G281" s="88" t="s">
        <v>99</v>
      </c>
      <c r="H281" s="92" t="s">
        <v>108</v>
      </c>
      <c r="I281" s="20">
        <v>48660</v>
      </c>
      <c r="J281" s="1">
        <v>30</v>
      </c>
      <c r="K281" s="21">
        <f t="shared" si="19"/>
        <v>1459800</v>
      </c>
    </row>
    <row r="282" spans="1:11" ht="19.5" customHeight="1" x14ac:dyDescent="0.3">
      <c r="A282" s="86">
        <v>43259</v>
      </c>
      <c r="B282" s="86">
        <v>43262</v>
      </c>
      <c r="C282" s="91">
        <f t="shared" si="16"/>
        <v>2018</v>
      </c>
      <c r="D282" s="91">
        <f t="shared" si="17"/>
        <v>6</v>
      </c>
      <c r="E282" s="91" t="str">
        <f t="shared" si="18"/>
        <v>금</v>
      </c>
      <c r="F282" s="88" t="s">
        <v>153</v>
      </c>
      <c r="G282" s="88" t="s">
        <v>106</v>
      </c>
      <c r="H282" s="92" t="s">
        <v>121</v>
      </c>
      <c r="I282" s="20">
        <v>180000</v>
      </c>
      <c r="J282" s="1">
        <v>4</v>
      </c>
      <c r="K282" s="21">
        <f t="shared" si="19"/>
        <v>720000</v>
      </c>
    </row>
    <row r="283" spans="1:11" ht="19.5" customHeight="1" x14ac:dyDescent="0.3">
      <c r="A283" s="86">
        <v>43259</v>
      </c>
      <c r="B283" s="86">
        <v>43262</v>
      </c>
      <c r="C283" s="91">
        <f t="shared" si="16"/>
        <v>2018</v>
      </c>
      <c r="D283" s="91">
        <f t="shared" si="17"/>
        <v>6</v>
      </c>
      <c r="E283" s="91" t="str">
        <f t="shared" si="18"/>
        <v>금</v>
      </c>
      <c r="F283" s="88" t="s">
        <v>1</v>
      </c>
      <c r="G283" s="88" t="s">
        <v>116</v>
      </c>
      <c r="H283" s="92" t="s">
        <v>131</v>
      </c>
      <c r="I283" s="20">
        <v>429600</v>
      </c>
      <c r="J283" s="1">
        <v>8</v>
      </c>
      <c r="K283" s="21">
        <f t="shared" si="19"/>
        <v>3436800</v>
      </c>
    </row>
    <row r="284" spans="1:11" ht="19.5" customHeight="1" x14ac:dyDescent="0.3">
      <c r="A284" s="86">
        <v>43259</v>
      </c>
      <c r="B284" s="86">
        <v>43262</v>
      </c>
      <c r="C284" s="91">
        <f t="shared" si="16"/>
        <v>2018</v>
      </c>
      <c r="D284" s="91">
        <f t="shared" si="17"/>
        <v>6</v>
      </c>
      <c r="E284" s="91" t="str">
        <f t="shared" si="18"/>
        <v>금</v>
      </c>
      <c r="F284" s="88" t="s">
        <v>156</v>
      </c>
      <c r="G284" s="88" t="s">
        <v>116</v>
      </c>
      <c r="H284" s="92" t="s">
        <v>131</v>
      </c>
      <c r="I284" s="20">
        <v>429600</v>
      </c>
      <c r="J284" s="1">
        <v>3</v>
      </c>
      <c r="K284" s="21">
        <f t="shared" si="19"/>
        <v>1288800</v>
      </c>
    </row>
    <row r="285" spans="1:11" ht="19.5" customHeight="1" x14ac:dyDescent="0.3">
      <c r="A285" s="86">
        <v>43260</v>
      </c>
      <c r="B285" s="86">
        <v>43263</v>
      </c>
      <c r="C285" s="91">
        <f t="shared" si="16"/>
        <v>2018</v>
      </c>
      <c r="D285" s="91">
        <f t="shared" si="17"/>
        <v>6</v>
      </c>
      <c r="E285" s="91" t="str">
        <f t="shared" si="18"/>
        <v>토</v>
      </c>
      <c r="F285" s="88" t="s">
        <v>155</v>
      </c>
      <c r="G285" s="88" t="s">
        <v>99</v>
      </c>
      <c r="H285" s="92" t="s">
        <v>108</v>
      </c>
      <c r="I285" s="20">
        <v>48660</v>
      </c>
      <c r="J285" s="1">
        <v>10</v>
      </c>
      <c r="K285" s="21">
        <f t="shared" si="19"/>
        <v>486600</v>
      </c>
    </row>
    <row r="286" spans="1:11" ht="19.5" customHeight="1" x14ac:dyDescent="0.3">
      <c r="A286" s="86">
        <v>43260</v>
      </c>
      <c r="B286" s="86">
        <v>43263</v>
      </c>
      <c r="C286" s="91">
        <f t="shared" si="16"/>
        <v>2018</v>
      </c>
      <c r="D286" s="91">
        <f t="shared" si="17"/>
        <v>6</v>
      </c>
      <c r="E286" s="91" t="str">
        <f t="shared" si="18"/>
        <v>토</v>
      </c>
      <c r="F286" s="88" t="s">
        <v>154</v>
      </c>
      <c r="G286" s="88" t="s">
        <v>101</v>
      </c>
      <c r="H286" s="92" t="s">
        <v>102</v>
      </c>
      <c r="I286" s="20">
        <v>1910640</v>
      </c>
      <c r="J286" s="1">
        <v>9</v>
      </c>
      <c r="K286" s="21">
        <f t="shared" si="19"/>
        <v>17195760</v>
      </c>
    </row>
    <row r="287" spans="1:11" ht="19.5" customHeight="1" x14ac:dyDescent="0.3">
      <c r="A287" s="86">
        <v>43261</v>
      </c>
      <c r="B287" s="86">
        <v>43264</v>
      </c>
      <c r="C287" s="91">
        <f t="shared" si="16"/>
        <v>2018</v>
      </c>
      <c r="D287" s="91">
        <f t="shared" si="17"/>
        <v>6</v>
      </c>
      <c r="E287" s="91" t="str">
        <f t="shared" si="18"/>
        <v>일</v>
      </c>
      <c r="F287" s="88" t="s">
        <v>470</v>
      </c>
      <c r="G287" s="88" t="s">
        <v>106</v>
      </c>
      <c r="H287" s="92" t="s">
        <v>145</v>
      </c>
      <c r="I287" s="20">
        <v>192000</v>
      </c>
      <c r="J287" s="1">
        <v>1</v>
      </c>
      <c r="K287" s="21">
        <f t="shared" si="19"/>
        <v>192000</v>
      </c>
    </row>
    <row r="288" spans="1:11" ht="19.5" customHeight="1" x14ac:dyDescent="0.3">
      <c r="A288" s="86">
        <v>43261</v>
      </c>
      <c r="B288" s="86">
        <v>43264</v>
      </c>
      <c r="C288" s="91">
        <f t="shared" si="16"/>
        <v>2018</v>
      </c>
      <c r="D288" s="91">
        <f t="shared" si="17"/>
        <v>6</v>
      </c>
      <c r="E288" s="91" t="str">
        <f t="shared" si="18"/>
        <v>일</v>
      </c>
      <c r="F288" s="88" t="s">
        <v>455</v>
      </c>
      <c r="G288" s="88" t="s">
        <v>101</v>
      </c>
      <c r="H288" s="92" t="s">
        <v>126</v>
      </c>
      <c r="I288" s="20">
        <v>563964</v>
      </c>
      <c r="J288" s="1">
        <v>5</v>
      </c>
      <c r="K288" s="21">
        <f t="shared" si="19"/>
        <v>2819820</v>
      </c>
    </row>
    <row r="289" spans="1:11" ht="19.5" customHeight="1" x14ac:dyDescent="0.3">
      <c r="A289" s="86">
        <v>43261</v>
      </c>
      <c r="B289" s="86">
        <v>43264</v>
      </c>
      <c r="C289" s="91">
        <f t="shared" si="16"/>
        <v>2018</v>
      </c>
      <c r="D289" s="91">
        <f t="shared" si="17"/>
        <v>6</v>
      </c>
      <c r="E289" s="91" t="str">
        <f t="shared" si="18"/>
        <v>일</v>
      </c>
      <c r="F289" s="88" t="s">
        <v>156</v>
      </c>
      <c r="G289" s="88" t="s">
        <v>116</v>
      </c>
      <c r="H289" s="92" t="s">
        <v>131</v>
      </c>
      <c r="I289" s="20">
        <v>429600</v>
      </c>
      <c r="J289" s="1">
        <v>10</v>
      </c>
      <c r="K289" s="21">
        <f t="shared" si="19"/>
        <v>4296000</v>
      </c>
    </row>
    <row r="290" spans="1:11" ht="19.5" customHeight="1" x14ac:dyDescent="0.3">
      <c r="A290" s="86">
        <v>43262</v>
      </c>
      <c r="B290" s="86">
        <v>43265</v>
      </c>
      <c r="C290" s="91">
        <f t="shared" si="16"/>
        <v>2018</v>
      </c>
      <c r="D290" s="91">
        <f t="shared" si="17"/>
        <v>6</v>
      </c>
      <c r="E290" s="91" t="str">
        <f t="shared" si="18"/>
        <v>월</v>
      </c>
      <c r="F290" s="88" t="s">
        <v>458</v>
      </c>
      <c r="G290" s="88" t="s">
        <v>103</v>
      </c>
      <c r="H290" s="92" t="s">
        <v>127</v>
      </c>
      <c r="I290" s="20">
        <v>215988</v>
      </c>
      <c r="J290" s="1">
        <v>25</v>
      </c>
      <c r="K290" s="21">
        <f t="shared" si="19"/>
        <v>5399700</v>
      </c>
    </row>
    <row r="291" spans="1:11" ht="19.5" customHeight="1" x14ac:dyDescent="0.3">
      <c r="A291" s="86">
        <v>43262</v>
      </c>
      <c r="B291" s="86">
        <v>43265</v>
      </c>
      <c r="C291" s="91">
        <f t="shared" si="16"/>
        <v>2018</v>
      </c>
      <c r="D291" s="91">
        <f t="shared" si="17"/>
        <v>6</v>
      </c>
      <c r="E291" s="91" t="str">
        <f t="shared" si="18"/>
        <v>월</v>
      </c>
      <c r="F291" s="88" t="s">
        <v>460</v>
      </c>
      <c r="G291" s="88" t="s">
        <v>111</v>
      </c>
      <c r="H291" s="92" t="s">
        <v>113</v>
      </c>
      <c r="I291" s="20">
        <v>322800</v>
      </c>
      <c r="J291" s="1">
        <v>7</v>
      </c>
      <c r="K291" s="21">
        <f t="shared" si="19"/>
        <v>2259600</v>
      </c>
    </row>
    <row r="292" spans="1:11" ht="19.5" customHeight="1" x14ac:dyDescent="0.3">
      <c r="A292" s="86">
        <v>43262</v>
      </c>
      <c r="B292" s="86">
        <v>43265</v>
      </c>
      <c r="C292" s="91">
        <f t="shared" si="16"/>
        <v>2018</v>
      </c>
      <c r="D292" s="91">
        <f t="shared" si="17"/>
        <v>6</v>
      </c>
      <c r="E292" s="91" t="str">
        <f t="shared" si="18"/>
        <v>월</v>
      </c>
      <c r="F292" s="88" t="s">
        <v>457</v>
      </c>
      <c r="G292" s="88" t="s">
        <v>116</v>
      </c>
      <c r="H292" s="92" t="s">
        <v>122</v>
      </c>
      <c r="I292" s="20">
        <v>246000</v>
      </c>
      <c r="J292" s="1">
        <v>3</v>
      </c>
      <c r="K292" s="21">
        <f t="shared" si="19"/>
        <v>738000</v>
      </c>
    </row>
    <row r="293" spans="1:11" ht="19.5" customHeight="1" x14ac:dyDescent="0.3">
      <c r="A293" s="86">
        <v>43262</v>
      </c>
      <c r="B293" s="86">
        <v>43265</v>
      </c>
      <c r="C293" s="91">
        <f t="shared" si="16"/>
        <v>2018</v>
      </c>
      <c r="D293" s="91">
        <f t="shared" si="17"/>
        <v>6</v>
      </c>
      <c r="E293" s="91" t="str">
        <f t="shared" si="18"/>
        <v>월</v>
      </c>
      <c r="F293" s="88" t="s">
        <v>459</v>
      </c>
      <c r="G293" s="88" t="s">
        <v>99</v>
      </c>
      <c r="H293" s="92" t="s">
        <v>108</v>
      </c>
      <c r="I293" s="20">
        <v>48660</v>
      </c>
      <c r="J293" s="1">
        <v>25</v>
      </c>
      <c r="K293" s="21">
        <f t="shared" si="19"/>
        <v>1216500</v>
      </c>
    </row>
    <row r="294" spans="1:11" ht="19.5" customHeight="1" x14ac:dyDescent="0.3">
      <c r="A294" s="86">
        <v>43263</v>
      </c>
      <c r="B294" s="86">
        <v>43266</v>
      </c>
      <c r="C294" s="91">
        <f t="shared" si="16"/>
        <v>2018</v>
      </c>
      <c r="D294" s="91">
        <f t="shared" si="17"/>
        <v>6</v>
      </c>
      <c r="E294" s="91" t="str">
        <f t="shared" si="18"/>
        <v>화</v>
      </c>
      <c r="F294" s="88" t="s">
        <v>461</v>
      </c>
      <c r="G294" s="88" t="s">
        <v>106</v>
      </c>
      <c r="H294" s="92" t="s">
        <v>115</v>
      </c>
      <c r="I294" s="20">
        <v>838800</v>
      </c>
      <c r="J294" s="1">
        <v>25</v>
      </c>
      <c r="K294" s="21">
        <f t="shared" si="19"/>
        <v>20970000</v>
      </c>
    </row>
    <row r="295" spans="1:11" ht="19.5" customHeight="1" x14ac:dyDescent="0.3">
      <c r="A295" s="86">
        <v>43263</v>
      </c>
      <c r="B295" s="86">
        <v>43266</v>
      </c>
      <c r="C295" s="91">
        <f t="shared" si="16"/>
        <v>2018</v>
      </c>
      <c r="D295" s="91">
        <f t="shared" si="17"/>
        <v>6</v>
      </c>
      <c r="E295" s="91" t="str">
        <f t="shared" si="18"/>
        <v>화</v>
      </c>
      <c r="F295" s="88" t="s">
        <v>463</v>
      </c>
      <c r="G295" s="88" t="s">
        <v>101</v>
      </c>
      <c r="H295" s="92" t="s">
        <v>102</v>
      </c>
      <c r="I295" s="20">
        <v>1910640</v>
      </c>
      <c r="J295" s="1">
        <v>25</v>
      </c>
      <c r="K295" s="21">
        <f t="shared" si="19"/>
        <v>47766000</v>
      </c>
    </row>
    <row r="296" spans="1:11" ht="19.5" customHeight="1" x14ac:dyDescent="0.3">
      <c r="A296" s="86">
        <v>43263</v>
      </c>
      <c r="B296" s="86">
        <v>43266</v>
      </c>
      <c r="C296" s="91">
        <f t="shared" si="16"/>
        <v>2018</v>
      </c>
      <c r="D296" s="91">
        <f t="shared" si="17"/>
        <v>6</v>
      </c>
      <c r="E296" s="91" t="str">
        <f t="shared" si="18"/>
        <v>화</v>
      </c>
      <c r="F296" s="88" t="s">
        <v>465</v>
      </c>
      <c r="G296" s="88" t="s">
        <v>99</v>
      </c>
      <c r="H296" s="92" t="s">
        <v>132</v>
      </c>
      <c r="I296" s="20">
        <v>179988</v>
      </c>
      <c r="J296" s="1">
        <v>9</v>
      </c>
      <c r="K296" s="21">
        <f t="shared" si="19"/>
        <v>1619892</v>
      </c>
    </row>
    <row r="297" spans="1:11" ht="19.5" customHeight="1" x14ac:dyDescent="0.3">
      <c r="A297" s="86">
        <v>43264</v>
      </c>
      <c r="B297" s="86">
        <v>43267</v>
      </c>
      <c r="C297" s="91">
        <f t="shared" si="16"/>
        <v>2018</v>
      </c>
      <c r="D297" s="91">
        <f t="shared" si="17"/>
        <v>6</v>
      </c>
      <c r="E297" s="91" t="str">
        <f t="shared" si="18"/>
        <v>수</v>
      </c>
      <c r="F297" s="88" t="s">
        <v>150</v>
      </c>
      <c r="G297" s="88" t="s">
        <v>101</v>
      </c>
      <c r="H297" s="92" t="s">
        <v>102</v>
      </c>
      <c r="I297" s="20">
        <v>1910640</v>
      </c>
      <c r="J297" s="1">
        <v>10</v>
      </c>
      <c r="K297" s="21">
        <f t="shared" si="19"/>
        <v>19106400</v>
      </c>
    </row>
    <row r="298" spans="1:11" ht="19.5" customHeight="1" x14ac:dyDescent="0.3">
      <c r="A298" s="86">
        <v>43264</v>
      </c>
      <c r="B298" s="86">
        <v>43267</v>
      </c>
      <c r="C298" s="91">
        <f t="shared" si="16"/>
        <v>2018</v>
      </c>
      <c r="D298" s="91">
        <f t="shared" si="17"/>
        <v>6</v>
      </c>
      <c r="E298" s="91" t="str">
        <f t="shared" si="18"/>
        <v>수</v>
      </c>
      <c r="F298" s="88" t="s">
        <v>467</v>
      </c>
      <c r="G298" s="88" t="s">
        <v>103</v>
      </c>
      <c r="H298" s="92" t="s">
        <v>114</v>
      </c>
      <c r="I298" s="20">
        <v>205473</v>
      </c>
      <c r="J298" s="1">
        <v>30</v>
      </c>
      <c r="K298" s="21">
        <f t="shared" si="19"/>
        <v>6164190</v>
      </c>
    </row>
    <row r="299" spans="1:11" ht="19.5" customHeight="1" x14ac:dyDescent="0.3">
      <c r="A299" s="86">
        <v>43264</v>
      </c>
      <c r="B299" s="86">
        <v>43267</v>
      </c>
      <c r="C299" s="91">
        <f t="shared" si="16"/>
        <v>2018</v>
      </c>
      <c r="D299" s="91">
        <f t="shared" si="17"/>
        <v>6</v>
      </c>
      <c r="E299" s="91" t="str">
        <f t="shared" si="18"/>
        <v>수</v>
      </c>
      <c r="F299" s="88" t="s">
        <v>466</v>
      </c>
      <c r="G299" s="88" t="s">
        <v>106</v>
      </c>
      <c r="H299" s="92" t="s">
        <v>109</v>
      </c>
      <c r="I299" s="20">
        <v>456000</v>
      </c>
      <c r="J299" s="1">
        <v>25</v>
      </c>
      <c r="K299" s="21">
        <f t="shared" si="19"/>
        <v>11400000</v>
      </c>
    </row>
    <row r="300" spans="1:11" ht="19.5" customHeight="1" x14ac:dyDescent="0.3">
      <c r="A300" s="86">
        <v>43265</v>
      </c>
      <c r="B300" s="86">
        <v>43268</v>
      </c>
      <c r="C300" s="91">
        <f t="shared" si="16"/>
        <v>2018</v>
      </c>
      <c r="D300" s="91">
        <f t="shared" si="17"/>
        <v>6</v>
      </c>
      <c r="E300" s="91" t="str">
        <f t="shared" si="18"/>
        <v>목</v>
      </c>
      <c r="F300" s="88" t="s">
        <v>471</v>
      </c>
      <c r="G300" s="88" t="s">
        <v>101</v>
      </c>
      <c r="H300" s="92" t="s">
        <v>124</v>
      </c>
      <c r="I300" s="20">
        <v>599988</v>
      </c>
      <c r="J300" s="1">
        <v>7</v>
      </c>
      <c r="K300" s="21">
        <f t="shared" si="19"/>
        <v>4199916</v>
      </c>
    </row>
    <row r="301" spans="1:11" ht="19.5" customHeight="1" x14ac:dyDescent="0.3">
      <c r="A301" s="86">
        <v>43265</v>
      </c>
      <c r="B301" s="86">
        <v>43268</v>
      </c>
      <c r="C301" s="91">
        <f t="shared" si="16"/>
        <v>2018</v>
      </c>
      <c r="D301" s="91">
        <f t="shared" si="17"/>
        <v>6</v>
      </c>
      <c r="E301" s="91" t="str">
        <f t="shared" si="18"/>
        <v>목</v>
      </c>
      <c r="F301" s="88" t="s">
        <v>469</v>
      </c>
      <c r="G301" s="88" t="s">
        <v>103</v>
      </c>
      <c r="H301" s="92" t="s">
        <v>114</v>
      </c>
      <c r="I301" s="20">
        <v>199788</v>
      </c>
      <c r="J301" s="1">
        <v>5</v>
      </c>
      <c r="K301" s="21">
        <f t="shared" si="19"/>
        <v>998940</v>
      </c>
    </row>
    <row r="302" spans="1:11" ht="19.5" customHeight="1" x14ac:dyDescent="0.3">
      <c r="A302" s="86">
        <v>43265</v>
      </c>
      <c r="B302" s="86">
        <v>43268</v>
      </c>
      <c r="C302" s="91">
        <f t="shared" si="16"/>
        <v>2018</v>
      </c>
      <c r="D302" s="91">
        <f t="shared" si="17"/>
        <v>6</v>
      </c>
      <c r="E302" s="91" t="str">
        <f t="shared" si="18"/>
        <v>목</v>
      </c>
      <c r="F302" s="88" t="s">
        <v>468</v>
      </c>
      <c r="G302" s="88" t="s">
        <v>99</v>
      </c>
      <c r="H302" s="92" t="s">
        <v>134</v>
      </c>
      <c r="I302" s="20">
        <v>401323</v>
      </c>
      <c r="J302" s="1">
        <v>30</v>
      </c>
      <c r="K302" s="21">
        <f t="shared" si="19"/>
        <v>12039690</v>
      </c>
    </row>
    <row r="303" spans="1:11" ht="19.5" customHeight="1" x14ac:dyDescent="0.3">
      <c r="A303" s="86">
        <v>43265</v>
      </c>
      <c r="B303" s="86">
        <v>43268</v>
      </c>
      <c r="C303" s="91">
        <f t="shared" si="16"/>
        <v>2018</v>
      </c>
      <c r="D303" s="91">
        <f t="shared" si="17"/>
        <v>6</v>
      </c>
      <c r="E303" s="91" t="str">
        <f t="shared" si="18"/>
        <v>목</v>
      </c>
      <c r="F303" s="88" t="s">
        <v>0</v>
      </c>
      <c r="G303" s="88" t="s">
        <v>111</v>
      </c>
      <c r="H303" s="92" t="s">
        <v>140</v>
      </c>
      <c r="I303" s="20">
        <v>39588</v>
      </c>
      <c r="J303" s="1">
        <v>5</v>
      </c>
      <c r="K303" s="21">
        <f t="shared" si="19"/>
        <v>197940</v>
      </c>
    </row>
    <row r="304" spans="1:11" ht="19.5" customHeight="1" x14ac:dyDescent="0.3">
      <c r="A304" s="86">
        <v>43265</v>
      </c>
      <c r="B304" s="86">
        <v>43268</v>
      </c>
      <c r="C304" s="91">
        <f t="shared" si="16"/>
        <v>2018</v>
      </c>
      <c r="D304" s="91">
        <f t="shared" si="17"/>
        <v>6</v>
      </c>
      <c r="E304" s="91" t="str">
        <f t="shared" si="18"/>
        <v>목</v>
      </c>
      <c r="F304" s="88" t="s">
        <v>473</v>
      </c>
      <c r="G304" s="88" t="s">
        <v>106</v>
      </c>
      <c r="H304" s="92" t="s">
        <v>129</v>
      </c>
      <c r="I304" s="20">
        <v>166800</v>
      </c>
      <c r="J304" s="1">
        <v>1</v>
      </c>
      <c r="K304" s="21">
        <f t="shared" si="19"/>
        <v>166800</v>
      </c>
    </row>
    <row r="305" spans="1:11" ht="19.5" customHeight="1" x14ac:dyDescent="0.3">
      <c r="A305" s="86">
        <v>43266</v>
      </c>
      <c r="B305" s="86">
        <v>43269</v>
      </c>
      <c r="C305" s="91">
        <f t="shared" si="16"/>
        <v>2018</v>
      </c>
      <c r="D305" s="91">
        <f t="shared" si="17"/>
        <v>6</v>
      </c>
      <c r="E305" s="91" t="str">
        <f t="shared" si="18"/>
        <v>금</v>
      </c>
      <c r="F305" s="88" t="s">
        <v>473</v>
      </c>
      <c r="G305" s="88" t="s">
        <v>106</v>
      </c>
      <c r="H305" s="92" t="s">
        <v>123</v>
      </c>
      <c r="I305" s="20">
        <v>441600</v>
      </c>
      <c r="J305" s="1">
        <v>3</v>
      </c>
      <c r="K305" s="21">
        <f t="shared" si="19"/>
        <v>1324800</v>
      </c>
    </row>
    <row r="306" spans="1:11" ht="19.5" customHeight="1" x14ac:dyDescent="0.3">
      <c r="A306" s="86">
        <v>43266</v>
      </c>
      <c r="B306" s="86">
        <v>43269</v>
      </c>
      <c r="C306" s="91">
        <f t="shared" si="16"/>
        <v>2018</v>
      </c>
      <c r="D306" s="91">
        <f t="shared" si="17"/>
        <v>6</v>
      </c>
      <c r="E306" s="91" t="str">
        <f t="shared" si="18"/>
        <v>금</v>
      </c>
      <c r="F306" s="88" t="s">
        <v>470</v>
      </c>
      <c r="G306" s="88" t="s">
        <v>103</v>
      </c>
      <c r="H306" s="92" t="s">
        <v>127</v>
      </c>
      <c r="I306" s="20">
        <v>215988</v>
      </c>
      <c r="J306" s="1">
        <v>8</v>
      </c>
      <c r="K306" s="21">
        <f t="shared" si="19"/>
        <v>1727904</v>
      </c>
    </row>
    <row r="307" spans="1:11" ht="19.5" customHeight="1" x14ac:dyDescent="0.3">
      <c r="A307" s="86">
        <v>43267</v>
      </c>
      <c r="B307" s="86">
        <v>43270</v>
      </c>
      <c r="C307" s="91">
        <f t="shared" si="16"/>
        <v>2018</v>
      </c>
      <c r="D307" s="91">
        <f t="shared" si="17"/>
        <v>6</v>
      </c>
      <c r="E307" s="91" t="str">
        <f t="shared" si="18"/>
        <v>토</v>
      </c>
      <c r="F307" s="88" t="s">
        <v>149</v>
      </c>
      <c r="G307" s="88" t="s">
        <v>101</v>
      </c>
      <c r="H307" s="92" t="s">
        <v>124</v>
      </c>
      <c r="I307" s="20">
        <v>599988</v>
      </c>
      <c r="J307" s="1">
        <v>1</v>
      </c>
      <c r="K307" s="21">
        <f t="shared" si="19"/>
        <v>599988</v>
      </c>
    </row>
    <row r="308" spans="1:11" ht="19.5" customHeight="1" x14ac:dyDescent="0.3">
      <c r="A308" s="86">
        <v>43267</v>
      </c>
      <c r="B308" s="86">
        <v>43270</v>
      </c>
      <c r="C308" s="91">
        <f t="shared" si="16"/>
        <v>2018</v>
      </c>
      <c r="D308" s="91">
        <f t="shared" si="17"/>
        <v>6</v>
      </c>
      <c r="E308" s="91" t="str">
        <f t="shared" si="18"/>
        <v>토</v>
      </c>
      <c r="F308" s="88" t="s">
        <v>148</v>
      </c>
      <c r="G308" s="88" t="s">
        <v>116</v>
      </c>
      <c r="H308" s="92" t="s">
        <v>122</v>
      </c>
      <c r="I308" s="20">
        <v>246000</v>
      </c>
      <c r="J308" s="1">
        <v>8</v>
      </c>
      <c r="K308" s="21">
        <f t="shared" si="19"/>
        <v>1968000</v>
      </c>
    </row>
    <row r="309" spans="1:11" ht="19.5" customHeight="1" x14ac:dyDescent="0.3">
      <c r="A309" s="86">
        <v>43267</v>
      </c>
      <c r="B309" s="86">
        <v>43270</v>
      </c>
      <c r="C309" s="91">
        <f t="shared" si="16"/>
        <v>2018</v>
      </c>
      <c r="D309" s="91">
        <f t="shared" si="17"/>
        <v>6</v>
      </c>
      <c r="E309" s="91" t="str">
        <f t="shared" si="18"/>
        <v>토</v>
      </c>
      <c r="F309" s="88" t="s">
        <v>472</v>
      </c>
      <c r="G309" s="88" t="s">
        <v>106</v>
      </c>
      <c r="H309" s="92" t="s">
        <v>109</v>
      </c>
      <c r="I309" s="20">
        <v>456000</v>
      </c>
      <c r="J309" s="1">
        <v>4</v>
      </c>
      <c r="K309" s="21">
        <f t="shared" si="19"/>
        <v>1824000</v>
      </c>
    </row>
    <row r="310" spans="1:11" ht="19.5" customHeight="1" x14ac:dyDescent="0.3">
      <c r="A310" s="86">
        <v>43267</v>
      </c>
      <c r="B310" s="86">
        <v>43270</v>
      </c>
      <c r="C310" s="91">
        <f t="shared" si="16"/>
        <v>2018</v>
      </c>
      <c r="D310" s="91">
        <f t="shared" si="17"/>
        <v>6</v>
      </c>
      <c r="E310" s="91" t="str">
        <f t="shared" si="18"/>
        <v>토</v>
      </c>
      <c r="F310" s="88" t="s">
        <v>472</v>
      </c>
      <c r="G310" s="88" t="s">
        <v>106</v>
      </c>
      <c r="H310" s="92" t="s">
        <v>138</v>
      </c>
      <c r="I310" s="20">
        <v>23880</v>
      </c>
      <c r="J310" s="1">
        <v>3</v>
      </c>
      <c r="K310" s="21">
        <f t="shared" si="19"/>
        <v>71640</v>
      </c>
    </row>
    <row r="311" spans="1:11" ht="19.5" customHeight="1" x14ac:dyDescent="0.3">
      <c r="A311" s="86">
        <v>43268</v>
      </c>
      <c r="B311" s="86">
        <v>43271</v>
      </c>
      <c r="C311" s="91">
        <f t="shared" si="16"/>
        <v>2018</v>
      </c>
      <c r="D311" s="91">
        <f t="shared" si="17"/>
        <v>6</v>
      </c>
      <c r="E311" s="91" t="str">
        <f t="shared" si="18"/>
        <v>일</v>
      </c>
      <c r="F311" s="88" t="s">
        <v>476</v>
      </c>
      <c r="G311" s="88" t="s">
        <v>101</v>
      </c>
      <c r="H311" s="92" t="s">
        <v>102</v>
      </c>
      <c r="I311" s="20">
        <v>1910640</v>
      </c>
      <c r="J311" s="1">
        <v>10</v>
      </c>
      <c r="K311" s="21">
        <f t="shared" si="19"/>
        <v>19106400</v>
      </c>
    </row>
    <row r="312" spans="1:11" ht="19.5" customHeight="1" x14ac:dyDescent="0.3">
      <c r="A312" s="86">
        <v>43268</v>
      </c>
      <c r="B312" s="86">
        <v>43271</v>
      </c>
      <c r="C312" s="91">
        <f t="shared" si="16"/>
        <v>2018</v>
      </c>
      <c r="D312" s="91">
        <f t="shared" si="17"/>
        <v>6</v>
      </c>
      <c r="E312" s="91" t="str">
        <f t="shared" si="18"/>
        <v>일</v>
      </c>
      <c r="F312" s="88" t="s">
        <v>156</v>
      </c>
      <c r="G312" s="88" t="s">
        <v>106</v>
      </c>
      <c r="H312" s="92" t="s">
        <v>123</v>
      </c>
      <c r="I312" s="20">
        <v>637346</v>
      </c>
      <c r="J312" s="1">
        <v>3</v>
      </c>
      <c r="K312" s="21">
        <f t="shared" si="19"/>
        <v>1912038</v>
      </c>
    </row>
    <row r="313" spans="1:11" ht="19.5" customHeight="1" x14ac:dyDescent="0.3">
      <c r="A313" s="86">
        <v>43268</v>
      </c>
      <c r="B313" s="86">
        <v>43271</v>
      </c>
      <c r="C313" s="91">
        <f t="shared" si="16"/>
        <v>2018</v>
      </c>
      <c r="D313" s="91">
        <f t="shared" si="17"/>
        <v>6</v>
      </c>
      <c r="E313" s="91" t="str">
        <f t="shared" si="18"/>
        <v>일</v>
      </c>
      <c r="F313" s="88" t="s">
        <v>475</v>
      </c>
      <c r="G313" s="88" t="s">
        <v>106</v>
      </c>
      <c r="H313" s="92" t="s">
        <v>121</v>
      </c>
      <c r="I313" s="20">
        <v>180000</v>
      </c>
      <c r="J313" s="1">
        <v>10</v>
      </c>
      <c r="K313" s="21">
        <f t="shared" si="19"/>
        <v>1800000</v>
      </c>
    </row>
    <row r="314" spans="1:11" ht="19.5" customHeight="1" x14ac:dyDescent="0.3">
      <c r="A314" s="86">
        <v>43268</v>
      </c>
      <c r="B314" s="86">
        <v>43271</v>
      </c>
      <c r="C314" s="91">
        <f t="shared" si="16"/>
        <v>2018</v>
      </c>
      <c r="D314" s="91">
        <f t="shared" si="17"/>
        <v>6</v>
      </c>
      <c r="E314" s="91" t="str">
        <f t="shared" si="18"/>
        <v>일</v>
      </c>
      <c r="F314" s="88" t="s">
        <v>477</v>
      </c>
      <c r="G314" s="88" t="s">
        <v>99</v>
      </c>
      <c r="H314" s="92" t="s">
        <v>110</v>
      </c>
      <c r="I314" s="20">
        <v>159588</v>
      </c>
      <c r="J314" s="1">
        <v>5</v>
      </c>
      <c r="K314" s="21">
        <f t="shared" si="19"/>
        <v>797940</v>
      </c>
    </row>
    <row r="315" spans="1:11" ht="19.5" customHeight="1" x14ac:dyDescent="0.3">
      <c r="A315" s="86">
        <v>43269</v>
      </c>
      <c r="B315" s="86">
        <v>43272</v>
      </c>
      <c r="C315" s="91">
        <f t="shared" si="16"/>
        <v>2018</v>
      </c>
      <c r="D315" s="91">
        <f t="shared" si="17"/>
        <v>6</v>
      </c>
      <c r="E315" s="91" t="str">
        <f t="shared" si="18"/>
        <v>월</v>
      </c>
      <c r="F315" s="88" t="s">
        <v>0</v>
      </c>
      <c r="G315" s="88" t="s">
        <v>101</v>
      </c>
      <c r="H315" s="92" t="s">
        <v>120</v>
      </c>
      <c r="I315" s="20">
        <v>1421964</v>
      </c>
      <c r="J315" s="1">
        <v>5</v>
      </c>
      <c r="K315" s="21">
        <f t="shared" si="19"/>
        <v>7109820</v>
      </c>
    </row>
    <row r="316" spans="1:11" ht="19.5" customHeight="1" x14ac:dyDescent="0.3">
      <c r="A316" s="86">
        <v>43269</v>
      </c>
      <c r="B316" s="86">
        <v>43272</v>
      </c>
      <c r="C316" s="91">
        <f t="shared" si="16"/>
        <v>2018</v>
      </c>
      <c r="D316" s="91">
        <f t="shared" si="17"/>
        <v>6</v>
      </c>
      <c r="E316" s="91" t="str">
        <f t="shared" si="18"/>
        <v>월</v>
      </c>
      <c r="F316" s="88" t="s">
        <v>152</v>
      </c>
      <c r="G316" s="88" t="s">
        <v>111</v>
      </c>
      <c r="H316" s="92" t="s">
        <v>136</v>
      </c>
      <c r="I316" s="20">
        <v>274800</v>
      </c>
      <c r="J316" s="1">
        <v>9</v>
      </c>
      <c r="K316" s="21">
        <f t="shared" si="19"/>
        <v>2473200</v>
      </c>
    </row>
    <row r="317" spans="1:11" ht="19.5" customHeight="1" x14ac:dyDescent="0.3">
      <c r="A317" s="86">
        <v>43269</v>
      </c>
      <c r="B317" s="86">
        <v>43272</v>
      </c>
      <c r="C317" s="91">
        <f t="shared" si="16"/>
        <v>2018</v>
      </c>
      <c r="D317" s="91">
        <f t="shared" si="17"/>
        <v>6</v>
      </c>
      <c r="E317" s="91" t="str">
        <f t="shared" si="18"/>
        <v>월</v>
      </c>
      <c r="F317" s="88" t="s">
        <v>151</v>
      </c>
      <c r="G317" s="88" t="s">
        <v>99</v>
      </c>
      <c r="H317" s="92" t="s">
        <v>100</v>
      </c>
      <c r="I317" s="20">
        <v>131940</v>
      </c>
      <c r="J317" s="1">
        <v>25</v>
      </c>
      <c r="K317" s="21">
        <f t="shared" si="19"/>
        <v>3298500</v>
      </c>
    </row>
    <row r="318" spans="1:11" ht="19.5" customHeight="1" x14ac:dyDescent="0.3">
      <c r="A318" s="86">
        <v>43269</v>
      </c>
      <c r="B318" s="86">
        <v>43272</v>
      </c>
      <c r="C318" s="91">
        <f t="shared" si="16"/>
        <v>2018</v>
      </c>
      <c r="D318" s="91">
        <f t="shared" si="17"/>
        <v>6</v>
      </c>
      <c r="E318" s="91" t="str">
        <f t="shared" si="18"/>
        <v>월</v>
      </c>
      <c r="F318" s="88" t="s">
        <v>12</v>
      </c>
      <c r="G318" s="88" t="s">
        <v>106</v>
      </c>
      <c r="H318" s="92" t="s">
        <v>109</v>
      </c>
      <c r="I318" s="20">
        <v>456000</v>
      </c>
      <c r="J318" s="1">
        <v>3</v>
      </c>
      <c r="K318" s="21">
        <f t="shared" si="19"/>
        <v>1368000</v>
      </c>
    </row>
    <row r="319" spans="1:11" ht="19.5" customHeight="1" x14ac:dyDescent="0.3">
      <c r="A319" s="86">
        <v>43269</v>
      </c>
      <c r="B319" s="86">
        <v>43272</v>
      </c>
      <c r="C319" s="91">
        <f t="shared" si="16"/>
        <v>2018</v>
      </c>
      <c r="D319" s="91">
        <f t="shared" si="17"/>
        <v>6</v>
      </c>
      <c r="E319" s="91" t="str">
        <f t="shared" si="18"/>
        <v>월</v>
      </c>
      <c r="F319" s="88" t="s">
        <v>463</v>
      </c>
      <c r="G319" s="88" t="s">
        <v>111</v>
      </c>
      <c r="H319" s="92" t="s">
        <v>136</v>
      </c>
      <c r="I319" s="20">
        <v>274800</v>
      </c>
      <c r="J319" s="1">
        <v>1</v>
      </c>
      <c r="K319" s="21">
        <f t="shared" si="19"/>
        <v>274800</v>
      </c>
    </row>
    <row r="320" spans="1:11" ht="19.5" customHeight="1" x14ac:dyDescent="0.3">
      <c r="A320" s="86">
        <v>43269</v>
      </c>
      <c r="B320" s="86">
        <v>43272</v>
      </c>
      <c r="C320" s="91">
        <f t="shared" si="16"/>
        <v>2018</v>
      </c>
      <c r="D320" s="91">
        <f t="shared" si="17"/>
        <v>6</v>
      </c>
      <c r="E320" s="91" t="str">
        <f t="shared" si="18"/>
        <v>월</v>
      </c>
      <c r="F320" s="88" t="s">
        <v>478</v>
      </c>
      <c r="G320" s="88" t="s">
        <v>111</v>
      </c>
      <c r="H320" s="92" t="s">
        <v>113</v>
      </c>
      <c r="I320" s="20">
        <v>322800</v>
      </c>
      <c r="J320" s="1">
        <v>10</v>
      </c>
      <c r="K320" s="21">
        <f t="shared" si="19"/>
        <v>3228000</v>
      </c>
    </row>
    <row r="321" spans="1:11" ht="19.5" customHeight="1" x14ac:dyDescent="0.3">
      <c r="A321" s="86">
        <v>43269</v>
      </c>
      <c r="B321" s="86">
        <v>43272</v>
      </c>
      <c r="C321" s="91">
        <f t="shared" si="16"/>
        <v>2018</v>
      </c>
      <c r="D321" s="91">
        <f t="shared" si="17"/>
        <v>6</v>
      </c>
      <c r="E321" s="91" t="str">
        <f t="shared" si="18"/>
        <v>월</v>
      </c>
      <c r="F321" s="88" t="s">
        <v>149</v>
      </c>
      <c r="G321" s="88" t="s">
        <v>101</v>
      </c>
      <c r="H321" s="92" t="s">
        <v>102</v>
      </c>
      <c r="I321" s="20">
        <v>1910640</v>
      </c>
      <c r="J321" s="1">
        <v>7</v>
      </c>
      <c r="K321" s="21">
        <f t="shared" si="19"/>
        <v>13374480</v>
      </c>
    </row>
    <row r="322" spans="1:11" ht="19.5" customHeight="1" x14ac:dyDescent="0.3">
      <c r="A322" s="86">
        <v>43270</v>
      </c>
      <c r="B322" s="86">
        <v>43273</v>
      </c>
      <c r="C322" s="91">
        <f t="shared" si="16"/>
        <v>2018</v>
      </c>
      <c r="D322" s="91">
        <f t="shared" si="17"/>
        <v>6</v>
      </c>
      <c r="E322" s="91" t="str">
        <f t="shared" si="18"/>
        <v>화</v>
      </c>
      <c r="F322" s="88" t="s">
        <v>155</v>
      </c>
      <c r="G322" s="88" t="s">
        <v>101</v>
      </c>
      <c r="H322" s="92" t="s">
        <v>102</v>
      </c>
      <c r="I322" s="20">
        <v>1910640</v>
      </c>
      <c r="J322" s="1">
        <v>30</v>
      </c>
      <c r="K322" s="21">
        <f t="shared" si="19"/>
        <v>57319200</v>
      </c>
    </row>
    <row r="323" spans="1:11" ht="19.5" customHeight="1" x14ac:dyDescent="0.3">
      <c r="A323" s="86">
        <v>43270</v>
      </c>
      <c r="B323" s="86">
        <v>43273</v>
      </c>
      <c r="C323" s="91">
        <f t="shared" ref="C323:C386" si="20">YEAR(A323)</f>
        <v>2018</v>
      </c>
      <c r="D323" s="91">
        <f t="shared" ref="D323:D386" si="21">MONTH(A323)</f>
        <v>6</v>
      </c>
      <c r="E323" s="91" t="str">
        <f t="shared" ref="E323:E386" si="22">TEXT(A323,"aaa")</f>
        <v>화</v>
      </c>
      <c r="F323" s="88" t="s">
        <v>153</v>
      </c>
      <c r="G323" s="88" t="s">
        <v>99</v>
      </c>
      <c r="H323" s="92" t="s">
        <v>108</v>
      </c>
      <c r="I323" s="20">
        <v>48660</v>
      </c>
      <c r="J323" s="1">
        <v>25</v>
      </c>
      <c r="K323" s="21">
        <f t="shared" ref="K323:K386" si="23">I323*J323</f>
        <v>1216500</v>
      </c>
    </row>
    <row r="324" spans="1:11" ht="19.5" customHeight="1" x14ac:dyDescent="0.3">
      <c r="A324" s="86">
        <v>43270</v>
      </c>
      <c r="B324" s="86">
        <v>43273</v>
      </c>
      <c r="C324" s="91">
        <f t="shared" si="20"/>
        <v>2018</v>
      </c>
      <c r="D324" s="91">
        <f t="shared" si="21"/>
        <v>6</v>
      </c>
      <c r="E324" s="91" t="str">
        <f t="shared" si="22"/>
        <v>화</v>
      </c>
      <c r="F324" s="88" t="s">
        <v>455</v>
      </c>
      <c r="G324" s="88" t="s">
        <v>99</v>
      </c>
      <c r="H324" s="92" t="s">
        <v>100</v>
      </c>
      <c r="I324" s="20">
        <v>131940</v>
      </c>
      <c r="J324" s="1">
        <v>8</v>
      </c>
      <c r="K324" s="21">
        <f t="shared" si="23"/>
        <v>1055520</v>
      </c>
    </row>
    <row r="325" spans="1:11" ht="19.5" customHeight="1" x14ac:dyDescent="0.3">
      <c r="A325" s="86">
        <v>43270</v>
      </c>
      <c r="B325" s="86">
        <v>43273</v>
      </c>
      <c r="C325" s="91">
        <f t="shared" si="20"/>
        <v>2018</v>
      </c>
      <c r="D325" s="91">
        <f t="shared" si="21"/>
        <v>6</v>
      </c>
      <c r="E325" s="91" t="str">
        <f t="shared" si="22"/>
        <v>화</v>
      </c>
      <c r="F325" s="88" t="s">
        <v>154</v>
      </c>
      <c r="G325" s="88" t="s">
        <v>101</v>
      </c>
      <c r="H325" s="92" t="s">
        <v>118</v>
      </c>
      <c r="I325" s="20">
        <v>1319988</v>
      </c>
      <c r="J325" s="1">
        <v>30</v>
      </c>
      <c r="K325" s="21">
        <f t="shared" si="23"/>
        <v>39599640</v>
      </c>
    </row>
    <row r="326" spans="1:11" ht="19.5" customHeight="1" x14ac:dyDescent="0.3">
      <c r="A326" s="86">
        <v>43270</v>
      </c>
      <c r="B326" s="86">
        <v>43273</v>
      </c>
      <c r="C326" s="91">
        <f t="shared" si="20"/>
        <v>2018</v>
      </c>
      <c r="D326" s="91">
        <f t="shared" si="21"/>
        <v>6</v>
      </c>
      <c r="E326" s="91" t="str">
        <f t="shared" si="22"/>
        <v>화</v>
      </c>
      <c r="F326" s="88" t="s">
        <v>1</v>
      </c>
      <c r="G326" s="88" t="s">
        <v>111</v>
      </c>
      <c r="H326" s="92" t="s">
        <v>112</v>
      </c>
      <c r="I326" s="20">
        <v>266144</v>
      </c>
      <c r="J326" s="1">
        <v>10</v>
      </c>
      <c r="K326" s="21">
        <f t="shared" si="23"/>
        <v>2661440</v>
      </c>
    </row>
    <row r="327" spans="1:11" ht="19.5" customHeight="1" x14ac:dyDescent="0.3">
      <c r="A327" s="86">
        <v>43270</v>
      </c>
      <c r="B327" s="86">
        <v>43273</v>
      </c>
      <c r="C327" s="91">
        <f t="shared" si="20"/>
        <v>2018</v>
      </c>
      <c r="D327" s="91">
        <f t="shared" si="21"/>
        <v>6</v>
      </c>
      <c r="E327" s="91" t="str">
        <f t="shared" si="22"/>
        <v>화</v>
      </c>
      <c r="F327" s="88" t="s">
        <v>156</v>
      </c>
      <c r="G327" s="88" t="s">
        <v>103</v>
      </c>
      <c r="H327" s="92" t="s">
        <v>104</v>
      </c>
      <c r="I327" s="20">
        <v>200028</v>
      </c>
      <c r="J327" s="1">
        <v>5</v>
      </c>
      <c r="K327" s="21">
        <f t="shared" si="23"/>
        <v>1000140</v>
      </c>
    </row>
    <row r="328" spans="1:11" ht="19.5" customHeight="1" x14ac:dyDescent="0.3">
      <c r="A328" s="86">
        <v>43271</v>
      </c>
      <c r="B328" s="86">
        <v>43274</v>
      </c>
      <c r="C328" s="91">
        <f t="shared" si="20"/>
        <v>2018</v>
      </c>
      <c r="D328" s="91">
        <f t="shared" si="21"/>
        <v>6</v>
      </c>
      <c r="E328" s="91" t="str">
        <f t="shared" si="22"/>
        <v>수</v>
      </c>
      <c r="F328" s="88" t="s">
        <v>458</v>
      </c>
      <c r="G328" s="88" t="s">
        <v>111</v>
      </c>
      <c r="H328" s="92" t="s">
        <v>113</v>
      </c>
      <c r="I328" s="20">
        <v>322800</v>
      </c>
      <c r="J328" s="1">
        <v>4</v>
      </c>
      <c r="K328" s="21">
        <f t="shared" si="23"/>
        <v>1291200</v>
      </c>
    </row>
    <row r="329" spans="1:11" ht="19.5" customHeight="1" x14ac:dyDescent="0.3">
      <c r="A329" s="86">
        <v>43271</v>
      </c>
      <c r="B329" s="86">
        <v>43274</v>
      </c>
      <c r="C329" s="91">
        <f t="shared" si="20"/>
        <v>2018</v>
      </c>
      <c r="D329" s="91">
        <f t="shared" si="21"/>
        <v>6</v>
      </c>
      <c r="E329" s="91" t="str">
        <f t="shared" si="22"/>
        <v>수</v>
      </c>
      <c r="F329" s="88" t="s">
        <v>456</v>
      </c>
      <c r="G329" s="88" t="s">
        <v>99</v>
      </c>
      <c r="H329" s="92" t="s">
        <v>105</v>
      </c>
      <c r="I329" s="20">
        <v>299988</v>
      </c>
      <c r="J329" s="1">
        <v>3</v>
      </c>
      <c r="K329" s="21">
        <f t="shared" si="23"/>
        <v>899964</v>
      </c>
    </row>
    <row r="330" spans="1:11" ht="19.5" customHeight="1" x14ac:dyDescent="0.3">
      <c r="A330" s="86">
        <v>43271</v>
      </c>
      <c r="B330" s="86">
        <v>43274</v>
      </c>
      <c r="C330" s="91">
        <f t="shared" si="20"/>
        <v>2018</v>
      </c>
      <c r="D330" s="91">
        <f t="shared" si="21"/>
        <v>6</v>
      </c>
      <c r="E330" s="91" t="str">
        <f t="shared" si="22"/>
        <v>수</v>
      </c>
      <c r="F330" s="88" t="s">
        <v>459</v>
      </c>
      <c r="G330" s="88" t="s">
        <v>106</v>
      </c>
      <c r="H330" s="92" t="s">
        <v>130</v>
      </c>
      <c r="I330" s="20">
        <v>33480</v>
      </c>
      <c r="J330" s="1">
        <v>8</v>
      </c>
      <c r="K330" s="21">
        <f t="shared" si="23"/>
        <v>267840</v>
      </c>
    </row>
    <row r="331" spans="1:11" ht="19.5" customHeight="1" x14ac:dyDescent="0.3">
      <c r="A331" s="86">
        <v>43272</v>
      </c>
      <c r="B331" s="86">
        <v>43275</v>
      </c>
      <c r="C331" s="91">
        <f t="shared" si="20"/>
        <v>2018</v>
      </c>
      <c r="D331" s="91">
        <f t="shared" si="21"/>
        <v>6</v>
      </c>
      <c r="E331" s="91" t="str">
        <f t="shared" si="22"/>
        <v>목</v>
      </c>
      <c r="F331" s="88" t="s">
        <v>460</v>
      </c>
      <c r="G331" s="88" t="s">
        <v>101</v>
      </c>
      <c r="H331" s="92" t="s">
        <v>118</v>
      </c>
      <c r="I331" s="20">
        <v>1319988</v>
      </c>
      <c r="J331" s="1">
        <v>9</v>
      </c>
      <c r="K331" s="21">
        <f t="shared" si="23"/>
        <v>11879892</v>
      </c>
    </row>
    <row r="332" spans="1:11" ht="19.5" customHeight="1" x14ac:dyDescent="0.3">
      <c r="A332" s="86">
        <v>43272</v>
      </c>
      <c r="B332" s="86">
        <v>43275</v>
      </c>
      <c r="C332" s="91">
        <f t="shared" si="20"/>
        <v>2018</v>
      </c>
      <c r="D332" s="91">
        <f t="shared" si="21"/>
        <v>6</v>
      </c>
      <c r="E332" s="91" t="str">
        <f t="shared" si="22"/>
        <v>목</v>
      </c>
      <c r="F332" s="88" t="s">
        <v>1</v>
      </c>
      <c r="G332" s="88" t="s">
        <v>111</v>
      </c>
      <c r="H332" s="92" t="s">
        <v>113</v>
      </c>
      <c r="I332" s="20">
        <v>322800</v>
      </c>
      <c r="J332" s="1">
        <v>10</v>
      </c>
      <c r="K332" s="21">
        <f t="shared" si="23"/>
        <v>3228000</v>
      </c>
    </row>
    <row r="333" spans="1:11" ht="19.5" customHeight="1" x14ac:dyDescent="0.3">
      <c r="A333" s="86">
        <v>43272</v>
      </c>
      <c r="B333" s="86">
        <v>43275</v>
      </c>
      <c r="C333" s="91">
        <f t="shared" si="20"/>
        <v>2018</v>
      </c>
      <c r="D333" s="91">
        <f t="shared" si="21"/>
        <v>6</v>
      </c>
      <c r="E333" s="91" t="str">
        <f t="shared" si="22"/>
        <v>목</v>
      </c>
      <c r="F333" s="88" t="s">
        <v>464</v>
      </c>
      <c r="G333" s="88" t="s">
        <v>101</v>
      </c>
      <c r="H333" s="92" t="s">
        <v>102</v>
      </c>
      <c r="I333" s="20">
        <v>1910640</v>
      </c>
      <c r="J333" s="1">
        <v>3</v>
      </c>
      <c r="K333" s="21">
        <f t="shared" si="23"/>
        <v>5731920</v>
      </c>
    </row>
    <row r="334" spans="1:11" ht="19.5" customHeight="1" x14ac:dyDescent="0.3">
      <c r="A334" s="86">
        <v>43272</v>
      </c>
      <c r="B334" s="86">
        <v>43275</v>
      </c>
      <c r="C334" s="91">
        <f t="shared" si="20"/>
        <v>2018</v>
      </c>
      <c r="D334" s="91">
        <f t="shared" si="21"/>
        <v>6</v>
      </c>
      <c r="E334" s="91" t="str">
        <f t="shared" si="22"/>
        <v>목</v>
      </c>
      <c r="F334" s="88" t="s">
        <v>461</v>
      </c>
      <c r="G334" s="88" t="s">
        <v>111</v>
      </c>
      <c r="H334" s="92" t="s">
        <v>136</v>
      </c>
      <c r="I334" s="20">
        <v>274800</v>
      </c>
      <c r="J334" s="1">
        <v>10</v>
      </c>
      <c r="K334" s="21">
        <f t="shared" si="23"/>
        <v>2748000</v>
      </c>
    </row>
    <row r="335" spans="1:11" ht="19.5" customHeight="1" x14ac:dyDescent="0.3">
      <c r="A335" s="86">
        <v>43273</v>
      </c>
      <c r="B335" s="86">
        <v>43276</v>
      </c>
      <c r="C335" s="91">
        <f t="shared" si="20"/>
        <v>2018</v>
      </c>
      <c r="D335" s="91">
        <f t="shared" si="21"/>
        <v>6</v>
      </c>
      <c r="E335" s="91" t="str">
        <f t="shared" si="22"/>
        <v>금</v>
      </c>
      <c r="F335" s="88" t="s">
        <v>465</v>
      </c>
      <c r="G335" s="88" t="s">
        <v>103</v>
      </c>
      <c r="H335" s="92" t="s">
        <v>141</v>
      </c>
      <c r="I335" s="20">
        <v>63196</v>
      </c>
      <c r="J335" s="1">
        <v>10</v>
      </c>
      <c r="K335" s="21">
        <f t="shared" si="23"/>
        <v>631960</v>
      </c>
    </row>
    <row r="336" spans="1:11" ht="19.5" customHeight="1" x14ac:dyDescent="0.3">
      <c r="A336" s="86">
        <v>43273</v>
      </c>
      <c r="B336" s="86">
        <v>43276</v>
      </c>
      <c r="C336" s="91">
        <f t="shared" si="20"/>
        <v>2018</v>
      </c>
      <c r="D336" s="91">
        <f t="shared" si="21"/>
        <v>6</v>
      </c>
      <c r="E336" s="91" t="str">
        <f t="shared" si="22"/>
        <v>금</v>
      </c>
      <c r="F336" s="88" t="s">
        <v>466</v>
      </c>
      <c r="G336" s="88" t="s">
        <v>101</v>
      </c>
      <c r="H336" s="92" t="s">
        <v>120</v>
      </c>
      <c r="I336" s="20">
        <v>1421964</v>
      </c>
      <c r="J336" s="1">
        <v>25</v>
      </c>
      <c r="K336" s="21">
        <f t="shared" si="23"/>
        <v>35549100</v>
      </c>
    </row>
    <row r="337" spans="1:11" ht="19.5" customHeight="1" x14ac:dyDescent="0.3">
      <c r="A337" s="86">
        <v>43273</v>
      </c>
      <c r="B337" s="86">
        <v>43276</v>
      </c>
      <c r="C337" s="91">
        <f t="shared" si="20"/>
        <v>2018</v>
      </c>
      <c r="D337" s="91">
        <f t="shared" si="21"/>
        <v>6</v>
      </c>
      <c r="E337" s="91" t="str">
        <f t="shared" si="22"/>
        <v>금</v>
      </c>
      <c r="F337" s="88" t="s">
        <v>467</v>
      </c>
      <c r="G337" s="88" t="s">
        <v>106</v>
      </c>
      <c r="H337" s="92" t="s">
        <v>129</v>
      </c>
      <c r="I337" s="20">
        <v>166800</v>
      </c>
      <c r="J337" s="1">
        <v>7</v>
      </c>
      <c r="K337" s="21">
        <f t="shared" si="23"/>
        <v>1167600</v>
      </c>
    </row>
    <row r="338" spans="1:11" ht="19.5" customHeight="1" x14ac:dyDescent="0.3">
      <c r="A338" s="86">
        <v>43273</v>
      </c>
      <c r="B338" s="86">
        <v>43276</v>
      </c>
      <c r="C338" s="91">
        <f t="shared" si="20"/>
        <v>2018</v>
      </c>
      <c r="D338" s="91">
        <f t="shared" si="21"/>
        <v>6</v>
      </c>
      <c r="E338" s="91" t="str">
        <f t="shared" si="22"/>
        <v>금</v>
      </c>
      <c r="F338" s="88" t="s">
        <v>471</v>
      </c>
      <c r="G338" s="88" t="s">
        <v>103</v>
      </c>
      <c r="H338" s="92" t="s">
        <v>127</v>
      </c>
      <c r="I338" s="20">
        <v>215988</v>
      </c>
      <c r="J338" s="1">
        <v>5</v>
      </c>
      <c r="K338" s="21">
        <f t="shared" si="23"/>
        <v>1079940</v>
      </c>
    </row>
    <row r="339" spans="1:11" ht="19.5" customHeight="1" x14ac:dyDescent="0.3">
      <c r="A339" s="86">
        <v>43273</v>
      </c>
      <c r="B339" s="86">
        <v>43276</v>
      </c>
      <c r="C339" s="91">
        <f t="shared" si="20"/>
        <v>2018</v>
      </c>
      <c r="D339" s="91">
        <f t="shared" si="21"/>
        <v>6</v>
      </c>
      <c r="E339" s="91" t="str">
        <f t="shared" si="22"/>
        <v>금</v>
      </c>
      <c r="F339" s="88" t="s">
        <v>468</v>
      </c>
      <c r="G339" s="88" t="s">
        <v>116</v>
      </c>
      <c r="H339" s="92" t="s">
        <v>119</v>
      </c>
      <c r="I339" s="20">
        <v>1200000</v>
      </c>
      <c r="J339" s="1">
        <v>25</v>
      </c>
      <c r="K339" s="21">
        <f t="shared" si="23"/>
        <v>30000000</v>
      </c>
    </row>
    <row r="340" spans="1:11" ht="19.5" customHeight="1" x14ac:dyDescent="0.3">
      <c r="A340" s="86">
        <v>43273</v>
      </c>
      <c r="B340" s="86">
        <v>43276</v>
      </c>
      <c r="C340" s="91">
        <f t="shared" si="20"/>
        <v>2018</v>
      </c>
      <c r="D340" s="91">
        <f t="shared" si="21"/>
        <v>6</v>
      </c>
      <c r="E340" s="91" t="str">
        <f t="shared" si="22"/>
        <v>금</v>
      </c>
      <c r="F340" s="88" t="s">
        <v>150</v>
      </c>
      <c r="G340" s="88" t="s">
        <v>101</v>
      </c>
      <c r="H340" s="92" t="s">
        <v>102</v>
      </c>
      <c r="I340" s="20">
        <v>1910640</v>
      </c>
      <c r="J340" s="1">
        <v>25</v>
      </c>
      <c r="K340" s="21">
        <f t="shared" si="23"/>
        <v>47766000</v>
      </c>
    </row>
    <row r="341" spans="1:11" ht="19.5" customHeight="1" x14ac:dyDescent="0.3">
      <c r="A341" s="86">
        <v>43274</v>
      </c>
      <c r="B341" s="86">
        <v>43277</v>
      </c>
      <c r="C341" s="91">
        <f t="shared" si="20"/>
        <v>2018</v>
      </c>
      <c r="D341" s="91">
        <f t="shared" si="21"/>
        <v>6</v>
      </c>
      <c r="E341" s="91" t="str">
        <f t="shared" si="22"/>
        <v>토</v>
      </c>
      <c r="F341" s="88" t="s">
        <v>472</v>
      </c>
      <c r="G341" s="88" t="s">
        <v>99</v>
      </c>
      <c r="H341" s="92" t="s">
        <v>108</v>
      </c>
      <c r="I341" s="20">
        <v>48660</v>
      </c>
      <c r="J341" s="1">
        <v>25</v>
      </c>
      <c r="K341" s="21">
        <f t="shared" si="23"/>
        <v>1216500</v>
      </c>
    </row>
    <row r="342" spans="1:11" ht="19.5" customHeight="1" x14ac:dyDescent="0.3">
      <c r="A342" s="86">
        <v>43274</v>
      </c>
      <c r="B342" s="86">
        <v>43277</v>
      </c>
      <c r="C342" s="91">
        <f t="shared" si="20"/>
        <v>2018</v>
      </c>
      <c r="D342" s="91">
        <f t="shared" si="21"/>
        <v>6</v>
      </c>
      <c r="E342" s="91" t="str">
        <f t="shared" si="22"/>
        <v>토</v>
      </c>
      <c r="F342" s="88" t="s">
        <v>473</v>
      </c>
      <c r="G342" s="88" t="s">
        <v>99</v>
      </c>
      <c r="H342" s="92" t="s">
        <v>110</v>
      </c>
      <c r="I342" s="20">
        <v>159588</v>
      </c>
      <c r="J342" s="1">
        <v>9</v>
      </c>
      <c r="K342" s="21">
        <f t="shared" si="23"/>
        <v>1436292</v>
      </c>
    </row>
    <row r="343" spans="1:11" ht="19.5" customHeight="1" x14ac:dyDescent="0.3">
      <c r="A343" s="86">
        <v>43274</v>
      </c>
      <c r="B343" s="86">
        <v>43277</v>
      </c>
      <c r="C343" s="91">
        <f t="shared" si="20"/>
        <v>2018</v>
      </c>
      <c r="D343" s="91">
        <f t="shared" si="21"/>
        <v>6</v>
      </c>
      <c r="E343" s="91" t="str">
        <f t="shared" si="22"/>
        <v>토</v>
      </c>
      <c r="F343" s="88" t="s">
        <v>148</v>
      </c>
      <c r="G343" s="88" t="s">
        <v>99</v>
      </c>
      <c r="H343" s="92" t="s">
        <v>110</v>
      </c>
      <c r="I343" s="20">
        <v>159588</v>
      </c>
      <c r="J343" s="1">
        <v>10</v>
      </c>
      <c r="K343" s="21">
        <f t="shared" si="23"/>
        <v>1595880</v>
      </c>
    </row>
    <row r="344" spans="1:11" ht="19.5" customHeight="1" x14ac:dyDescent="0.3">
      <c r="A344" s="86">
        <v>43275</v>
      </c>
      <c r="B344" s="86">
        <v>43278</v>
      </c>
      <c r="C344" s="91">
        <f t="shared" si="20"/>
        <v>2018</v>
      </c>
      <c r="D344" s="91">
        <f t="shared" si="21"/>
        <v>6</v>
      </c>
      <c r="E344" s="91" t="str">
        <f t="shared" si="22"/>
        <v>일</v>
      </c>
      <c r="F344" s="88" t="s">
        <v>474</v>
      </c>
      <c r="G344" s="88" t="s">
        <v>106</v>
      </c>
      <c r="H344" s="92" t="s">
        <v>109</v>
      </c>
      <c r="I344" s="20">
        <v>456000</v>
      </c>
      <c r="J344" s="1">
        <v>30</v>
      </c>
      <c r="K344" s="21">
        <f t="shared" si="23"/>
        <v>13680000</v>
      </c>
    </row>
    <row r="345" spans="1:11" ht="19.5" customHeight="1" x14ac:dyDescent="0.3">
      <c r="A345" s="86">
        <v>43275</v>
      </c>
      <c r="B345" s="86">
        <v>43278</v>
      </c>
      <c r="C345" s="91">
        <f t="shared" si="20"/>
        <v>2018</v>
      </c>
      <c r="D345" s="91">
        <f t="shared" si="21"/>
        <v>6</v>
      </c>
      <c r="E345" s="91" t="str">
        <f t="shared" si="22"/>
        <v>일</v>
      </c>
      <c r="F345" s="88" t="s">
        <v>475</v>
      </c>
      <c r="G345" s="88" t="s">
        <v>103</v>
      </c>
      <c r="H345" s="92" t="s">
        <v>141</v>
      </c>
      <c r="I345" s="20">
        <v>64775</v>
      </c>
      <c r="J345" s="1">
        <v>30</v>
      </c>
      <c r="K345" s="21">
        <f t="shared" si="23"/>
        <v>1943250</v>
      </c>
    </row>
    <row r="346" spans="1:11" ht="19.5" customHeight="1" x14ac:dyDescent="0.3">
      <c r="A346" s="86">
        <v>43275</v>
      </c>
      <c r="B346" s="86">
        <v>43278</v>
      </c>
      <c r="C346" s="91">
        <f t="shared" si="20"/>
        <v>2018</v>
      </c>
      <c r="D346" s="91">
        <f t="shared" si="21"/>
        <v>6</v>
      </c>
      <c r="E346" s="91" t="str">
        <f t="shared" si="22"/>
        <v>일</v>
      </c>
      <c r="F346" s="88" t="s">
        <v>476</v>
      </c>
      <c r="G346" s="88" t="s">
        <v>106</v>
      </c>
      <c r="H346" s="92" t="s">
        <v>123</v>
      </c>
      <c r="I346" s="20">
        <v>632239</v>
      </c>
      <c r="J346" s="1">
        <v>5</v>
      </c>
      <c r="K346" s="21">
        <f t="shared" si="23"/>
        <v>3161195</v>
      </c>
    </row>
    <row r="347" spans="1:11" ht="19.5" customHeight="1" x14ac:dyDescent="0.3">
      <c r="A347" s="86">
        <v>43275</v>
      </c>
      <c r="B347" s="86">
        <v>43278</v>
      </c>
      <c r="C347" s="91">
        <f t="shared" si="20"/>
        <v>2018</v>
      </c>
      <c r="D347" s="91">
        <f t="shared" si="21"/>
        <v>6</v>
      </c>
      <c r="E347" s="91" t="str">
        <f t="shared" si="22"/>
        <v>일</v>
      </c>
      <c r="F347" s="88" t="s">
        <v>152</v>
      </c>
      <c r="G347" s="88" t="s">
        <v>111</v>
      </c>
      <c r="H347" s="92" t="s">
        <v>140</v>
      </c>
      <c r="I347" s="20">
        <v>39588</v>
      </c>
      <c r="J347" s="1">
        <v>10</v>
      </c>
      <c r="K347" s="21">
        <f t="shared" si="23"/>
        <v>395880</v>
      </c>
    </row>
    <row r="348" spans="1:11" ht="19.5" customHeight="1" x14ac:dyDescent="0.3">
      <c r="A348" s="86">
        <v>43275</v>
      </c>
      <c r="B348" s="86">
        <v>43278</v>
      </c>
      <c r="C348" s="91">
        <f t="shared" si="20"/>
        <v>2018</v>
      </c>
      <c r="D348" s="91">
        <f t="shared" si="21"/>
        <v>6</v>
      </c>
      <c r="E348" s="91" t="str">
        <f t="shared" si="22"/>
        <v>일</v>
      </c>
      <c r="F348" s="88" t="s">
        <v>477</v>
      </c>
      <c r="G348" s="88" t="s">
        <v>101</v>
      </c>
      <c r="H348" s="92" t="s">
        <v>124</v>
      </c>
      <c r="I348" s="20">
        <v>599988</v>
      </c>
      <c r="J348" s="1">
        <v>8</v>
      </c>
      <c r="K348" s="21">
        <f t="shared" si="23"/>
        <v>4799904</v>
      </c>
    </row>
    <row r="349" spans="1:11" ht="19.5" customHeight="1" x14ac:dyDescent="0.3">
      <c r="A349" s="86">
        <v>43276</v>
      </c>
      <c r="B349" s="86">
        <v>43279</v>
      </c>
      <c r="C349" s="91">
        <f t="shared" si="20"/>
        <v>2018</v>
      </c>
      <c r="D349" s="91">
        <f t="shared" si="21"/>
        <v>6</v>
      </c>
      <c r="E349" s="91" t="str">
        <f t="shared" si="22"/>
        <v>월</v>
      </c>
      <c r="F349" s="88" t="s">
        <v>156</v>
      </c>
      <c r="G349" s="88" t="s">
        <v>101</v>
      </c>
      <c r="H349" s="92" t="s">
        <v>102</v>
      </c>
      <c r="I349" s="20">
        <v>1910640</v>
      </c>
      <c r="J349" s="1">
        <v>3</v>
      </c>
      <c r="K349" s="21">
        <f t="shared" si="23"/>
        <v>5731920</v>
      </c>
    </row>
    <row r="350" spans="1:11" ht="19.5" customHeight="1" x14ac:dyDescent="0.3">
      <c r="A350" s="86">
        <v>43276</v>
      </c>
      <c r="B350" s="86">
        <v>43279</v>
      </c>
      <c r="C350" s="91">
        <f t="shared" si="20"/>
        <v>2018</v>
      </c>
      <c r="D350" s="91">
        <f t="shared" si="21"/>
        <v>6</v>
      </c>
      <c r="E350" s="91" t="str">
        <f t="shared" si="22"/>
        <v>월</v>
      </c>
      <c r="F350" s="88" t="s">
        <v>478</v>
      </c>
      <c r="G350" s="88" t="s">
        <v>99</v>
      </c>
      <c r="H350" s="92" t="s">
        <v>105</v>
      </c>
      <c r="I350" s="20">
        <v>299988</v>
      </c>
      <c r="J350" s="1">
        <v>3</v>
      </c>
      <c r="K350" s="21">
        <f t="shared" si="23"/>
        <v>899964</v>
      </c>
    </row>
    <row r="351" spans="1:11" ht="19.5" customHeight="1" x14ac:dyDescent="0.3">
      <c r="A351" s="86">
        <v>43277</v>
      </c>
      <c r="B351" s="86">
        <v>43280</v>
      </c>
      <c r="C351" s="91">
        <f t="shared" si="20"/>
        <v>2018</v>
      </c>
      <c r="D351" s="91">
        <f t="shared" si="21"/>
        <v>6</v>
      </c>
      <c r="E351" s="91" t="str">
        <f t="shared" si="22"/>
        <v>화</v>
      </c>
      <c r="F351" s="88" t="s">
        <v>153</v>
      </c>
      <c r="G351" s="88" t="s">
        <v>106</v>
      </c>
      <c r="H351" s="92" t="s">
        <v>109</v>
      </c>
      <c r="I351" s="20">
        <v>456000</v>
      </c>
      <c r="J351" s="1">
        <v>2</v>
      </c>
      <c r="K351" s="21">
        <f t="shared" si="23"/>
        <v>912000</v>
      </c>
    </row>
    <row r="352" spans="1:11" ht="19.5" customHeight="1" x14ac:dyDescent="0.3">
      <c r="A352" s="86">
        <v>43277</v>
      </c>
      <c r="B352" s="86">
        <v>43280</v>
      </c>
      <c r="C352" s="91">
        <f t="shared" si="20"/>
        <v>2018</v>
      </c>
      <c r="D352" s="91">
        <f t="shared" si="21"/>
        <v>6</v>
      </c>
      <c r="E352" s="91" t="str">
        <f t="shared" si="22"/>
        <v>화</v>
      </c>
      <c r="F352" s="88" t="s">
        <v>149</v>
      </c>
      <c r="G352" s="88" t="s">
        <v>101</v>
      </c>
      <c r="H352" s="92" t="s">
        <v>102</v>
      </c>
      <c r="I352" s="20">
        <v>1910640</v>
      </c>
      <c r="J352" s="1">
        <v>10</v>
      </c>
      <c r="K352" s="21">
        <f t="shared" si="23"/>
        <v>19106400</v>
      </c>
    </row>
    <row r="353" spans="1:11" ht="19.5" customHeight="1" x14ac:dyDescent="0.3">
      <c r="A353" s="86">
        <v>43277</v>
      </c>
      <c r="B353" s="86">
        <v>43280</v>
      </c>
      <c r="C353" s="91">
        <f t="shared" si="20"/>
        <v>2018</v>
      </c>
      <c r="D353" s="91">
        <f t="shared" si="21"/>
        <v>6</v>
      </c>
      <c r="E353" s="91" t="str">
        <f t="shared" si="22"/>
        <v>화</v>
      </c>
      <c r="F353" s="88" t="s">
        <v>149</v>
      </c>
      <c r="G353" s="88" t="s">
        <v>111</v>
      </c>
      <c r="H353" s="92" t="s">
        <v>113</v>
      </c>
      <c r="I353" s="20">
        <v>322800</v>
      </c>
      <c r="J353" s="1">
        <v>9</v>
      </c>
      <c r="K353" s="21">
        <f t="shared" si="23"/>
        <v>2905200</v>
      </c>
    </row>
    <row r="354" spans="1:11" ht="19.5" customHeight="1" x14ac:dyDescent="0.3">
      <c r="A354" s="86">
        <v>43277</v>
      </c>
      <c r="B354" s="86">
        <v>43280</v>
      </c>
      <c r="C354" s="91">
        <f t="shared" si="20"/>
        <v>2018</v>
      </c>
      <c r="D354" s="91">
        <f t="shared" si="21"/>
        <v>6</v>
      </c>
      <c r="E354" s="91" t="str">
        <f t="shared" si="22"/>
        <v>화</v>
      </c>
      <c r="F354" s="88" t="s">
        <v>479</v>
      </c>
      <c r="G354" s="88" t="s">
        <v>116</v>
      </c>
      <c r="H354" s="92" t="s">
        <v>131</v>
      </c>
      <c r="I354" s="20">
        <v>429600</v>
      </c>
      <c r="J354" s="1">
        <v>4</v>
      </c>
      <c r="K354" s="21">
        <f t="shared" si="23"/>
        <v>1718400</v>
      </c>
    </row>
    <row r="355" spans="1:11" ht="19.5" customHeight="1" x14ac:dyDescent="0.3">
      <c r="A355" s="86">
        <v>43278</v>
      </c>
      <c r="B355" s="86">
        <v>43281</v>
      </c>
      <c r="C355" s="91">
        <f t="shared" si="20"/>
        <v>2018</v>
      </c>
      <c r="D355" s="91">
        <f t="shared" si="21"/>
        <v>6</v>
      </c>
      <c r="E355" s="91" t="str">
        <f t="shared" si="22"/>
        <v>수</v>
      </c>
      <c r="F355" s="88" t="s">
        <v>155</v>
      </c>
      <c r="G355" s="88" t="s">
        <v>111</v>
      </c>
      <c r="H355" s="92" t="s">
        <v>136</v>
      </c>
      <c r="I355" s="20">
        <v>274800</v>
      </c>
      <c r="J355" s="1">
        <v>8</v>
      </c>
      <c r="K355" s="21">
        <f t="shared" si="23"/>
        <v>2198400</v>
      </c>
    </row>
    <row r="356" spans="1:11" ht="19.5" customHeight="1" x14ac:dyDescent="0.3">
      <c r="A356" s="86">
        <v>43278</v>
      </c>
      <c r="B356" s="86">
        <v>43281</v>
      </c>
      <c r="C356" s="91">
        <f t="shared" si="20"/>
        <v>2018</v>
      </c>
      <c r="D356" s="91">
        <f t="shared" si="21"/>
        <v>6</v>
      </c>
      <c r="E356" s="91" t="str">
        <f t="shared" si="22"/>
        <v>수</v>
      </c>
      <c r="F356" s="88" t="s">
        <v>1</v>
      </c>
      <c r="G356" s="88" t="s">
        <v>106</v>
      </c>
      <c r="H356" s="92" t="s">
        <v>125</v>
      </c>
      <c r="I356" s="20">
        <v>1558800</v>
      </c>
      <c r="J356" s="1">
        <v>2</v>
      </c>
      <c r="K356" s="21">
        <f t="shared" si="23"/>
        <v>3117600</v>
      </c>
    </row>
    <row r="357" spans="1:11" ht="19.5" customHeight="1" x14ac:dyDescent="0.3">
      <c r="A357" s="86">
        <v>43278</v>
      </c>
      <c r="B357" s="86">
        <v>43281</v>
      </c>
      <c r="C357" s="91">
        <f t="shared" si="20"/>
        <v>2018</v>
      </c>
      <c r="D357" s="91">
        <f t="shared" si="21"/>
        <v>6</v>
      </c>
      <c r="E357" s="91" t="str">
        <f t="shared" si="22"/>
        <v>수</v>
      </c>
      <c r="F357" s="88" t="s">
        <v>154</v>
      </c>
      <c r="G357" s="88" t="s">
        <v>101</v>
      </c>
      <c r="H357" s="92" t="s">
        <v>102</v>
      </c>
      <c r="I357" s="20">
        <v>1910640</v>
      </c>
      <c r="J357" s="1">
        <v>5</v>
      </c>
      <c r="K357" s="21">
        <f t="shared" si="23"/>
        <v>9553200</v>
      </c>
    </row>
    <row r="358" spans="1:11" ht="19.5" customHeight="1" x14ac:dyDescent="0.3">
      <c r="A358" s="86">
        <v>43278</v>
      </c>
      <c r="B358" s="86">
        <v>43281</v>
      </c>
      <c r="C358" s="91">
        <f t="shared" si="20"/>
        <v>2018</v>
      </c>
      <c r="D358" s="91">
        <f t="shared" si="21"/>
        <v>6</v>
      </c>
      <c r="E358" s="91" t="str">
        <f t="shared" si="22"/>
        <v>수</v>
      </c>
      <c r="F358" s="88" t="s">
        <v>12</v>
      </c>
      <c r="G358" s="88" t="s">
        <v>103</v>
      </c>
      <c r="H358" s="92" t="s">
        <v>114</v>
      </c>
      <c r="I358" s="20">
        <v>199201</v>
      </c>
      <c r="J358" s="1">
        <v>10</v>
      </c>
      <c r="K358" s="21">
        <f t="shared" si="23"/>
        <v>1992010</v>
      </c>
    </row>
    <row r="359" spans="1:11" ht="19.5" customHeight="1" x14ac:dyDescent="0.3">
      <c r="A359" s="86">
        <v>43279</v>
      </c>
      <c r="B359" s="86">
        <v>43282</v>
      </c>
      <c r="C359" s="91">
        <f t="shared" si="20"/>
        <v>2018</v>
      </c>
      <c r="D359" s="91">
        <f t="shared" si="21"/>
        <v>6</v>
      </c>
      <c r="E359" s="91" t="str">
        <f t="shared" si="22"/>
        <v>목</v>
      </c>
      <c r="F359" s="88" t="s">
        <v>152</v>
      </c>
      <c r="G359" s="88" t="s">
        <v>103</v>
      </c>
      <c r="H359" s="92" t="s">
        <v>104</v>
      </c>
      <c r="I359" s="20">
        <v>398836</v>
      </c>
      <c r="J359" s="1">
        <v>10</v>
      </c>
      <c r="K359" s="21">
        <f t="shared" si="23"/>
        <v>3988360</v>
      </c>
    </row>
    <row r="360" spans="1:11" ht="19.5" customHeight="1" x14ac:dyDescent="0.3">
      <c r="A360" s="86">
        <v>43279</v>
      </c>
      <c r="B360" s="86">
        <v>43282</v>
      </c>
      <c r="C360" s="91">
        <f t="shared" si="20"/>
        <v>2018</v>
      </c>
      <c r="D360" s="91">
        <f t="shared" si="21"/>
        <v>6</v>
      </c>
      <c r="E360" s="91" t="str">
        <f t="shared" si="22"/>
        <v>목</v>
      </c>
      <c r="F360" s="88" t="s">
        <v>455</v>
      </c>
      <c r="G360" s="88" t="s">
        <v>111</v>
      </c>
      <c r="H360" s="92" t="s">
        <v>113</v>
      </c>
      <c r="I360" s="20">
        <v>322800</v>
      </c>
      <c r="J360" s="1">
        <v>3</v>
      </c>
      <c r="K360" s="21">
        <f t="shared" si="23"/>
        <v>968400</v>
      </c>
    </row>
    <row r="361" spans="1:11" ht="19.5" customHeight="1" x14ac:dyDescent="0.3">
      <c r="A361" s="86">
        <v>43279</v>
      </c>
      <c r="B361" s="86">
        <v>43282</v>
      </c>
      <c r="C361" s="91">
        <f t="shared" si="20"/>
        <v>2018</v>
      </c>
      <c r="D361" s="91">
        <f t="shared" si="21"/>
        <v>6</v>
      </c>
      <c r="E361" s="91" t="str">
        <f t="shared" si="22"/>
        <v>목</v>
      </c>
      <c r="F361" s="88" t="s">
        <v>151</v>
      </c>
      <c r="G361" s="88" t="s">
        <v>101</v>
      </c>
      <c r="H361" s="92" t="s">
        <v>118</v>
      </c>
      <c r="I361" s="20">
        <v>1319988</v>
      </c>
      <c r="J361" s="1">
        <v>5</v>
      </c>
      <c r="K361" s="21">
        <f t="shared" si="23"/>
        <v>6599940</v>
      </c>
    </row>
    <row r="362" spans="1:11" ht="19.5" customHeight="1" x14ac:dyDescent="0.3">
      <c r="A362" s="86">
        <v>43279</v>
      </c>
      <c r="B362" s="86">
        <v>43282</v>
      </c>
      <c r="C362" s="91">
        <f t="shared" si="20"/>
        <v>2018</v>
      </c>
      <c r="D362" s="91">
        <f t="shared" si="21"/>
        <v>6</v>
      </c>
      <c r="E362" s="91" t="str">
        <f t="shared" si="22"/>
        <v>목</v>
      </c>
      <c r="F362" s="88" t="s">
        <v>0</v>
      </c>
      <c r="G362" s="88" t="s">
        <v>106</v>
      </c>
      <c r="H362" s="92" t="s">
        <v>129</v>
      </c>
      <c r="I362" s="20">
        <v>166800</v>
      </c>
      <c r="J362" s="1">
        <v>3</v>
      </c>
      <c r="K362" s="21">
        <f t="shared" si="23"/>
        <v>500400</v>
      </c>
    </row>
    <row r="363" spans="1:11" ht="19.5" customHeight="1" x14ac:dyDescent="0.3">
      <c r="A363" s="86">
        <v>43279</v>
      </c>
      <c r="B363" s="86">
        <v>43282</v>
      </c>
      <c r="C363" s="91">
        <f t="shared" si="20"/>
        <v>2018</v>
      </c>
      <c r="D363" s="91">
        <f t="shared" si="21"/>
        <v>6</v>
      </c>
      <c r="E363" s="91" t="str">
        <f t="shared" si="22"/>
        <v>목</v>
      </c>
      <c r="F363" s="88" t="s">
        <v>153</v>
      </c>
      <c r="G363" s="88" t="s">
        <v>103</v>
      </c>
      <c r="H363" s="92" t="s">
        <v>104</v>
      </c>
      <c r="I363" s="20">
        <v>201766</v>
      </c>
      <c r="J363" s="1">
        <v>1</v>
      </c>
      <c r="K363" s="21">
        <f t="shared" si="23"/>
        <v>201766</v>
      </c>
    </row>
    <row r="364" spans="1:11" ht="19.5" customHeight="1" x14ac:dyDescent="0.3">
      <c r="A364" s="86">
        <v>43279</v>
      </c>
      <c r="B364" s="86">
        <v>43282</v>
      </c>
      <c r="C364" s="91">
        <f t="shared" si="20"/>
        <v>2018</v>
      </c>
      <c r="D364" s="91">
        <f t="shared" si="21"/>
        <v>6</v>
      </c>
      <c r="E364" s="91" t="str">
        <f t="shared" si="22"/>
        <v>목</v>
      </c>
      <c r="F364" s="88" t="s">
        <v>154</v>
      </c>
      <c r="G364" s="88" t="s">
        <v>116</v>
      </c>
      <c r="H364" s="92" t="s">
        <v>122</v>
      </c>
      <c r="I364" s="20">
        <v>246000</v>
      </c>
      <c r="J364" s="1">
        <v>7</v>
      </c>
      <c r="K364" s="21">
        <f t="shared" si="23"/>
        <v>1722000</v>
      </c>
    </row>
    <row r="365" spans="1:11" ht="19.5" customHeight="1" x14ac:dyDescent="0.3">
      <c r="A365" s="86">
        <v>43279</v>
      </c>
      <c r="B365" s="86">
        <v>43282</v>
      </c>
      <c r="C365" s="91">
        <f t="shared" si="20"/>
        <v>2018</v>
      </c>
      <c r="D365" s="91">
        <f t="shared" si="21"/>
        <v>6</v>
      </c>
      <c r="E365" s="91" t="str">
        <f t="shared" si="22"/>
        <v>목</v>
      </c>
      <c r="F365" s="88" t="s">
        <v>156</v>
      </c>
      <c r="G365" s="88" t="s">
        <v>101</v>
      </c>
      <c r="H365" s="92" t="s">
        <v>102</v>
      </c>
      <c r="I365" s="20">
        <v>1910640</v>
      </c>
      <c r="J365" s="1">
        <v>3</v>
      </c>
      <c r="K365" s="21">
        <f t="shared" si="23"/>
        <v>5731920</v>
      </c>
    </row>
    <row r="366" spans="1:11" ht="19.5" customHeight="1" x14ac:dyDescent="0.3">
      <c r="A366" s="86">
        <v>43279</v>
      </c>
      <c r="B366" s="86">
        <v>43282</v>
      </c>
      <c r="C366" s="91">
        <f t="shared" si="20"/>
        <v>2018</v>
      </c>
      <c r="D366" s="91">
        <f t="shared" si="21"/>
        <v>6</v>
      </c>
      <c r="E366" s="91" t="str">
        <f t="shared" si="22"/>
        <v>목</v>
      </c>
      <c r="F366" s="88" t="s">
        <v>455</v>
      </c>
      <c r="G366" s="88" t="s">
        <v>99</v>
      </c>
      <c r="H366" s="92" t="s">
        <v>108</v>
      </c>
      <c r="I366" s="20">
        <v>48660</v>
      </c>
      <c r="J366" s="1">
        <v>1</v>
      </c>
      <c r="K366" s="21">
        <f t="shared" si="23"/>
        <v>48660</v>
      </c>
    </row>
    <row r="367" spans="1:11" ht="19.5" customHeight="1" x14ac:dyDescent="0.3">
      <c r="A367" s="86">
        <v>43279</v>
      </c>
      <c r="B367" s="86">
        <v>43282</v>
      </c>
      <c r="C367" s="91">
        <f t="shared" si="20"/>
        <v>2018</v>
      </c>
      <c r="D367" s="91">
        <f t="shared" si="21"/>
        <v>6</v>
      </c>
      <c r="E367" s="91" t="str">
        <f t="shared" si="22"/>
        <v>목</v>
      </c>
      <c r="F367" s="88" t="s">
        <v>155</v>
      </c>
      <c r="G367" s="88" t="s">
        <v>99</v>
      </c>
      <c r="H367" s="92" t="s">
        <v>134</v>
      </c>
      <c r="I367" s="20">
        <v>403166</v>
      </c>
      <c r="J367" s="1">
        <v>1</v>
      </c>
      <c r="K367" s="21">
        <f t="shared" si="23"/>
        <v>403166</v>
      </c>
    </row>
    <row r="368" spans="1:11" ht="19.5" customHeight="1" x14ac:dyDescent="0.3">
      <c r="A368" s="86">
        <v>43279</v>
      </c>
      <c r="B368" s="86">
        <v>43282</v>
      </c>
      <c r="C368" s="91">
        <f t="shared" si="20"/>
        <v>2018</v>
      </c>
      <c r="D368" s="91">
        <f t="shared" si="21"/>
        <v>6</v>
      </c>
      <c r="E368" s="91" t="str">
        <f t="shared" si="22"/>
        <v>목</v>
      </c>
      <c r="F368" s="88" t="s">
        <v>154</v>
      </c>
      <c r="G368" s="88" t="s">
        <v>103</v>
      </c>
      <c r="H368" s="92" t="s">
        <v>104</v>
      </c>
      <c r="I368" s="20">
        <v>191988</v>
      </c>
      <c r="J368" s="1">
        <v>3</v>
      </c>
      <c r="K368" s="21">
        <f t="shared" si="23"/>
        <v>575964</v>
      </c>
    </row>
    <row r="369" spans="1:11" ht="19.5" customHeight="1" x14ac:dyDescent="0.3">
      <c r="A369" s="86">
        <v>43280</v>
      </c>
      <c r="B369" s="86">
        <v>43283</v>
      </c>
      <c r="C369" s="91">
        <f t="shared" si="20"/>
        <v>2018</v>
      </c>
      <c r="D369" s="91">
        <f t="shared" si="21"/>
        <v>6</v>
      </c>
      <c r="E369" s="91" t="str">
        <f t="shared" si="22"/>
        <v>금</v>
      </c>
      <c r="F369" s="88" t="s">
        <v>456</v>
      </c>
      <c r="G369" s="88" t="s">
        <v>111</v>
      </c>
      <c r="H369" s="92" t="s">
        <v>113</v>
      </c>
      <c r="I369" s="20">
        <v>322800</v>
      </c>
      <c r="J369" s="1">
        <v>9</v>
      </c>
      <c r="K369" s="21">
        <f t="shared" si="23"/>
        <v>2905200</v>
      </c>
    </row>
    <row r="370" spans="1:11" ht="19.5" customHeight="1" x14ac:dyDescent="0.3">
      <c r="A370" s="86">
        <v>43280</v>
      </c>
      <c r="B370" s="86">
        <v>43283</v>
      </c>
      <c r="C370" s="91">
        <f t="shared" si="20"/>
        <v>2018</v>
      </c>
      <c r="D370" s="91">
        <f t="shared" si="21"/>
        <v>6</v>
      </c>
      <c r="E370" s="91" t="str">
        <f t="shared" si="22"/>
        <v>금</v>
      </c>
      <c r="F370" s="88" t="s">
        <v>458</v>
      </c>
      <c r="G370" s="88" t="s">
        <v>101</v>
      </c>
      <c r="H370" s="92" t="s">
        <v>102</v>
      </c>
      <c r="I370" s="20">
        <v>1910640</v>
      </c>
      <c r="J370" s="1">
        <v>1</v>
      </c>
      <c r="K370" s="21">
        <f t="shared" si="23"/>
        <v>1910640</v>
      </c>
    </row>
    <row r="371" spans="1:11" ht="19.5" customHeight="1" x14ac:dyDescent="0.3">
      <c r="A371" s="86">
        <v>43280</v>
      </c>
      <c r="B371" s="86">
        <v>43283</v>
      </c>
      <c r="C371" s="91">
        <f t="shared" si="20"/>
        <v>2018</v>
      </c>
      <c r="D371" s="91">
        <f t="shared" si="21"/>
        <v>6</v>
      </c>
      <c r="E371" s="91" t="str">
        <f t="shared" si="22"/>
        <v>금</v>
      </c>
      <c r="F371" s="88" t="s">
        <v>457</v>
      </c>
      <c r="G371" s="88" t="s">
        <v>99</v>
      </c>
      <c r="H371" s="92" t="s">
        <v>132</v>
      </c>
      <c r="I371" s="20">
        <v>179988</v>
      </c>
      <c r="J371" s="1">
        <v>5</v>
      </c>
      <c r="K371" s="21">
        <f t="shared" si="23"/>
        <v>899940</v>
      </c>
    </row>
    <row r="372" spans="1:11" ht="19.5" customHeight="1" x14ac:dyDescent="0.3">
      <c r="A372" s="86">
        <v>43281</v>
      </c>
      <c r="B372" s="86">
        <v>43284</v>
      </c>
      <c r="C372" s="91">
        <f t="shared" si="20"/>
        <v>2018</v>
      </c>
      <c r="D372" s="91">
        <f t="shared" si="21"/>
        <v>6</v>
      </c>
      <c r="E372" s="91" t="str">
        <f t="shared" si="22"/>
        <v>토</v>
      </c>
      <c r="F372" s="88" t="s">
        <v>464</v>
      </c>
      <c r="G372" s="88" t="s">
        <v>111</v>
      </c>
      <c r="H372" s="92" t="s">
        <v>136</v>
      </c>
      <c r="I372" s="20">
        <v>274800</v>
      </c>
      <c r="J372" s="1">
        <v>3</v>
      </c>
      <c r="K372" s="21">
        <f t="shared" si="23"/>
        <v>824400</v>
      </c>
    </row>
    <row r="373" spans="1:11" ht="19.5" customHeight="1" x14ac:dyDescent="0.3">
      <c r="A373" s="86">
        <v>43281</v>
      </c>
      <c r="B373" s="86">
        <v>43284</v>
      </c>
      <c r="C373" s="91">
        <f t="shared" si="20"/>
        <v>2018</v>
      </c>
      <c r="D373" s="91">
        <f t="shared" si="21"/>
        <v>6</v>
      </c>
      <c r="E373" s="91" t="str">
        <f t="shared" si="22"/>
        <v>토</v>
      </c>
      <c r="F373" s="88" t="s">
        <v>459</v>
      </c>
      <c r="G373" s="88" t="s">
        <v>116</v>
      </c>
      <c r="H373" s="92" t="s">
        <v>119</v>
      </c>
      <c r="I373" s="20">
        <v>1200000</v>
      </c>
      <c r="J373" s="1">
        <v>10</v>
      </c>
      <c r="K373" s="21">
        <f t="shared" si="23"/>
        <v>12000000</v>
      </c>
    </row>
    <row r="374" spans="1:11" ht="19.5" customHeight="1" x14ac:dyDescent="0.3">
      <c r="A374" s="86">
        <v>43281</v>
      </c>
      <c r="B374" s="86">
        <v>43284</v>
      </c>
      <c r="C374" s="91">
        <f t="shared" si="20"/>
        <v>2018</v>
      </c>
      <c r="D374" s="91">
        <f t="shared" si="21"/>
        <v>6</v>
      </c>
      <c r="E374" s="91" t="str">
        <f t="shared" si="22"/>
        <v>토</v>
      </c>
      <c r="F374" s="88" t="s">
        <v>467</v>
      </c>
      <c r="G374" s="88" t="s">
        <v>111</v>
      </c>
      <c r="H374" s="92" t="s">
        <v>136</v>
      </c>
      <c r="I374" s="20">
        <v>274800</v>
      </c>
      <c r="J374" s="1">
        <v>2</v>
      </c>
      <c r="K374" s="21">
        <f t="shared" si="23"/>
        <v>549600</v>
      </c>
    </row>
    <row r="375" spans="1:11" ht="19.5" customHeight="1" x14ac:dyDescent="0.3">
      <c r="A375" s="86">
        <v>43281</v>
      </c>
      <c r="B375" s="86">
        <v>43284</v>
      </c>
      <c r="C375" s="91">
        <f t="shared" si="20"/>
        <v>2018</v>
      </c>
      <c r="D375" s="91">
        <f t="shared" si="21"/>
        <v>6</v>
      </c>
      <c r="E375" s="91" t="str">
        <f t="shared" si="22"/>
        <v>토</v>
      </c>
      <c r="F375" s="88" t="s">
        <v>460</v>
      </c>
      <c r="G375" s="88" t="s">
        <v>103</v>
      </c>
      <c r="H375" s="92" t="s">
        <v>127</v>
      </c>
      <c r="I375" s="20">
        <v>215988</v>
      </c>
      <c r="J375" s="1">
        <v>2</v>
      </c>
      <c r="K375" s="21">
        <f t="shared" si="23"/>
        <v>431976</v>
      </c>
    </row>
    <row r="376" spans="1:11" ht="19.5" customHeight="1" x14ac:dyDescent="0.3">
      <c r="A376" s="86">
        <v>43281</v>
      </c>
      <c r="B376" s="86">
        <v>43284</v>
      </c>
      <c r="C376" s="91">
        <f t="shared" si="20"/>
        <v>2018</v>
      </c>
      <c r="D376" s="91">
        <f t="shared" si="21"/>
        <v>6</v>
      </c>
      <c r="E376" s="91" t="str">
        <f t="shared" si="22"/>
        <v>토</v>
      </c>
      <c r="F376" s="88" t="s">
        <v>462</v>
      </c>
      <c r="G376" s="88" t="s">
        <v>101</v>
      </c>
      <c r="H376" s="92" t="s">
        <v>102</v>
      </c>
      <c r="I376" s="20">
        <v>1910640</v>
      </c>
      <c r="J376" s="1">
        <v>5</v>
      </c>
      <c r="K376" s="21">
        <f t="shared" si="23"/>
        <v>9553200</v>
      </c>
    </row>
    <row r="377" spans="1:11" ht="19.5" customHeight="1" x14ac:dyDescent="0.3">
      <c r="A377" s="86">
        <v>43282</v>
      </c>
      <c r="B377" s="86">
        <v>43285</v>
      </c>
      <c r="C377" s="91">
        <f t="shared" si="20"/>
        <v>2018</v>
      </c>
      <c r="D377" s="91">
        <f t="shared" si="21"/>
        <v>7</v>
      </c>
      <c r="E377" s="91" t="str">
        <f t="shared" si="22"/>
        <v>일</v>
      </c>
      <c r="F377" s="88" t="s">
        <v>465</v>
      </c>
      <c r="G377" s="88" t="s">
        <v>106</v>
      </c>
      <c r="H377" s="92" t="s">
        <v>121</v>
      </c>
      <c r="I377" s="20">
        <v>180000</v>
      </c>
      <c r="J377" s="1">
        <v>3</v>
      </c>
      <c r="K377" s="21">
        <f t="shared" si="23"/>
        <v>540000</v>
      </c>
    </row>
    <row r="378" spans="1:11" ht="19.5" customHeight="1" x14ac:dyDescent="0.3">
      <c r="A378" s="86">
        <v>43283</v>
      </c>
      <c r="B378" s="86">
        <v>43286</v>
      </c>
      <c r="C378" s="91">
        <f t="shared" si="20"/>
        <v>2018</v>
      </c>
      <c r="D378" s="91">
        <f t="shared" si="21"/>
        <v>7</v>
      </c>
      <c r="E378" s="91" t="str">
        <f t="shared" si="22"/>
        <v>월</v>
      </c>
      <c r="F378" s="88" t="s">
        <v>466</v>
      </c>
      <c r="G378" s="88" t="s">
        <v>101</v>
      </c>
      <c r="H378" s="92" t="s">
        <v>102</v>
      </c>
      <c r="I378" s="20">
        <v>1910640</v>
      </c>
      <c r="J378" s="1">
        <v>4</v>
      </c>
      <c r="K378" s="21">
        <f t="shared" si="23"/>
        <v>7642560</v>
      </c>
    </row>
    <row r="379" spans="1:11" ht="19.5" customHeight="1" x14ac:dyDescent="0.3">
      <c r="A379" s="86">
        <v>43284</v>
      </c>
      <c r="B379" s="86">
        <v>43287</v>
      </c>
      <c r="C379" s="91">
        <f t="shared" si="20"/>
        <v>2018</v>
      </c>
      <c r="D379" s="91">
        <f t="shared" si="21"/>
        <v>7</v>
      </c>
      <c r="E379" s="91" t="str">
        <f t="shared" si="22"/>
        <v>화</v>
      </c>
      <c r="F379" s="88" t="s">
        <v>457</v>
      </c>
      <c r="G379" s="88" t="s">
        <v>101</v>
      </c>
      <c r="H379" s="92" t="s">
        <v>126</v>
      </c>
      <c r="I379" s="20">
        <v>563964</v>
      </c>
      <c r="J379" s="1">
        <v>4</v>
      </c>
      <c r="K379" s="21">
        <f t="shared" si="23"/>
        <v>2255856</v>
      </c>
    </row>
    <row r="380" spans="1:11" ht="19.5" customHeight="1" x14ac:dyDescent="0.3">
      <c r="A380" s="86">
        <v>43284</v>
      </c>
      <c r="B380" s="86">
        <v>43287</v>
      </c>
      <c r="C380" s="91">
        <f t="shared" si="20"/>
        <v>2018</v>
      </c>
      <c r="D380" s="91">
        <f t="shared" si="21"/>
        <v>7</v>
      </c>
      <c r="E380" s="91" t="str">
        <f t="shared" si="22"/>
        <v>화</v>
      </c>
      <c r="F380" s="88" t="s">
        <v>456</v>
      </c>
      <c r="G380" s="88" t="s">
        <v>106</v>
      </c>
      <c r="H380" s="92" t="s">
        <v>129</v>
      </c>
      <c r="I380" s="20">
        <v>166800</v>
      </c>
      <c r="J380" s="1">
        <v>8</v>
      </c>
      <c r="K380" s="21">
        <f t="shared" si="23"/>
        <v>1334400</v>
      </c>
    </row>
    <row r="381" spans="1:11" ht="19.5" customHeight="1" x14ac:dyDescent="0.3">
      <c r="A381" s="86">
        <v>43284</v>
      </c>
      <c r="B381" s="86">
        <v>43287</v>
      </c>
      <c r="C381" s="91">
        <f t="shared" si="20"/>
        <v>2018</v>
      </c>
      <c r="D381" s="91">
        <f t="shared" si="21"/>
        <v>7</v>
      </c>
      <c r="E381" s="91" t="str">
        <f t="shared" si="22"/>
        <v>화</v>
      </c>
      <c r="F381" s="88" t="s">
        <v>150</v>
      </c>
      <c r="G381" s="88" t="s">
        <v>101</v>
      </c>
      <c r="H381" s="92" t="s">
        <v>126</v>
      </c>
      <c r="I381" s="20">
        <v>563964</v>
      </c>
      <c r="J381" s="1">
        <v>8</v>
      </c>
      <c r="K381" s="21">
        <f t="shared" si="23"/>
        <v>4511712</v>
      </c>
    </row>
    <row r="382" spans="1:11" ht="19.5" customHeight="1" x14ac:dyDescent="0.3">
      <c r="A382" s="86">
        <v>43285</v>
      </c>
      <c r="B382" s="86">
        <v>43288</v>
      </c>
      <c r="C382" s="91">
        <f t="shared" si="20"/>
        <v>2018</v>
      </c>
      <c r="D382" s="91">
        <f t="shared" si="21"/>
        <v>7</v>
      </c>
      <c r="E382" s="91" t="str">
        <f t="shared" si="22"/>
        <v>수</v>
      </c>
      <c r="F382" s="88" t="s">
        <v>467</v>
      </c>
      <c r="G382" s="88" t="s">
        <v>101</v>
      </c>
      <c r="H382" s="92" t="s">
        <v>102</v>
      </c>
      <c r="I382" s="20">
        <v>1910640</v>
      </c>
      <c r="J382" s="1">
        <v>9</v>
      </c>
      <c r="K382" s="21">
        <f t="shared" si="23"/>
        <v>17195760</v>
      </c>
    </row>
    <row r="383" spans="1:11" ht="19.5" customHeight="1" x14ac:dyDescent="0.3">
      <c r="A383" s="86">
        <v>43286</v>
      </c>
      <c r="B383" s="86">
        <v>43289</v>
      </c>
      <c r="C383" s="91">
        <f t="shared" si="20"/>
        <v>2018</v>
      </c>
      <c r="D383" s="91">
        <f t="shared" si="21"/>
        <v>7</v>
      </c>
      <c r="E383" s="91" t="str">
        <f t="shared" si="22"/>
        <v>목</v>
      </c>
      <c r="F383" s="88" t="s">
        <v>468</v>
      </c>
      <c r="G383" s="88" t="s">
        <v>111</v>
      </c>
      <c r="H383" s="92" t="s">
        <v>112</v>
      </c>
      <c r="I383" s="20">
        <v>264944</v>
      </c>
      <c r="J383" s="1">
        <v>10</v>
      </c>
      <c r="K383" s="21">
        <f t="shared" si="23"/>
        <v>2649440</v>
      </c>
    </row>
    <row r="384" spans="1:11" ht="19.5" customHeight="1" x14ac:dyDescent="0.3">
      <c r="A384" s="86">
        <v>43289</v>
      </c>
      <c r="B384" s="86">
        <v>43292</v>
      </c>
      <c r="C384" s="91">
        <f t="shared" si="20"/>
        <v>2018</v>
      </c>
      <c r="D384" s="91">
        <f t="shared" si="21"/>
        <v>7</v>
      </c>
      <c r="E384" s="91" t="str">
        <f t="shared" si="22"/>
        <v>일</v>
      </c>
      <c r="F384" s="88" t="s">
        <v>469</v>
      </c>
      <c r="G384" s="88" t="s">
        <v>103</v>
      </c>
      <c r="H384" s="92" t="s">
        <v>127</v>
      </c>
      <c r="I384" s="20">
        <v>215988</v>
      </c>
      <c r="J384" s="1">
        <v>10</v>
      </c>
      <c r="K384" s="21">
        <f t="shared" si="23"/>
        <v>2159880</v>
      </c>
    </row>
    <row r="385" spans="1:11" ht="19.5" customHeight="1" x14ac:dyDescent="0.3">
      <c r="A385" s="86">
        <v>43291</v>
      </c>
      <c r="B385" s="86">
        <v>43294</v>
      </c>
      <c r="C385" s="91">
        <f t="shared" si="20"/>
        <v>2018</v>
      </c>
      <c r="D385" s="91">
        <f t="shared" si="21"/>
        <v>7</v>
      </c>
      <c r="E385" s="91" t="str">
        <f t="shared" si="22"/>
        <v>화</v>
      </c>
      <c r="F385" s="88" t="s">
        <v>470</v>
      </c>
      <c r="G385" s="88" t="s">
        <v>99</v>
      </c>
      <c r="H385" s="92" t="s">
        <v>108</v>
      </c>
      <c r="I385" s="20">
        <v>48660</v>
      </c>
      <c r="J385" s="1">
        <v>5</v>
      </c>
      <c r="K385" s="21">
        <f t="shared" si="23"/>
        <v>243300</v>
      </c>
    </row>
    <row r="386" spans="1:11" ht="19.5" customHeight="1" x14ac:dyDescent="0.3">
      <c r="A386" s="86">
        <v>43292</v>
      </c>
      <c r="B386" s="86">
        <v>43295</v>
      </c>
      <c r="C386" s="91">
        <f t="shared" si="20"/>
        <v>2018</v>
      </c>
      <c r="D386" s="91">
        <f t="shared" si="21"/>
        <v>7</v>
      </c>
      <c r="E386" s="91" t="str">
        <f t="shared" si="22"/>
        <v>수</v>
      </c>
      <c r="F386" s="88" t="s">
        <v>473</v>
      </c>
      <c r="G386" s="88" t="s">
        <v>116</v>
      </c>
      <c r="H386" s="92" t="s">
        <v>131</v>
      </c>
      <c r="I386" s="20">
        <v>429600</v>
      </c>
      <c r="J386" s="1">
        <v>10</v>
      </c>
      <c r="K386" s="21">
        <f t="shared" si="23"/>
        <v>4296000</v>
      </c>
    </row>
    <row r="387" spans="1:11" ht="19.5" customHeight="1" x14ac:dyDescent="0.3">
      <c r="A387" s="86">
        <v>43294</v>
      </c>
      <c r="B387" s="86">
        <v>43297</v>
      </c>
      <c r="C387" s="91">
        <f t="shared" ref="C387:C450" si="24">YEAR(A387)</f>
        <v>2018</v>
      </c>
      <c r="D387" s="91">
        <f t="shared" ref="D387:D450" si="25">MONTH(A387)</f>
        <v>7</v>
      </c>
      <c r="E387" s="91" t="str">
        <f t="shared" ref="E387:E450" si="26">TEXT(A387,"aaa")</f>
        <v>금</v>
      </c>
      <c r="F387" s="88" t="s">
        <v>472</v>
      </c>
      <c r="G387" s="88" t="s">
        <v>106</v>
      </c>
      <c r="H387" s="92" t="s">
        <v>147</v>
      </c>
      <c r="I387" s="20">
        <v>35880</v>
      </c>
      <c r="J387" s="1">
        <v>1</v>
      </c>
      <c r="K387" s="21">
        <f t="shared" ref="K387:K450" si="27">I387*J387</f>
        <v>35880</v>
      </c>
    </row>
    <row r="388" spans="1:11" ht="19.5" customHeight="1" x14ac:dyDescent="0.3">
      <c r="A388" s="86">
        <v>43296</v>
      </c>
      <c r="B388" s="86">
        <v>43299</v>
      </c>
      <c r="C388" s="91">
        <f t="shared" si="24"/>
        <v>2018</v>
      </c>
      <c r="D388" s="91">
        <f t="shared" si="25"/>
        <v>7</v>
      </c>
      <c r="E388" s="91" t="str">
        <f t="shared" si="26"/>
        <v>일</v>
      </c>
      <c r="F388" s="88" t="s">
        <v>474</v>
      </c>
      <c r="G388" s="88" t="s">
        <v>103</v>
      </c>
      <c r="H388" s="92" t="s">
        <v>104</v>
      </c>
      <c r="I388" s="20">
        <v>403645</v>
      </c>
      <c r="J388" s="1">
        <v>7</v>
      </c>
      <c r="K388" s="21">
        <f t="shared" si="27"/>
        <v>2825515</v>
      </c>
    </row>
    <row r="389" spans="1:11" ht="19.5" customHeight="1" x14ac:dyDescent="0.3">
      <c r="A389" s="86">
        <v>43297</v>
      </c>
      <c r="B389" s="86">
        <v>43300</v>
      </c>
      <c r="C389" s="91">
        <f t="shared" si="24"/>
        <v>2018</v>
      </c>
      <c r="D389" s="91">
        <f t="shared" si="25"/>
        <v>7</v>
      </c>
      <c r="E389" s="91" t="str">
        <f t="shared" si="26"/>
        <v>월</v>
      </c>
      <c r="F389" s="88" t="s">
        <v>476</v>
      </c>
      <c r="G389" s="88" t="s">
        <v>106</v>
      </c>
      <c r="H389" s="92" t="s">
        <v>123</v>
      </c>
      <c r="I389" s="20">
        <v>441600</v>
      </c>
      <c r="J389" s="1">
        <v>3</v>
      </c>
      <c r="K389" s="21">
        <f t="shared" si="27"/>
        <v>1324800</v>
      </c>
    </row>
    <row r="390" spans="1:11" ht="19.5" customHeight="1" x14ac:dyDescent="0.3">
      <c r="A390" s="86">
        <v>43297</v>
      </c>
      <c r="B390" s="86">
        <v>43300</v>
      </c>
      <c r="C390" s="91">
        <f t="shared" si="24"/>
        <v>2018</v>
      </c>
      <c r="D390" s="91">
        <f t="shared" si="25"/>
        <v>7</v>
      </c>
      <c r="E390" s="91" t="str">
        <f t="shared" si="26"/>
        <v>월</v>
      </c>
      <c r="F390" s="88" t="s">
        <v>475</v>
      </c>
      <c r="G390" s="88" t="s">
        <v>101</v>
      </c>
      <c r="H390" s="92" t="s">
        <v>124</v>
      </c>
      <c r="I390" s="20">
        <v>599988</v>
      </c>
      <c r="J390" s="1">
        <v>1</v>
      </c>
      <c r="K390" s="21">
        <f t="shared" si="27"/>
        <v>599988</v>
      </c>
    </row>
    <row r="391" spans="1:11" ht="19.5" customHeight="1" x14ac:dyDescent="0.3">
      <c r="A391" s="86">
        <v>43300</v>
      </c>
      <c r="B391" s="86">
        <v>43303</v>
      </c>
      <c r="C391" s="91">
        <f t="shared" si="24"/>
        <v>2018</v>
      </c>
      <c r="D391" s="91">
        <f t="shared" si="25"/>
        <v>7</v>
      </c>
      <c r="E391" s="91" t="str">
        <f t="shared" si="26"/>
        <v>목</v>
      </c>
      <c r="F391" s="88" t="s">
        <v>477</v>
      </c>
      <c r="G391" s="88" t="s">
        <v>116</v>
      </c>
      <c r="H391" s="92" t="s">
        <v>131</v>
      </c>
      <c r="I391" s="20">
        <v>429600</v>
      </c>
      <c r="J391" s="1">
        <v>1</v>
      </c>
      <c r="K391" s="21">
        <f t="shared" si="27"/>
        <v>429600</v>
      </c>
    </row>
    <row r="392" spans="1:11" ht="19.5" customHeight="1" x14ac:dyDescent="0.3">
      <c r="A392" s="86">
        <v>43300</v>
      </c>
      <c r="B392" s="86">
        <v>43303</v>
      </c>
      <c r="C392" s="91">
        <f t="shared" si="24"/>
        <v>2018</v>
      </c>
      <c r="D392" s="91">
        <f t="shared" si="25"/>
        <v>7</v>
      </c>
      <c r="E392" s="91" t="str">
        <f t="shared" si="26"/>
        <v>목</v>
      </c>
      <c r="F392" s="88" t="s">
        <v>458</v>
      </c>
      <c r="G392" s="88" t="s">
        <v>106</v>
      </c>
      <c r="H392" s="92" t="s">
        <v>146</v>
      </c>
      <c r="I392" s="20">
        <v>32280</v>
      </c>
      <c r="J392" s="1">
        <v>9</v>
      </c>
      <c r="K392" s="21">
        <f t="shared" si="27"/>
        <v>290520</v>
      </c>
    </row>
    <row r="393" spans="1:11" ht="19.5" customHeight="1" x14ac:dyDescent="0.3">
      <c r="A393" s="86">
        <v>43301</v>
      </c>
      <c r="B393" s="86">
        <v>43304</v>
      </c>
      <c r="C393" s="91">
        <f t="shared" si="24"/>
        <v>2018</v>
      </c>
      <c r="D393" s="91">
        <f t="shared" si="25"/>
        <v>7</v>
      </c>
      <c r="E393" s="91" t="str">
        <f t="shared" si="26"/>
        <v>금</v>
      </c>
      <c r="F393" s="88" t="s">
        <v>460</v>
      </c>
      <c r="G393" s="88" t="s">
        <v>103</v>
      </c>
      <c r="H393" s="92" t="s">
        <v>141</v>
      </c>
      <c r="I393" s="20">
        <v>63358</v>
      </c>
      <c r="J393" s="1">
        <v>10</v>
      </c>
      <c r="K393" s="21">
        <f t="shared" si="27"/>
        <v>633580</v>
      </c>
    </row>
    <row r="394" spans="1:11" ht="19.5" customHeight="1" x14ac:dyDescent="0.3">
      <c r="A394" s="86">
        <v>43301</v>
      </c>
      <c r="B394" s="86">
        <v>43304</v>
      </c>
      <c r="C394" s="91">
        <f t="shared" si="24"/>
        <v>2018</v>
      </c>
      <c r="D394" s="91">
        <f t="shared" si="25"/>
        <v>7</v>
      </c>
      <c r="E394" s="91" t="str">
        <f t="shared" si="26"/>
        <v>금</v>
      </c>
      <c r="F394" s="88" t="s">
        <v>459</v>
      </c>
      <c r="G394" s="88" t="s">
        <v>106</v>
      </c>
      <c r="H394" s="92" t="s">
        <v>115</v>
      </c>
      <c r="I394" s="20">
        <v>838800</v>
      </c>
      <c r="J394" s="1">
        <v>10</v>
      </c>
      <c r="K394" s="21">
        <f t="shared" si="27"/>
        <v>8388000</v>
      </c>
    </row>
    <row r="395" spans="1:11" ht="19.5" customHeight="1" x14ac:dyDescent="0.3">
      <c r="A395" s="86">
        <v>43303</v>
      </c>
      <c r="B395" s="86">
        <v>43306</v>
      </c>
      <c r="C395" s="91">
        <f t="shared" si="24"/>
        <v>2018</v>
      </c>
      <c r="D395" s="91">
        <f t="shared" si="25"/>
        <v>7</v>
      </c>
      <c r="E395" s="91" t="str">
        <f t="shared" si="26"/>
        <v>일</v>
      </c>
      <c r="F395" s="88" t="s">
        <v>156</v>
      </c>
      <c r="G395" s="88" t="s">
        <v>116</v>
      </c>
      <c r="H395" s="92" t="s">
        <v>122</v>
      </c>
      <c r="I395" s="20">
        <v>246000</v>
      </c>
      <c r="J395" s="1">
        <v>5</v>
      </c>
      <c r="K395" s="21">
        <f t="shared" si="27"/>
        <v>1230000</v>
      </c>
    </row>
    <row r="396" spans="1:11" ht="19.5" customHeight="1" x14ac:dyDescent="0.3">
      <c r="A396" s="86">
        <v>43304</v>
      </c>
      <c r="B396" s="86">
        <v>43307</v>
      </c>
      <c r="C396" s="91">
        <f t="shared" si="24"/>
        <v>2018</v>
      </c>
      <c r="D396" s="91">
        <f t="shared" si="25"/>
        <v>7</v>
      </c>
      <c r="E396" s="91" t="str">
        <f t="shared" si="26"/>
        <v>월</v>
      </c>
      <c r="F396" s="88" t="s">
        <v>478</v>
      </c>
      <c r="G396" s="88" t="s">
        <v>111</v>
      </c>
      <c r="H396" s="92" t="s">
        <v>113</v>
      </c>
      <c r="I396" s="20">
        <v>322800</v>
      </c>
      <c r="J396" s="1">
        <v>9</v>
      </c>
      <c r="K396" s="21">
        <f t="shared" si="27"/>
        <v>2905200</v>
      </c>
    </row>
    <row r="397" spans="1:11" ht="19.5" customHeight="1" x14ac:dyDescent="0.3">
      <c r="A397" s="86">
        <v>43305</v>
      </c>
      <c r="B397" s="86">
        <v>43308</v>
      </c>
      <c r="C397" s="91">
        <f t="shared" si="24"/>
        <v>2018</v>
      </c>
      <c r="D397" s="91">
        <f t="shared" si="25"/>
        <v>7</v>
      </c>
      <c r="E397" s="91" t="str">
        <f t="shared" si="26"/>
        <v>화</v>
      </c>
      <c r="F397" s="88" t="s">
        <v>479</v>
      </c>
      <c r="G397" s="88" t="s">
        <v>101</v>
      </c>
      <c r="H397" s="92" t="s">
        <v>102</v>
      </c>
      <c r="I397" s="20">
        <v>1910640</v>
      </c>
      <c r="J397" s="1">
        <v>1</v>
      </c>
      <c r="K397" s="21">
        <f t="shared" si="27"/>
        <v>1910640</v>
      </c>
    </row>
    <row r="398" spans="1:11" ht="19.5" customHeight="1" x14ac:dyDescent="0.3">
      <c r="A398" s="86">
        <v>43306</v>
      </c>
      <c r="B398" s="86">
        <v>43309</v>
      </c>
      <c r="C398" s="91">
        <f t="shared" si="24"/>
        <v>2018</v>
      </c>
      <c r="D398" s="91">
        <f t="shared" si="25"/>
        <v>7</v>
      </c>
      <c r="E398" s="91" t="str">
        <f t="shared" si="26"/>
        <v>수</v>
      </c>
      <c r="F398" s="88" t="s">
        <v>461</v>
      </c>
      <c r="G398" s="88" t="s">
        <v>111</v>
      </c>
      <c r="H398" s="92" t="s">
        <v>113</v>
      </c>
      <c r="I398" s="20">
        <v>322800</v>
      </c>
      <c r="J398" s="1">
        <v>5</v>
      </c>
      <c r="K398" s="21">
        <f t="shared" si="27"/>
        <v>1614000</v>
      </c>
    </row>
    <row r="399" spans="1:11" ht="19.5" customHeight="1" x14ac:dyDescent="0.3">
      <c r="A399" s="86">
        <v>43308</v>
      </c>
      <c r="B399" s="86">
        <v>43311</v>
      </c>
      <c r="C399" s="91">
        <f t="shared" si="24"/>
        <v>2018</v>
      </c>
      <c r="D399" s="91">
        <f t="shared" si="25"/>
        <v>7</v>
      </c>
      <c r="E399" s="91" t="str">
        <f t="shared" si="26"/>
        <v>금</v>
      </c>
      <c r="F399" s="88" t="s">
        <v>149</v>
      </c>
      <c r="G399" s="88" t="s">
        <v>99</v>
      </c>
      <c r="H399" s="92" t="s">
        <v>100</v>
      </c>
      <c r="I399" s="20">
        <v>131940</v>
      </c>
      <c r="J399" s="1">
        <v>2</v>
      </c>
      <c r="K399" s="21">
        <f t="shared" si="27"/>
        <v>263880</v>
      </c>
    </row>
    <row r="400" spans="1:11" ht="19.5" customHeight="1" x14ac:dyDescent="0.3">
      <c r="A400" s="86">
        <v>43309</v>
      </c>
      <c r="B400" s="86">
        <v>43312</v>
      </c>
      <c r="C400" s="91">
        <f t="shared" si="24"/>
        <v>2018</v>
      </c>
      <c r="D400" s="91">
        <f t="shared" si="25"/>
        <v>7</v>
      </c>
      <c r="E400" s="91" t="str">
        <f t="shared" si="26"/>
        <v>토</v>
      </c>
      <c r="F400" s="88" t="s">
        <v>462</v>
      </c>
      <c r="G400" s="88" t="s">
        <v>101</v>
      </c>
      <c r="H400" s="92" t="s">
        <v>102</v>
      </c>
      <c r="I400" s="20">
        <v>1910640</v>
      </c>
      <c r="J400" s="1">
        <v>3</v>
      </c>
      <c r="K400" s="21">
        <f t="shared" si="27"/>
        <v>5731920</v>
      </c>
    </row>
    <row r="401" spans="1:11" ht="19.5" customHeight="1" x14ac:dyDescent="0.3">
      <c r="A401" s="86">
        <v>43309</v>
      </c>
      <c r="B401" s="86">
        <v>43312</v>
      </c>
      <c r="C401" s="91">
        <f t="shared" si="24"/>
        <v>2018</v>
      </c>
      <c r="D401" s="91">
        <f t="shared" si="25"/>
        <v>7</v>
      </c>
      <c r="E401" s="91" t="str">
        <f t="shared" si="26"/>
        <v>토</v>
      </c>
      <c r="F401" s="88" t="s">
        <v>149</v>
      </c>
      <c r="G401" s="88" t="s">
        <v>99</v>
      </c>
      <c r="H401" s="92" t="s">
        <v>108</v>
      </c>
      <c r="I401" s="20">
        <v>48660</v>
      </c>
      <c r="J401" s="1">
        <v>2</v>
      </c>
      <c r="K401" s="21">
        <f t="shared" si="27"/>
        <v>97320</v>
      </c>
    </row>
    <row r="402" spans="1:11" ht="19.5" customHeight="1" x14ac:dyDescent="0.3">
      <c r="A402" s="86">
        <v>43310</v>
      </c>
      <c r="B402" s="86">
        <v>43313</v>
      </c>
      <c r="C402" s="91">
        <f t="shared" si="24"/>
        <v>2018</v>
      </c>
      <c r="D402" s="91">
        <f t="shared" si="25"/>
        <v>7</v>
      </c>
      <c r="E402" s="91" t="str">
        <f t="shared" si="26"/>
        <v>일</v>
      </c>
      <c r="F402" s="88" t="s">
        <v>12</v>
      </c>
      <c r="G402" s="88" t="s">
        <v>99</v>
      </c>
      <c r="H402" s="92" t="s">
        <v>110</v>
      </c>
      <c r="I402" s="20">
        <v>159588</v>
      </c>
      <c r="J402" s="1">
        <v>5</v>
      </c>
      <c r="K402" s="21">
        <f t="shared" si="27"/>
        <v>797940</v>
      </c>
    </row>
    <row r="403" spans="1:11" ht="19.5" customHeight="1" x14ac:dyDescent="0.3">
      <c r="A403" s="86">
        <v>43310</v>
      </c>
      <c r="B403" s="86">
        <v>43313</v>
      </c>
      <c r="C403" s="91">
        <f t="shared" si="24"/>
        <v>2018</v>
      </c>
      <c r="D403" s="91">
        <f t="shared" si="25"/>
        <v>7</v>
      </c>
      <c r="E403" s="91" t="str">
        <f t="shared" si="26"/>
        <v>일</v>
      </c>
      <c r="F403" s="88" t="s">
        <v>463</v>
      </c>
      <c r="G403" s="88" t="s">
        <v>111</v>
      </c>
      <c r="H403" s="92" t="s">
        <v>113</v>
      </c>
      <c r="I403" s="20">
        <v>322800</v>
      </c>
      <c r="J403" s="1">
        <v>10</v>
      </c>
      <c r="K403" s="21">
        <f t="shared" si="27"/>
        <v>3228000</v>
      </c>
    </row>
    <row r="404" spans="1:11" ht="19.5" customHeight="1" x14ac:dyDescent="0.3">
      <c r="A404" s="86">
        <v>43311</v>
      </c>
      <c r="B404" s="86">
        <v>43314</v>
      </c>
      <c r="C404" s="91">
        <f t="shared" si="24"/>
        <v>2018</v>
      </c>
      <c r="D404" s="91">
        <f t="shared" si="25"/>
        <v>7</v>
      </c>
      <c r="E404" s="91" t="str">
        <f t="shared" si="26"/>
        <v>월</v>
      </c>
      <c r="F404" s="88" t="s">
        <v>151</v>
      </c>
      <c r="G404" s="88" t="s">
        <v>116</v>
      </c>
      <c r="H404" s="92" t="s">
        <v>131</v>
      </c>
      <c r="I404" s="20">
        <v>429600</v>
      </c>
      <c r="J404" s="1">
        <v>8</v>
      </c>
      <c r="K404" s="21">
        <f t="shared" si="27"/>
        <v>3436800</v>
      </c>
    </row>
    <row r="405" spans="1:11" ht="19.5" customHeight="1" x14ac:dyDescent="0.3">
      <c r="A405" s="86">
        <v>43311</v>
      </c>
      <c r="B405" s="86">
        <v>43314</v>
      </c>
      <c r="C405" s="91">
        <f t="shared" si="24"/>
        <v>2018</v>
      </c>
      <c r="D405" s="91">
        <f t="shared" si="25"/>
        <v>7</v>
      </c>
      <c r="E405" s="91" t="str">
        <f t="shared" si="26"/>
        <v>월</v>
      </c>
      <c r="F405" s="88" t="s">
        <v>464</v>
      </c>
      <c r="G405" s="88" t="s">
        <v>99</v>
      </c>
      <c r="H405" s="92" t="s">
        <v>108</v>
      </c>
      <c r="I405" s="20">
        <v>48660</v>
      </c>
      <c r="J405" s="1">
        <v>1</v>
      </c>
      <c r="K405" s="21">
        <f t="shared" si="27"/>
        <v>48660</v>
      </c>
    </row>
    <row r="406" spans="1:11" ht="19.5" customHeight="1" x14ac:dyDescent="0.3">
      <c r="A406" s="86">
        <v>43312</v>
      </c>
      <c r="B406" s="86">
        <v>43315</v>
      </c>
      <c r="C406" s="91">
        <f t="shared" si="24"/>
        <v>2018</v>
      </c>
      <c r="D406" s="91">
        <f t="shared" si="25"/>
        <v>7</v>
      </c>
      <c r="E406" s="91" t="str">
        <f t="shared" si="26"/>
        <v>화</v>
      </c>
      <c r="F406" s="88" t="s">
        <v>0</v>
      </c>
      <c r="G406" s="88" t="s">
        <v>106</v>
      </c>
      <c r="H406" s="92" t="s">
        <v>115</v>
      </c>
      <c r="I406" s="20">
        <v>838800</v>
      </c>
      <c r="J406" s="1">
        <v>3</v>
      </c>
      <c r="K406" s="21">
        <f t="shared" si="27"/>
        <v>2516400</v>
      </c>
    </row>
    <row r="407" spans="1:11" ht="19.5" customHeight="1" x14ac:dyDescent="0.3">
      <c r="A407" s="86">
        <v>43313</v>
      </c>
      <c r="B407" s="86">
        <v>43316</v>
      </c>
      <c r="C407" s="91">
        <f t="shared" si="24"/>
        <v>2018</v>
      </c>
      <c r="D407" s="91">
        <f t="shared" si="25"/>
        <v>8</v>
      </c>
      <c r="E407" s="91" t="str">
        <f t="shared" si="26"/>
        <v>수</v>
      </c>
      <c r="F407" s="88" t="s">
        <v>460</v>
      </c>
      <c r="G407" s="88" t="s">
        <v>111</v>
      </c>
      <c r="H407" s="92" t="s">
        <v>140</v>
      </c>
      <c r="I407" s="20">
        <v>39588</v>
      </c>
      <c r="J407" s="1">
        <v>3</v>
      </c>
      <c r="K407" s="21">
        <f t="shared" si="27"/>
        <v>118764</v>
      </c>
    </row>
    <row r="408" spans="1:11" ht="19.5" customHeight="1" x14ac:dyDescent="0.3">
      <c r="A408" s="86">
        <v>43313</v>
      </c>
      <c r="B408" s="86">
        <v>43316</v>
      </c>
      <c r="C408" s="91">
        <f t="shared" si="24"/>
        <v>2018</v>
      </c>
      <c r="D408" s="91">
        <f t="shared" si="25"/>
        <v>8</v>
      </c>
      <c r="E408" s="91" t="str">
        <f t="shared" si="26"/>
        <v>수</v>
      </c>
      <c r="F408" s="88" t="s">
        <v>152</v>
      </c>
      <c r="G408" s="88" t="s">
        <v>106</v>
      </c>
      <c r="H408" s="92" t="s">
        <v>147</v>
      </c>
      <c r="I408" s="20">
        <v>35880</v>
      </c>
      <c r="J408" s="1">
        <v>3</v>
      </c>
      <c r="K408" s="21">
        <f t="shared" si="27"/>
        <v>107640</v>
      </c>
    </row>
    <row r="409" spans="1:11" ht="19.5" customHeight="1" x14ac:dyDescent="0.3">
      <c r="A409" s="86">
        <v>43313</v>
      </c>
      <c r="B409" s="86">
        <v>43316</v>
      </c>
      <c r="C409" s="91">
        <f t="shared" si="24"/>
        <v>2018</v>
      </c>
      <c r="D409" s="91">
        <f t="shared" si="25"/>
        <v>8</v>
      </c>
      <c r="E409" s="91" t="str">
        <f t="shared" si="26"/>
        <v>수</v>
      </c>
      <c r="F409" s="88" t="s">
        <v>153</v>
      </c>
      <c r="G409" s="88" t="s">
        <v>99</v>
      </c>
      <c r="H409" s="92" t="s">
        <v>100</v>
      </c>
      <c r="I409" s="20">
        <v>131940</v>
      </c>
      <c r="J409" s="1">
        <v>4</v>
      </c>
      <c r="K409" s="21">
        <f t="shared" si="27"/>
        <v>527760</v>
      </c>
    </row>
    <row r="410" spans="1:11" ht="19.5" customHeight="1" x14ac:dyDescent="0.3">
      <c r="A410" s="86">
        <v>43314</v>
      </c>
      <c r="B410" s="86">
        <v>43317</v>
      </c>
      <c r="C410" s="91">
        <f t="shared" si="24"/>
        <v>2018</v>
      </c>
      <c r="D410" s="91">
        <f t="shared" si="25"/>
        <v>8</v>
      </c>
      <c r="E410" s="91" t="str">
        <f t="shared" si="26"/>
        <v>목</v>
      </c>
      <c r="F410" s="88" t="s">
        <v>465</v>
      </c>
      <c r="G410" s="88" t="s">
        <v>101</v>
      </c>
      <c r="H410" s="92" t="s">
        <v>124</v>
      </c>
      <c r="I410" s="20">
        <v>599988</v>
      </c>
      <c r="J410" s="1">
        <v>1</v>
      </c>
      <c r="K410" s="21">
        <f t="shared" si="27"/>
        <v>599988</v>
      </c>
    </row>
    <row r="411" spans="1:11" ht="19.5" customHeight="1" x14ac:dyDescent="0.3">
      <c r="A411" s="86">
        <v>43315</v>
      </c>
      <c r="B411" s="86">
        <v>43318</v>
      </c>
      <c r="C411" s="91">
        <f t="shared" si="24"/>
        <v>2018</v>
      </c>
      <c r="D411" s="91">
        <f t="shared" si="25"/>
        <v>8</v>
      </c>
      <c r="E411" s="91" t="str">
        <f t="shared" si="26"/>
        <v>금</v>
      </c>
      <c r="F411" s="88" t="s">
        <v>1</v>
      </c>
      <c r="G411" s="88" t="s">
        <v>106</v>
      </c>
      <c r="H411" s="92" t="s">
        <v>109</v>
      </c>
      <c r="I411" s="20">
        <v>456000</v>
      </c>
      <c r="J411" s="1">
        <v>8</v>
      </c>
      <c r="K411" s="21">
        <f t="shared" si="27"/>
        <v>3648000</v>
      </c>
    </row>
    <row r="412" spans="1:11" ht="19.5" customHeight="1" x14ac:dyDescent="0.3">
      <c r="A412" s="86">
        <v>43319</v>
      </c>
      <c r="B412" s="86">
        <v>43322</v>
      </c>
      <c r="C412" s="91">
        <f t="shared" si="24"/>
        <v>2018</v>
      </c>
      <c r="D412" s="91">
        <f t="shared" si="25"/>
        <v>8</v>
      </c>
      <c r="E412" s="91" t="str">
        <f t="shared" si="26"/>
        <v>화</v>
      </c>
      <c r="F412" s="88" t="s">
        <v>150</v>
      </c>
      <c r="G412" s="88" t="s">
        <v>106</v>
      </c>
      <c r="H412" s="92" t="s">
        <v>130</v>
      </c>
      <c r="I412" s="20">
        <v>33480</v>
      </c>
      <c r="J412" s="1">
        <v>1</v>
      </c>
      <c r="K412" s="21">
        <f t="shared" si="27"/>
        <v>33480</v>
      </c>
    </row>
    <row r="413" spans="1:11" ht="19.5" customHeight="1" x14ac:dyDescent="0.3">
      <c r="A413" s="86">
        <v>43319</v>
      </c>
      <c r="B413" s="86">
        <v>43322</v>
      </c>
      <c r="C413" s="91">
        <f t="shared" si="24"/>
        <v>2018</v>
      </c>
      <c r="D413" s="91">
        <f t="shared" si="25"/>
        <v>8</v>
      </c>
      <c r="E413" s="91" t="str">
        <f t="shared" si="26"/>
        <v>화</v>
      </c>
      <c r="F413" s="88" t="s">
        <v>467</v>
      </c>
      <c r="G413" s="88" t="s">
        <v>106</v>
      </c>
      <c r="H413" s="92" t="s">
        <v>123</v>
      </c>
      <c r="I413" s="20">
        <v>441600</v>
      </c>
      <c r="J413" s="1">
        <v>3</v>
      </c>
      <c r="K413" s="21">
        <f t="shared" si="27"/>
        <v>1324800</v>
      </c>
    </row>
    <row r="414" spans="1:11" ht="19.5" customHeight="1" x14ac:dyDescent="0.3">
      <c r="A414" s="86">
        <v>43319</v>
      </c>
      <c r="B414" s="86">
        <v>43322</v>
      </c>
      <c r="C414" s="91">
        <f t="shared" si="24"/>
        <v>2018</v>
      </c>
      <c r="D414" s="91">
        <f t="shared" si="25"/>
        <v>8</v>
      </c>
      <c r="E414" s="91" t="str">
        <f t="shared" si="26"/>
        <v>화</v>
      </c>
      <c r="F414" s="88" t="s">
        <v>466</v>
      </c>
      <c r="G414" s="88" t="s">
        <v>106</v>
      </c>
      <c r="H414" s="92" t="s">
        <v>146</v>
      </c>
      <c r="I414" s="20">
        <v>32280</v>
      </c>
      <c r="J414" s="1">
        <v>7</v>
      </c>
      <c r="K414" s="21">
        <f t="shared" si="27"/>
        <v>225960</v>
      </c>
    </row>
    <row r="415" spans="1:11" ht="19.5" customHeight="1" x14ac:dyDescent="0.3">
      <c r="A415" s="86">
        <v>43322</v>
      </c>
      <c r="B415" s="86">
        <v>43325</v>
      </c>
      <c r="C415" s="91">
        <f t="shared" si="24"/>
        <v>2018</v>
      </c>
      <c r="D415" s="91">
        <f t="shared" si="25"/>
        <v>8</v>
      </c>
      <c r="E415" s="91" t="str">
        <f t="shared" si="26"/>
        <v>금</v>
      </c>
      <c r="F415" s="88" t="s">
        <v>154</v>
      </c>
      <c r="G415" s="88" t="s">
        <v>101</v>
      </c>
      <c r="H415" s="92" t="s">
        <v>102</v>
      </c>
      <c r="I415" s="20">
        <v>1910640</v>
      </c>
      <c r="J415" s="1">
        <v>9</v>
      </c>
      <c r="K415" s="21">
        <f t="shared" si="27"/>
        <v>17195760</v>
      </c>
    </row>
    <row r="416" spans="1:11" ht="19.5" customHeight="1" x14ac:dyDescent="0.3">
      <c r="A416" s="86">
        <v>43324</v>
      </c>
      <c r="B416" s="86">
        <v>43327</v>
      </c>
      <c r="C416" s="91">
        <f t="shared" si="24"/>
        <v>2018</v>
      </c>
      <c r="D416" s="91">
        <f t="shared" si="25"/>
        <v>8</v>
      </c>
      <c r="E416" s="91" t="str">
        <f t="shared" si="26"/>
        <v>일</v>
      </c>
      <c r="F416" s="88" t="s">
        <v>155</v>
      </c>
      <c r="G416" s="88" t="s">
        <v>99</v>
      </c>
      <c r="H416" s="92" t="s">
        <v>105</v>
      </c>
      <c r="I416" s="20">
        <v>299988</v>
      </c>
      <c r="J416" s="1">
        <v>10</v>
      </c>
      <c r="K416" s="21">
        <f t="shared" si="27"/>
        <v>2999880</v>
      </c>
    </row>
    <row r="417" spans="1:11" ht="19.5" customHeight="1" x14ac:dyDescent="0.3">
      <c r="A417" s="86">
        <v>43325</v>
      </c>
      <c r="B417" s="86">
        <v>43328</v>
      </c>
      <c r="C417" s="91">
        <f t="shared" si="24"/>
        <v>2018</v>
      </c>
      <c r="D417" s="91">
        <f t="shared" si="25"/>
        <v>8</v>
      </c>
      <c r="E417" s="91" t="str">
        <f t="shared" si="26"/>
        <v>월</v>
      </c>
      <c r="F417" s="88" t="s">
        <v>468</v>
      </c>
      <c r="G417" s="88" t="s">
        <v>106</v>
      </c>
      <c r="H417" s="92" t="s">
        <v>146</v>
      </c>
      <c r="I417" s="20">
        <v>32280</v>
      </c>
      <c r="J417" s="1">
        <v>1</v>
      </c>
      <c r="K417" s="21">
        <f t="shared" si="27"/>
        <v>32280</v>
      </c>
    </row>
    <row r="418" spans="1:11" ht="19.5" customHeight="1" x14ac:dyDescent="0.3">
      <c r="A418" s="86">
        <v>43327</v>
      </c>
      <c r="B418" s="86">
        <v>43330</v>
      </c>
      <c r="C418" s="91">
        <f t="shared" si="24"/>
        <v>2018</v>
      </c>
      <c r="D418" s="91">
        <f t="shared" si="25"/>
        <v>8</v>
      </c>
      <c r="E418" s="91" t="str">
        <f t="shared" si="26"/>
        <v>수</v>
      </c>
      <c r="F418" s="88" t="s">
        <v>455</v>
      </c>
      <c r="G418" s="88" t="s">
        <v>111</v>
      </c>
      <c r="H418" s="92" t="s">
        <v>113</v>
      </c>
      <c r="I418" s="20">
        <v>322800</v>
      </c>
      <c r="J418" s="1">
        <v>5</v>
      </c>
      <c r="K418" s="21">
        <f t="shared" si="27"/>
        <v>1614000</v>
      </c>
    </row>
    <row r="419" spans="1:11" ht="19.5" customHeight="1" x14ac:dyDescent="0.3">
      <c r="A419" s="86">
        <v>43327</v>
      </c>
      <c r="B419" s="86">
        <v>43330</v>
      </c>
      <c r="C419" s="91">
        <f t="shared" si="24"/>
        <v>2018</v>
      </c>
      <c r="D419" s="91">
        <f t="shared" si="25"/>
        <v>8</v>
      </c>
      <c r="E419" s="91" t="str">
        <f t="shared" si="26"/>
        <v>수</v>
      </c>
      <c r="F419" s="88" t="s">
        <v>156</v>
      </c>
      <c r="G419" s="88" t="s">
        <v>116</v>
      </c>
      <c r="H419" s="92" t="s">
        <v>131</v>
      </c>
      <c r="I419" s="20">
        <v>429600</v>
      </c>
      <c r="J419" s="1">
        <v>10</v>
      </c>
      <c r="K419" s="21">
        <f t="shared" si="27"/>
        <v>4296000</v>
      </c>
    </row>
    <row r="420" spans="1:11" ht="19.5" customHeight="1" x14ac:dyDescent="0.3">
      <c r="A420" s="86">
        <v>43328</v>
      </c>
      <c r="B420" s="86">
        <v>43331</v>
      </c>
      <c r="C420" s="91">
        <f t="shared" si="24"/>
        <v>2018</v>
      </c>
      <c r="D420" s="91">
        <f t="shared" si="25"/>
        <v>8</v>
      </c>
      <c r="E420" s="91" t="str">
        <f t="shared" si="26"/>
        <v>목</v>
      </c>
      <c r="F420" s="88" t="s">
        <v>457</v>
      </c>
      <c r="G420" s="88" t="s">
        <v>103</v>
      </c>
      <c r="H420" s="92" t="s">
        <v>127</v>
      </c>
      <c r="I420" s="20">
        <v>215988</v>
      </c>
      <c r="J420" s="1">
        <v>3</v>
      </c>
      <c r="K420" s="21">
        <f t="shared" si="27"/>
        <v>647964</v>
      </c>
    </row>
    <row r="421" spans="1:11" ht="19.5" customHeight="1" x14ac:dyDescent="0.3">
      <c r="A421" s="86">
        <v>43330</v>
      </c>
      <c r="B421" s="86">
        <v>43333</v>
      </c>
      <c r="C421" s="91">
        <f t="shared" si="24"/>
        <v>2018</v>
      </c>
      <c r="D421" s="91">
        <f t="shared" si="25"/>
        <v>8</v>
      </c>
      <c r="E421" s="91" t="str">
        <f t="shared" si="26"/>
        <v>토</v>
      </c>
      <c r="F421" s="88" t="s">
        <v>469</v>
      </c>
      <c r="G421" s="88" t="s">
        <v>106</v>
      </c>
      <c r="H421" s="92" t="s">
        <v>123</v>
      </c>
      <c r="I421" s="20">
        <v>636746</v>
      </c>
      <c r="J421" s="1">
        <v>5</v>
      </c>
      <c r="K421" s="21">
        <f t="shared" si="27"/>
        <v>3183730</v>
      </c>
    </row>
    <row r="422" spans="1:11" ht="19.5" customHeight="1" x14ac:dyDescent="0.3">
      <c r="A422" s="86">
        <v>43334</v>
      </c>
      <c r="B422" s="86">
        <v>43337</v>
      </c>
      <c r="C422" s="91">
        <f t="shared" si="24"/>
        <v>2018</v>
      </c>
      <c r="D422" s="91">
        <f t="shared" si="25"/>
        <v>8</v>
      </c>
      <c r="E422" s="91" t="str">
        <f t="shared" si="26"/>
        <v>수</v>
      </c>
      <c r="F422" s="88" t="s">
        <v>458</v>
      </c>
      <c r="G422" s="88" t="s">
        <v>106</v>
      </c>
      <c r="H422" s="92" t="s">
        <v>129</v>
      </c>
      <c r="I422" s="20">
        <v>166800</v>
      </c>
      <c r="J422" s="1">
        <v>1</v>
      </c>
      <c r="K422" s="21">
        <f t="shared" si="27"/>
        <v>166800</v>
      </c>
    </row>
    <row r="423" spans="1:11" ht="19.5" customHeight="1" x14ac:dyDescent="0.3">
      <c r="A423" s="86">
        <v>43335</v>
      </c>
      <c r="B423" s="86">
        <v>43338</v>
      </c>
      <c r="C423" s="91">
        <f t="shared" si="24"/>
        <v>2018</v>
      </c>
      <c r="D423" s="91">
        <f t="shared" si="25"/>
        <v>8</v>
      </c>
      <c r="E423" s="91" t="str">
        <f t="shared" si="26"/>
        <v>목</v>
      </c>
      <c r="F423" s="88" t="s">
        <v>471</v>
      </c>
      <c r="G423" s="88" t="s">
        <v>106</v>
      </c>
      <c r="H423" s="92" t="s">
        <v>121</v>
      </c>
      <c r="I423" s="20">
        <v>180000</v>
      </c>
      <c r="J423" s="1">
        <v>1</v>
      </c>
      <c r="K423" s="21">
        <f t="shared" si="27"/>
        <v>180000</v>
      </c>
    </row>
    <row r="424" spans="1:11" ht="19.5" customHeight="1" x14ac:dyDescent="0.3">
      <c r="A424" s="86">
        <v>43336</v>
      </c>
      <c r="B424" s="86">
        <v>43339</v>
      </c>
      <c r="C424" s="91">
        <f t="shared" si="24"/>
        <v>2018</v>
      </c>
      <c r="D424" s="91">
        <f t="shared" si="25"/>
        <v>8</v>
      </c>
      <c r="E424" s="91" t="str">
        <f t="shared" si="26"/>
        <v>금</v>
      </c>
      <c r="F424" s="88" t="s">
        <v>473</v>
      </c>
      <c r="G424" s="88" t="s">
        <v>116</v>
      </c>
      <c r="H424" s="92" t="s">
        <v>131</v>
      </c>
      <c r="I424" s="20">
        <v>429600</v>
      </c>
      <c r="J424" s="1">
        <v>10</v>
      </c>
      <c r="K424" s="21">
        <f t="shared" si="27"/>
        <v>4296000</v>
      </c>
    </row>
    <row r="425" spans="1:11" ht="19.5" customHeight="1" x14ac:dyDescent="0.3">
      <c r="A425" s="86">
        <v>43338</v>
      </c>
      <c r="B425" s="86">
        <v>43341</v>
      </c>
      <c r="C425" s="91">
        <f t="shared" si="24"/>
        <v>2018</v>
      </c>
      <c r="D425" s="91">
        <f t="shared" si="25"/>
        <v>8</v>
      </c>
      <c r="E425" s="91" t="str">
        <f t="shared" si="26"/>
        <v>일</v>
      </c>
      <c r="F425" s="88" t="s">
        <v>149</v>
      </c>
      <c r="G425" s="88" t="s">
        <v>111</v>
      </c>
      <c r="H425" s="92" t="s">
        <v>113</v>
      </c>
      <c r="I425" s="20">
        <v>322800</v>
      </c>
      <c r="J425" s="1">
        <v>2</v>
      </c>
      <c r="K425" s="21">
        <f t="shared" si="27"/>
        <v>645600</v>
      </c>
    </row>
    <row r="426" spans="1:11" ht="19.5" customHeight="1" x14ac:dyDescent="0.3">
      <c r="A426" s="86">
        <v>43338</v>
      </c>
      <c r="B426" s="86">
        <v>43341</v>
      </c>
      <c r="C426" s="91">
        <f t="shared" si="24"/>
        <v>2018</v>
      </c>
      <c r="D426" s="91">
        <f t="shared" si="25"/>
        <v>8</v>
      </c>
      <c r="E426" s="91" t="str">
        <f t="shared" si="26"/>
        <v>일</v>
      </c>
      <c r="F426" s="88" t="s">
        <v>151</v>
      </c>
      <c r="G426" s="88" t="s">
        <v>106</v>
      </c>
      <c r="H426" s="92" t="s">
        <v>145</v>
      </c>
      <c r="I426" s="20">
        <v>192000</v>
      </c>
      <c r="J426" s="1">
        <v>5</v>
      </c>
      <c r="K426" s="21">
        <f t="shared" si="27"/>
        <v>960000</v>
      </c>
    </row>
    <row r="427" spans="1:11" ht="19.5" customHeight="1" x14ac:dyDescent="0.3">
      <c r="A427" s="86">
        <v>43338</v>
      </c>
      <c r="B427" s="86">
        <v>43341</v>
      </c>
      <c r="C427" s="91">
        <f t="shared" si="24"/>
        <v>2018</v>
      </c>
      <c r="D427" s="91">
        <f t="shared" si="25"/>
        <v>8</v>
      </c>
      <c r="E427" s="91" t="str">
        <f t="shared" si="26"/>
        <v>일</v>
      </c>
      <c r="F427" s="88" t="s">
        <v>12</v>
      </c>
      <c r="G427" s="88" t="s">
        <v>101</v>
      </c>
      <c r="H427" s="92" t="s">
        <v>124</v>
      </c>
      <c r="I427" s="20">
        <v>599988</v>
      </c>
      <c r="J427" s="1">
        <v>2</v>
      </c>
      <c r="K427" s="21">
        <f t="shared" si="27"/>
        <v>1199976</v>
      </c>
    </row>
    <row r="428" spans="1:11" ht="19.5" customHeight="1" x14ac:dyDescent="0.3">
      <c r="A428" s="86">
        <v>43339</v>
      </c>
      <c r="B428" s="86">
        <v>43342</v>
      </c>
      <c r="C428" s="91">
        <f t="shared" si="24"/>
        <v>2018</v>
      </c>
      <c r="D428" s="91">
        <f t="shared" si="25"/>
        <v>8</v>
      </c>
      <c r="E428" s="91" t="str">
        <f t="shared" si="26"/>
        <v>월</v>
      </c>
      <c r="F428" s="88" t="s">
        <v>460</v>
      </c>
      <c r="G428" s="88" t="s">
        <v>99</v>
      </c>
      <c r="H428" s="92" t="s">
        <v>132</v>
      </c>
      <c r="I428" s="20">
        <v>179988</v>
      </c>
      <c r="J428" s="1">
        <v>7</v>
      </c>
      <c r="K428" s="21">
        <f t="shared" si="27"/>
        <v>1259916</v>
      </c>
    </row>
    <row r="429" spans="1:11" ht="19.5" customHeight="1" x14ac:dyDescent="0.3">
      <c r="A429" s="86">
        <v>43339</v>
      </c>
      <c r="B429" s="86">
        <v>43342</v>
      </c>
      <c r="C429" s="91">
        <f t="shared" si="24"/>
        <v>2018</v>
      </c>
      <c r="D429" s="91">
        <f t="shared" si="25"/>
        <v>8</v>
      </c>
      <c r="E429" s="91" t="str">
        <f t="shared" si="26"/>
        <v>월</v>
      </c>
      <c r="F429" s="88" t="s">
        <v>461</v>
      </c>
      <c r="G429" s="88" t="s">
        <v>103</v>
      </c>
      <c r="H429" s="92" t="s">
        <v>104</v>
      </c>
      <c r="I429" s="20">
        <v>403178</v>
      </c>
      <c r="J429" s="1">
        <v>1</v>
      </c>
      <c r="K429" s="21">
        <f t="shared" si="27"/>
        <v>403178</v>
      </c>
    </row>
    <row r="430" spans="1:11" ht="19.5" customHeight="1" x14ac:dyDescent="0.3">
      <c r="A430" s="86">
        <v>43339</v>
      </c>
      <c r="B430" s="86">
        <v>43342</v>
      </c>
      <c r="C430" s="91">
        <f t="shared" si="24"/>
        <v>2018</v>
      </c>
      <c r="D430" s="91">
        <f t="shared" si="25"/>
        <v>8</v>
      </c>
      <c r="E430" s="91" t="str">
        <f t="shared" si="26"/>
        <v>월</v>
      </c>
      <c r="F430" s="88" t="s">
        <v>0</v>
      </c>
      <c r="G430" s="88" t="s">
        <v>106</v>
      </c>
      <c r="H430" s="92" t="s">
        <v>138</v>
      </c>
      <c r="I430" s="20">
        <v>23880</v>
      </c>
      <c r="J430" s="1">
        <v>8</v>
      </c>
      <c r="K430" s="21">
        <f t="shared" si="27"/>
        <v>191040</v>
      </c>
    </row>
    <row r="431" spans="1:11" ht="19.5" customHeight="1" x14ac:dyDescent="0.3">
      <c r="A431" s="86">
        <v>43341</v>
      </c>
      <c r="B431" s="86">
        <v>43344</v>
      </c>
      <c r="C431" s="91">
        <f t="shared" si="24"/>
        <v>2018</v>
      </c>
      <c r="D431" s="91">
        <f t="shared" si="25"/>
        <v>8</v>
      </c>
      <c r="E431" s="91" t="str">
        <f t="shared" si="26"/>
        <v>수</v>
      </c>
      <c r="F431" s="88" t="s">
        <v>152</v>
      </c>
      <c r="G431" s="88" t="s">
        <v>101</v>
      </c>
      <c r="H431" s="92" t="s">
        <v>102</v>
      </c>
      <c r="I431" s="20">
        <v>1910640</v>
      </c>
      <c r="J431" s="1">
        <v>3</v>
      </c>
      <c r="K431" s="21">
        <f t="shared" si="27"/>
        <v>5731920</v>
      </c>
    </row>
    <row r="432" spans="1:11" ht="19.5" customHeight="1" x14ac:dyDescent="0.3">
      <c r="A432" s="86">
        <v>43341</v>
      </c>
      <c r="B432" s="86">
        <v>43344</v>
      </c>
      <c r="C432" s="91">
        <f t="shared" si="24"/>
        <v>2018</v>
      </c>
      <c r="D432" s="91">
        <f t="shared" si="25"/>
        <v>8</v>
      </c>
      <c r="E432" s="91" t="str">
        <f t="shared" si="26"/>
        <v>수</v>
      </c>
      <c r="F432" s="88" t="s">
        <v>462</v>
      </c>
      <c r="G432" s="88" t="s">
        <v>106</v>
      </c>
      <c r="H432" s="92" t="s">
        <v>115</v>
      </c>
      <c r="I432" s="20">
        <v>838800</v>
      </c>
      <c r="J432" s="1">
        <v>3</v>
      </c>
      <c r="K432" s="21">
        <f t="shared" si="27"/>
        <v>2516400</v>
      </c>
    </row>
    <row r="433" spans="1:11" ht="19.5" customHeight="1" x14ac:dyDescent="0.3">
      <c r="A433" s="86">
        <v>43343</v>
      </c>
      <c r="B433" s="86">
        <v>43346</v>
      </c>
      <c r="C433" s="91">
        <f t="shared" si="24"/>
        <v>2018</v>
      </c>
      <c r="D433" s="91">
        <f t="shared" si="25"/>
        <v>8</v>
      </c>
      <c r="E433" s="91" t="str">
        <f t="shared" si="26"/>
        <v>금</v>
      </c>
      <c r="F433" s="88" t="s">
        <v>463</v>
      </c>
      <c r="G433" s="88" t="s">
        <v>106</v>
      </c>
      <c r="H433" s="92" t="s">
        <v>123</v>
      </c>
      <c r="I433" s="20">
        <v>630180</v>
      </c>
      <c r="J433" s="1">
        <v>1</v>
      </c>
      <c r="K433" s="21">
        <f t="shared" si="27"/>
        <v>630180</v>
      </c>
    </row>
    <row r="434" spans="1:11" ht="19.5" customHeight="1" x14ac:dyDescent="0.3">
      <c r="A434" s="86">
        <v>43344</v>
      </c>
      <c r="B434" s="86">
        <v>43347</v>
      </c>
      <c r="C434" s="91">
        <f t="shared" si="24"/>
        <v>2018</v>
      </c>
      <c r="D434" s="91">
        <f t="shared" si="25"/>
        <v>9</v>
      </c>
      <c r="E434" s="91" t="str">
        <f t="shared" si="26"/>
        <v>토</v>
      </c>
      <c r="F434" s="88" t="s">
        <v>153</v>
      </c>
      <c r="G434" s="88" t="s">
        <v>111</v>
      </c>
      <c r="H434" s="92" t="s">
        <v>113</v>
      </c>
      <c r="I434" s="20">
        <v>322800</v>
      </c>
      <c r="J434" s="1">
        <v>3</v>
      </c>
      <c r="K434" s="21">
        <f t="shared" si="27"/>
        <v>968400</v>
      </c>
    </row>
    <row r="435" spans="1:11" ht="19.5" customHeight="1" x14ac:dyDescent="0.3">
      <c r="A435" s="86">
        <v>43347</v>
      </c>
      <c r="B435" s="86">
        <v>43350</v>
      </c>
      <c r="C435" s="91">
        <f t="shared" si="24"/>
        <v>2018</v>
      </c>
      <c r="D435" s="91">
        <f t="shared" si="25"/>
        <v>9</v>
      </c>
      <c r="E435" s="91" t="str">
        <f t="shared" si="26"/>
        <v>화</v>
      </c>
      <c r="F435" s="88" t="s">
        <v>1</v>
      </c>
      <c r="G435" s="88" t="s">
        <v>101</v>
      </c>
      <c r="H435" s="92" t="s">
        <v>102</v>
      </c>
      <c r="I435" s="20">
        <v>1910640</v>
      </c>
      <c r="J435" s="1">
        <v>4</v>
      </c>
      <c r="K435" s="21">
        <f t="shared" si="27"/>
        <v>7642560</v>
      </c>
    </row>
    <row r="436" spans="1:11" ht="19.5" customHeight="1" x14ac:dyDescent="0.3">
      <c r="A436" s="86">
        <v>43348</v>
      </c>
      <c r="B436" s="86">
        <v>43351</v>
      </c>
      <c r="C436" s="91">
        <f t="shared" si="24"/>
        <v>2018</v>
      </c>
      <c r="D436" s="91">
        <f t="shared" si="25"/>
        <v>9</v>
      </c>
      <c r="E436" s="91" t="str">
        <f t="shared" si="26"/>
        <v>수</v>
      </c>
      <c r="F436" s="88" t="s">
        <v>154</v>
      </c>
      <c r="G436" s="88" t="s">
        <v>116</v>
      </c>
      <c r="H436" s="92" t="s">
        <v>143</v>
      </c>
      <c r="I436" s="20">
        <v>1056000</v>
      </c>
      <c r="J436" s="1">
        <v>8</v>
      </c>
      <c r="K436" s="21">
        <f t="shared" si="27"/>
        <v>8448000</v>
      </c>
    </row>
    <row r="437" spans="1:11" ht="19.5" customHeight="1" x14ac:dyDescent="0.3">
      <c r="A437" s="86">
        <v>43349</v>
      </c>
      <c r="B437" s="86">
        <v>43352</v>
      </c>
      <c r="C437" s="91">
        <f t="shared" si="24"/>
        <v>2018</v>
      </c>
      <c r="D437" s="91">
        <f t="shared" si="25"/>
        <v>9</v>
      </c>
      <c r="E437" s="91" t="str">
        <f t="shared" si="26"/>
        <v>목</v>
      </c>
      <c r="F437" s="88" t="s">
        <v>464</v>
      </c>
      <c r="G437" s="88" t="s">
        <v>101</v>
      </c>
      <c r="H437" s="92" t="s">
        <v>120</v>
      </c>
      <c r="I437" s="20">
        <v>1421964</v>
      </c>
      <c r="J437" s="1">
        <v>5</v>
      </c>
      <c r="K437" s="21">
        <f t="shared" si="27"/>
        <v>7109820</v>
      </c>
    </row>
    <row r="438" spans="1:11" ht="19.5" customHeight="1" x14ac:dyDescent="0.3">
      <c r="A438" s="86">
        <v>43349</v>
      </c>
      <c r="B438" s="86">
        <v>43352</v>
      </c>
      <c r="C438" s="91">
        <f t="shared" si="24"/>
        <v>2018</v>
      </c>
      <c r="D438" s="91">
        <f t="shared" si="25"/>
        <v>9</v>
      </c>
      <c r="E438" s="91" t="str">
        <f t="shared" si="26"/>
        <v>목</v>
      </c>
      <c r="F438" s="88" t="s">
        <v>155</v>
      </c>
      <c r="G438" s="88" t="s">
        <v>106</v>
      </c>
      <c r="H438" s="92" t="s">
        <v>121</v>
      </c>
      <c r="I438" s="20">
        <v>180000</v>
      </c>
      <c r="J438" s="1">
        <v>9</v>
      </c>
      <c r="K438" s="21">
        <f t="shared" si="27"/>
        <v>1620000</v>
      </c>
    </row>
    <row r="439" spans="1:11" ht="19.5" customHeight="1" x14ac:dyDescent="0.3">
      <c r="A439" s="86">
        <v>43350</v>
      </c>
      <c r="B439" s="86">
        <v>43353</v>
      </c>
      <c r="C439" s="91">
        <f t="shared" si="24"/>
        <v>2018</v>
      </c>
      <c r="D439" s="91">
        <f t="shared" si="25"/>
        <v>9</v>
      </c>
      <c r="E439" s="91" t="str">
        <f t="shared" si="26"/>
        <v>금</v>
      </c>
      <c r="F439" s="88" t="s">
        <v>156</v>
      </c>
      <c r="G439" s="88" t="s">
        <v>103</v>
      </c>
      <c r="H439" s="92" t="s">
        <v>104</v>
      </c>
      <c r="I439" s="20">
        <v>191988</v>
      </c>
      <c r="J439" s="1">
        <v>10</v>
      </c>
      <c r="K439" s="21">
        <f t="shared" si="27"/>
        <v>1919880</v>
      </c>
    </row>
    <row r="440" spans="1:11" ht="19.5" customHeight="1" x14ac:dyDescent="0.3">
      <c r="A440" s="86">
        <v>43350</v>
      </c>
      <c r="B440" s="86">
        <v>43353</v>
      </c>
      <c r="C440" s="91">
        <f t="shared" si="24"/>
        <v>2018</v>
      </c>
      <c r="D440" s="91">
        <f t="shared" si="25"/>
        <v>9</v>
      </c>
      <c r="E440" s="91" t="str">
        <f t="shared" si="26"/>
        <v>금</v>
      </c>
      <c r="F440" s="88" t="s">
        <v>455</v>
      </c>
      <c r="G440" s="88" t="s">
        <v>101</v>
      </c>
      <c r="H440" s="92" t="s">
        <v>102</v>
      </c>
      <c r="I440" s="20">
        <v>1910640</v>
      </c>
      <c r="J440" s="1">
        <v>10</v>
      </c>
      <c r="K440" s="21">
        <f t="shared" si="27"/>
        <v>19106400</v>
      </c>
    </row>
    <row r="441" spans="1:11" ht="19.5" customHeight="1" x14ac:dyDescent="0.3">
      <c r="A441" s="86">
        <v>43354</v>
      </c>
      <c r="B441" s="86">
        <v>43357</v>
      </c>
      <c r="C441" s="91">
        <f t="shared" si="24"/>
        <v>2018</v>
      </c>
      <c r="D441" s="91">
        <f t="shared" si="25"/>
        <v>9</v>
      </c>
      <c r="E441" s="91" t="str">
        <f t="shared" si="26"/>
        <v>화</v>
      </c>
      <c r="F441" s="88" t="s">
        <v>465</v>
      </c>
      <c r="G441" s="88" t="s">
        <v>101</v>
      </c>
      <c r="H441" s="92" t="s">
        <v>102</v>
      </c>
      <c r="I441" s="20">
        <v>1910640</v>
      </c>
      <c r="J441" s="1">
        <v>9</v>
      </c>
      <c r="K441" s="21">
        <f t="shared" si="27"/>
        <v>17195760</v>
      </c>
    </row>
    <row r="442" spans="1:11" ht="19.5" customHeight="1" x14ac:dyDescent="0.3">
      <c r="A442" s="86">
        <v>43355</v>
      </c>
      <c r="B442" s="86">
        <v>43358</v>
      </c>
      <c r="C442" s="91">
        <f t="shared" si="24"/>
        <v>2018</v>
      </c>
      <c r="D442" s="91">
        <f t="shared" si="25"/>
        <v>9</v>
      </c>
      <c r="E442" s="91" t="str">
        <f t="shared" si="26"/>
        <v>수</v>
      </c>
      <c r="F442" s="88" t="s">
        <v>466</v>
      </c>
      <c r="G442" s="88" t="s">
        <v>99</v>
      </c>
      <c r="H442" s="92" t="s">
        <v>110</v>
      </c>
      <c r="I442" s="20">
        <v>159588</v>
      </c>
      <c r="J442" s="1">
        <v>1</v>
      </c>
      <c r="K442" s="21">
        <f t="shared" si="27"/>
        <v>159588</v>
      </c>
    </row>
    <row r="443" spans="1:11" ht="19.5" customHeight="1" x14ac:dyDescent="0.3">
      <c r="A443" s="86">
        <v>43355</v>
      </c>
      <c r="B443" s="86">
        <v>43358</v>
      </c>
      <c r="C443" s="91">
        <f t="shared" si="24"/>
        <v>2018</v>
      </c>
      <c r="D443" s="91">
        <f t="shared" si="25"/>
        <v>9</v>
      </c>
      <c r="E443" s="91" t="str">
        <f t="shared" si="26"/>
        <v>수</v>
      </c>
      <c r="F443" s="88" t="s">
        <v>457</v>
      </c>
      <c r="G443" s="88" t="s">
        <v>111</v>
      </c>
      <c r="H443" s="92" t="s">
        <v>136</v>
      </c>
      <c r="I443" s="20">
        <v>274800</v>
      </c>
      <c r="J443" s="1">
        <v>5</v>
      </c>
      <c r="K443" s="21">
        <f t="shared" si="27"/>
        <v>1374000</v>
      </c>
    </row>
    <row r="444" spans="1:11" ht="19.5" customHeight="1" x14ac:dyDescent="0.3">
      <c r="A444" s="86">
        <v>43359</v>
      </c>
      <c r="B444" s="86">
        <v>43362</v>
      </c>
      <c r="C444" s="91">
        <f t="shared" si="24"/>
        <v>2018</v>
      </c>
      <c r="D444" s="91">
        <f t="shared" si="25"/>
        <v>9</v>
      </c>
      <c r="E444" s="91" t="str">
        <f t="shared" si="26"/>
        <v>일</v>
      </c>
      <c r="F444" s="88" t="s">
        <v>467</v>
      </c>
      <c r="G444" s="88" t="s">
        <v>103</v>
      </c>
      <c r="H444" s="92" t="s">
        <v>141</v>
      </c>
      <c r="I444" s="20">
        <v>63369</v>
      </c>
      <c r="J444" s="1">
        <v>2</v>
      </c>
      <c r="K444" s="21">
        <f t="shared" si="27"/>
        <v>126738</v>
      </c>
    </row>
    <row r="445" spans="1:11" ht="19.5" customHeight="1" x14ac:dyDescent="0.3">
      <c r="A445" s="86">
        <v>43364</v>
      </c>
      <c r="B445" s="86">
        <v>43367</v>
      </c>
      <c r="C445" s="91">
        <f t="shared" si="24"/>
        <v>2018</v>
      </c>
      <c r="D445" s="91">
        <f t="shared" si="25"/>
        <v>9</v>
      </c>
      <c r="E445" s="91" t="str">
        <f t="shared" si="26"/>
        <v>금</v>
      </c>
      <c r="F445" s="88" t="s">
        <v>468</v>
      </c>
      <c r="G445" s="88" t="s">
        <v>101</v>
      </c>
      <c r="H445" s="92" t="s">
        <v>102</v>
      </c>
      <c r="I445" s="20">
        <v>1910640</v>
      </c>
      <c r="J445" s="1">
        <v>2</v>
      </c>
      <c r="K445" s="21">
        <f t="shared" si="27"/>
        <v>3821280</v>
      </c>
    </row>
    <row r="446" spans="1:11" ht="19.5" customHeight="1" x14ac:dyDescent="0.3">
      <c r="A446" s="86">
        <v>43366</v>
      </c>
      <c r="B446" s="86">
        <v>43369</v>
      </c>
      <c r="C446" s="91">
        <f t="shared" si="24"/>
        <v>2018</v>
      </c>
      <c r="D446" s="91">
        <f t="shared" si="25"/>
        <v>9</v>
      </c>
      <c r="E446" s="91" t="str">
        <f t="shared" si="26"/>
        <v>일</v>
      </c>
      <c r="F446" s="88" t="s">
        <v>458</v>
      </c>
      <c r="G446" s="88" t="s">
        <v>103</v>
      </c>
      <c r="H446" s="92" t="s">
        <v>104</v>
      </c>
      <c r="I446" s="20">
        <v>401686</v>
      </c>
      <c r="J446" s="1">
        <v>10</v>
      </c>
      <c r="K446" s="21">
        <f t="shared" si="27"/>
        <v>4016860</v>
      </c>
    </row>
    <row r="447" spans="1:11" ht="19.5" customHeight="1" x14ac:dyDescent="0.3">
      <c r="A447" s="86">
        <v>43366</v>
      </c>
      <c r="B447" s="86">
        <v>43369</v>
      </c>
      <c r="C447" s="91">
        <f t="shared" si="24"/>
        <v>2018</v>
      </c>
      <c r="D447" s="91">
        <f t="shared" si="25"/>
        <v>9</v>
      </c>
      <c r="E447" s="91" t="str">
        <f t="shared" si="26"/>
        <v>일</v>
      </c>
      <c r="F447" s="88" t="s">
        <v>456</v>
      </c>
      <c r="G447" s="88" t="s">
        <v>99</v>
      </c>
      <c r="H447" s="92" t="s">
        <v>110</v>
      </c>
      <c r="I447" s="20">
        <v>159588</v>
      </c>
      <c r="J447" s="1">
        <v>3</v>
      </c>
      <c r="K447" s="21">
        <f t="shared" si="27"/>
        <v>478764</v>
      </c>
    </row>
    <row r="448" spans="1:11" ht="19.5" customHeight="1" x14ac:dyDescent="0.3">
      <c r="A448" s="86">
        <v>43369</v>
      </c>
      <c r="B448" s="86">
        <v>43372</v>
      </c>
      <c r="C448" s="91">
        <f t="shared" si="24"/>
        <v>2018</v>
      </c>
      <c r="D448" s="91">
        <f t="shared" si="25"/>
        <v>9</v>
      </c>
      <c r="E448" s="91" t="str">
        <f t="shared" si="26"/>
        <v>수</v>
      </c>
      <c r="F448" s="88" t="s">
        <v>469</v>
      </c>
      <c r="G448" s="88" t="s">
        <v>111</v>
      </c>
      <c r="H448" s="92" t="s">
        <v>136</v>
      </c>
      <c r="I448" s="20">
        <v>274800</v>
      </c>
      <c r="J448" s="1">
        <v>5</v>
      </c>
      <c r="K448" s="21">
        <f t="shared" si="27"/>
        <v>1374000</v>
      </c>
    </row>
    <row r="449" spans="1:11" ht="19.5" customHeight="1" x14ac:dyDescent="0.3">
      <c r="A449" s="86">
        <v>43369</v>
      </c>
      <c r="B449" s="86">
        <v>43372</v>
      </c>
      <c r="C449" s="91">
        <f t="shared" si="24"/>
        <v>2018</v>
      </c>
      <c r="D449" s="91">
        <f t="shared" si="25"/>
        <v>9</v>
      </c>
      <c r="E449" s="91" t="str">
        <f t="shared" si="26"/>
        <v>수</v>
      </c>
      <c r="F449" s="88" t="s">
        <v>470</v>
      </c>
      <c r="G449" s="88" t="s">
        <v>99</v>
      </c>
      <c r="H449" s="92" t="s">
        <v>132</v>
      </c>
      <c r="I449" s="20">
        <v>179988</v>
      </c>
      <c r="J449" s="1">
        <v>8</v>
      </c>
      <c r="K449" s="21">
        <f t="shared" si="27"/>
        <v>1439904</v>
      </c>
    </row>
    <row r="450" spans="1:11" ht="19.5" customHeight="1" x14ac:dyDescent="0.3">
      <c r="A450" s="86">
        <v>43370</v>
      </c>
      <c r="B450" s="86">
        <v>43373</v>
      </c>
      <c r="C450" s="91">
        <f t="shared" si="24"/>
        <v>2018</v>
      </c>
      <c r="D450" s="91">
        <f t="shared" si="25"/>
        <v>9</v>
      </c>
      <c r="E450" s="91" t="str">
        <f t="shared" si="26"/>
        <v>목</v>
      </c>
      <c r="F450" s="88" t="s">
        <v>471</v>
      </c>
      <c r="G450" s="88" t="s">
        <v>103</v>
      </c>
      <c r="H450" s="92" t="s">
        <v>127</v>
      </c>
      <c r="I450" s="20">
        <v>215988</v>
      </c>
      <c r="J450" s="1">
        <v>3</v>
      </c>
      <c r="K450" s="21">
        <f t="shared" si="27"/>
        <v>647964</v>
      </c>
    </row>
    <row r="451" spans="1:11" ht="19.5" customHeight="1" x14ac:dyDescent="0.3">
      <c r="A451" s="86">
        <v>43371</v>
      </c>
      <c r="B451" s="86">
        <v>43374</v>
      </c>
      <c r="C451" s="91">
        <f t="shared" ref="C451:C514" si="28">YEAR(A451)</f>
        <v>2018</v>
      </c>
      <c r="D451" s="91">
        <f t="shared" ref="D451:D514" si="29">MONTH(A451)</f>
        <v>9</v>
      </c>
      <c r="E451" s="91" t="str">
        <f t="shared" ref="E451:E514" si="30">TEXT(A451,"aaa")</f>
        <v>금</v>
      </c>
      <c r="F451" s="88" t="s">
        <v>459</v>
      </c>
      <c r="G451" s="88" t="s">
        <v>99</v>
      </c>
      <c r="H451" s="92" t="s">
        <v>108</v>
      </c>
      <c r="I451" s="20">
        <v>48660</v>
      </c>
      <c r="J451" s="1">
        <v>1</v>
      </c>
      <c r="K451" s="21">
        <f t="shared" ref="K451:K514" si="31">I451*J451</f>
        <v>48660</v>
      </c>
    </row>
    <row r="452" spans="1:11" ht="19.5" customHeight="1" x14ac:dyDescent="0.3">
      <c r="A452" s="86">
        <v>43372</v>
      </c>
      <c r="B452" s="86">
        <v>43375</v>
      </c>
      <c r="C452" s="91">
        <f t="shared" si="28"/>
        <v>2018</v>
      </c>
      <c r="D452" s="91">
        <f t="shared" si="29"/>
        <v>9</v>
      </c>
      <c r="E452" s="91" t="str">
        <f t="shared" si="30"/>
        <v>토</v>
      </c>
      <c r="F452" s="88" t="s">
        <v>460</v>
      </c>
      <c r="G452" s="88" t="s">
        <v>106</v>
      </c>
      <c r="H452" s="92" t="s">
        <v>109</v>
      </c>
      <c r="I452" s="20">
        <v>456000</v>
      </c>
      <c r="J452" s="1">
        <v>1</v>
      </c>
      <c r="K452" s="21">
        <f t="shared" si="31"/>
        <v>456000</v>
      </c>
    </row>
    <row r="453" spans="1:11" ht="19.5" customHeight="1" x14ac:dyDescent="0.3">
      <c r="A453" s="86">
        <v>43373</v>
      </c>
      <c r="B453" s="86">
        <v>43376</v>
      </c>
      <c r="C453" s="91">
        <f t="shared" si="28"/>
        <v>2018</v>
      </c>
      <c r="D453" s="91">
        <f t="shared" si="29"/>
        <v>9</v>
      </c>
      <c r="E453" s="91" t="str">
        <f t="shared" si="30"/>
        <v>일</v>
      </c>
      <c r="F453" s="88" t="s">
        <v>462</v>
      </c>
      <c r="G453" s="88" t="s">
        <v>106</v>
      </c>
      <c r="H453" s="92" t="s">
        <v>145</v>
      </c>
      <c r="I453" s="20">
        <v>192000</v>
      </c>
      <c r="J453" s="1">
        <v>1</v>
      </c>
      <c r="K453" s="21">
        <f t="shared" si="31"/>
        <v>192000</v>
      </c>
    </row>
    <row r="454" spans="1:11" ht="19.5" customHeight="1" x14ac:dyDescent="0.3">
      <c r="A454" s="86">
        <v>43373</v>
      </c>
      <c r="B454" s="86">
        <v>43376</v>
      </c>
      <c r="C454" s="91">
        <f t="shared" si="28"/>
        <v>2018</v>
      </c>
      <c r="D454" s="91">
        <f t="shared" si="29"/>
        <v>9</v>
      </c>
      <c r="E454" s="91" t="str">
        <f t="shared" si="30"/>
        <v>일</v>
      </c>
      <c r="F454" s="88" t="s">
        <v>461</v>
      </c>
      <c r="G454" s="88" t="s">
        <v>106</v>
      </c>
      <c r="H454" s="92" t="s">
        <v>138</v>
      </c>
      <c r="I454" s="20">
        <v>23880</v>
      </c>
      <c r="J454" s="1">
        <v>7</v>
      </c>
      <c r="K454" s="21">
        <f t="shared" si="31"/>
        <v>167160</v>
      </c>
    </row>
    <row r="455" spans="1:11" ht="19.5" customHeight="1" x14ac:dyDescent="0.3">
      <c r="A455" s="86">
        <v>43374</v>
      </c>
      <c r="B455" s="86">
        <v>43377</v>
      </c>
      <c r="C455" s="91">
        <f t="shared" si="28"/>
        <v>2018</v>
      </c>
      <c r="D455" s="91">
        <f t="shared" si="29"/>
        <v>10</v>
      </c>
      <c r="E455" s="91" t="str">
        <f t="shared" si="30"/>
        <v>월</v>
      </c>
      <c r="F455" s="88" t="s">
        <v>148</v>
      </c>
      <c r="G455" s="88" t="s">
        <v>103</v>
      </c>
      <c r="H455" s="92" t="s">
        <v>104</v>
      </c>
      <c r="I455" s="20">
        <v>399876</v>
      </c>
      <c r="J455" s="1">
        <v>8</v>
      </c>
      <c r="K455" s="21">
        <f t="shared" si="31"/>
        <v>3199008</v>
      </c>
    </row>
    <row r="456" spans="1:11" ht="19.5" customHeight="1" x14ac:dyDescent="0.3">
      <c r="A456" s="86">
        <v>43374</v>
      </c>
      <c r="B456" s="86">
        <v>43377</v>
      </c>
      <c r="C456" s="91">
        <f t="shared" si="28"/>
        <v>2018</v>
      </c>
      <c r="D456" s="91">
        <f t="shared" si="29"/>
        <v>10</v>
      </c>
      <c r="E456" s="91" t="str">
        <f t="shared" si="30"/>
        <v>월</v>
      </c>
      <c r="F456" s="88" t="s">
        <v>473</v>
      </c>
      <c r="G456" s="88" t="s">
        <v>111</v>
      </c>
      <c r="H456" s="92" t="s">
        <v>112</v>
      </c>
      <c r="I456" s="20">
        <v>259342</v>
      </c>
      <c r="J456" s="1">
        <v>3</v>
      </c>
      <c r="K456" s="21">
        <f t="shared" si="31"/>
        <v>778026</v>
      </c>
    </row>
    <row r="457" spans="1:11" ht="19.5" customHeight="1" x14ac:dyDescent="0.3">
      <c r="A457" s="86">
        <v>43374</v>
      </c>
      <c r="B457" s="86">
        <v>43377</v>
      </c>
      <c r="C457" s="91">
        <f t="shared" si="28"/>
        <v>2018</v>
      </c>
      <c r="D457" s="91">
        <f t="shared" si="29"/>
        <v>10</v>
      </c>
      <c r="E457" s="91" t="str">
        <f t="shared" si="30"/>
        <v>월</v>
      </c>
      <c r="F457" s="88" t="s">
        <v>472</v>
      </c>
      <c r="G457" s="88" t="s">
        <v>101</v>
      </c>
      <c r="H457" s="92" t="s">
        <v>102</v>
      </c>
      <c r="I457" s="20">
        <v>1910640</v>
      </c>
      <c r="J457" s="1">
        <v>4</v>
      </c>
      <c r="K457" s="21">
        <f t="shared" si="31"/>
        <v>7642560</v>
      </c>
    </row>
    <row r="458" spans="1:11" ht="19.5" customHeight="1" x14ac:dyDescent="0.3">
      <c r="A458" s="86">
        <v>43376</v>
      </c>
      <c r="B458" s="86">
        <v>43379</v>
      </c>
      <c r="C458" s="91">
        <f t="shared" si="28"/>
        <v>2018</v>
      </c>
      <c r="D458" s="91">
        <f t="shared" si="29"/>
        <v>10</v>
      </c>
      <c r="E458" s="91" t="str">
        <f t="shared" si="30"/>
        <v>수</v>
      </c>
      <c r="F458" s="88" t="s">
        <v>463</v>
      </c>
      <c r="G458" s="88" t="s">
        <v>101</v>
      </c>
      <c r="H458" s="92" t="s">
        <v>102</v>
      </c>
      <c r="I458" s="20">
        <v>1910640</v>
      </c>
      <c r="J458" s="1">
        <v>3</v>
      </c>
      <c r="K458" s="21">
        <f t="shared" si="31"/>
        <v>5731920</v>
      </c>
    </row>
    <row r="459" spans="1:11" ht="19.5" customHeight="1" x14ac:dyDescent="0.3">
      <c r="A459" s="86">
        <v>43375</v>
      </c>
      <c r="B459" s="86">
        <v>43378</v>
      </c>
      <c r="C459" s="91">
        <f t="shared" si="28"/>
        <v>2018</v>
      </c>
      <c r="D459" s="91">
        <f t="shared" si="29"/>
        <v>10</v>
      </c>
      <c r="E459" s="91" t="str">
        <f t="shared" si="30"/>
        <v>화</v>
      </c>
      <c r="F459" s="88" t="s">
        <v>474</v>
      </c>
      <c r="G459" s="88" t="s">
        <v>101</v>
      </c>
      <c r="H459" s="92" t="s">
        <v>120</v>
      </c>
      <c r="I459" s="20">
        <v>1421964</v>
      </c>
      <c r="J459" s="1">
        <v>9</v>
      </c>
      <c r="K459" s="21">
        <f t="shared" si="31"/>
        <v>12797676</v>
      </c>
    </row>
    <row r="460" spans="1:11" ht="19.5" customHeight="1" x14ac:dyDescent="0.3">
      <c r="A460" s="86">
        <v>43375</v>
      </c>
      <c r="B460" s="86">
        <v>43378</v>
      </c>
      <c r="C460" s="91">
        <f t="shared" si="28"/>
        <v>2018</v>
      </c>
      <c r="D460" s="91">
        <f t="shared" si="29"/>
        <v>10</v>
      </c>
      <c r="E460" s="91" t="str">
        <f t="shared" si="30"/>
        <v>화</v>
      </c>
      <c r="F460" s="88" t="s">
        <v>475</v>
      </c>
      <c r="G460" s="88" t="s">
        <v>106</v>
      </c>
      <c r="H460" s="92" t="s">
        <v>147</v>
      </c>
      <c r="I460" s="20">
        <v>35880</v>
      </c>
      <c r="J460" s="1">
        <v>10</v>
      </c>
      <c r="K460" s="21">
        <f t="shared" si="31"/>
        <v>358800</v>
      </c>
    </row>
    <row r="461" spans="1:11" ht="19.5" customHeight="1" x14ac:dyDescent="0.3">
      <c r="A461" s="86">
        <v>43377</v>
      </c>
      <c r="B461" s="86">
        <v>43380</v>
      </c>
      <c r="C461" s="91">
        <f t="shared" si="28"/>
        <v>2018</v>
      </c>
      <c r="D461" s="91">
        <f t="shared" si="29"/>
        <v>10</v>
      </c>
      <c r="E461" s="91" t="str">
        <f t="shared" si="30"/>
        <v>목</v>
      </c>
      <c r="F461" s="88" t="s">
        <v>479</v>
      </c>
      <c r="G461" s="88" t="s">
        <v>101</v>
      </c>
      <c r="H461" s="92" t="s">
        <v>102</v>
      </c>
      <c r="I461" s="20">
        <v>1910640</v>
      </c>
      <c r="J461" s="1">
        <v>1</v>
      </c>
      <c r="K461" s="21">
        <f t="shared" si="31"/>
        <v>1910640</v>
      </c>
    </row>
    <row r="462" spans="1:11" ht="19.5" customHeight="1" x14ac:dyDescent="0.3">
      <c r="A462" s="86">
        <v>43377</v>
      </c>
      <c r="B462" s="86">
        <v>43380</v>
      </c>
      <c r="C462" s="91">
        <f t="shared" si="28"/>
        <v>2018</v>
      </c>
      <c r="D462" s="91">
        <f t="shared" si="29"/>
        <v>10</v>
      </c>
      <c r="E462" s="91" t="str">
        <f t="shared" si="30"/>
        <v>목</v>
      </c>
      <c r="F462" s="88" t="s">
        <v>478</v>
      </c>
      <c r="G462" s="88" t="s">
        <v>106</v>
      </c>
      <c r="H462" s="92" t="s">
        <v>123</v>
      </c>
      <c r="I462" s="20">
        <v>441600</v>
      </c>
      <c r="J462" s="1">
        <v>10</v>
      </c>
      <c r="K462" s="21">
        <f t="shared" si="31"/>
        <v>4416000</v>
      </c>
    </row>
    <row r="463" spans="1:11" ht="19.5" customHeight="1" x14ac:dyDescent="0.3">
      <c r="A463" s="86">
        <v>43377</v>
      </c>
      <c r="B463" s="86">
        <v>43380</v>
      </c>
      <c r="C463" s="91">
        <f t="shared" si="28"/>
        <v>2018</v>
      </c>
      <c r="D463" s="91">
        <f t="shared" si="29"/>
        <v>10</v>
      </c>
      <c r="E463" s="91" t="str">
        <f t="shared" si="30"/>
        <v>목</v>
      </c>
      <c r="F463" s="88" t="s">
        <v>464</v>
      </c>
      <c r="G463" s="88" t="s">
        <v>101</v>
      </c>
      <c r="H463" s="92" t="s">
        <v>118</v>
      </c>
      <c r="I463" s="20">
        <v>1319988</v>
      </c>
      <c r="J463" s="1">
        <v>1</v>
      </c>
      <c r="K463" s="21">
        <f t="shared" si="31"/>
        <v>1319988</v>
      </c>
    </row>
    <row r="464" spans="1:11" ht="19.5" customHeight="1" x14ac:dyDescent="0.3">
      <c r="A464" s="86">
        <v>43377</v>
      </c>
      <c r="B464" s="86">
        <v>43380</v>
      </c>
      <c r="C464" s="91">
        <f t="shared" si="28"/>
        <v>2018</v>
      </c>
      <c r="D464" s="91">
        <f t="shared" si="29"/>
        <v>10</v>
      </c>
      <c r="E464" s="91" t="str">
        <f t="shared" si="30"/>
        <v>목</v>
      </c>
      <c r="F464" s="88" t="s">
        <v>156</v>
      </c>
      <c r="G464" s="88" t="s">
        <v>106</v>
      </c>
      <c r="H464" s="92" t="s">
        <v>109</v>
      </c>
      <c r="I464" s="20">
        <v>456000</v>
      </c>
      <c r="J464" s="1">
        <v>3</v>
      </c>
      <c r="K464" s="21">
        <f t="shared" si="31"/>
        <v>1368000</v>
      </c>
    </row>
    <row r="465" spans="1:11" ht="19.5" customHeight="1" x14ac:dyDescent="0.3">
      <c r="A465" s="86">
        <v>43378</v>
      </c>
      <c r="B465" s="86">
        <v>43381</v>
      </c>
      <c r="C465" s="91">
        <f t="shared" si="28"/>
        <v>2018</v>
      </c>
      <c r="D465" s="91">
        <f t="shared" si="29"/>
        <v>10</v>
      </c>
      <c r="E465" s="91" t="str">
        <f t="shared" si="30"/>
        <v>금</v>
      </c>
      <c r="F465" s="88" t="s">
        <v>149</v>
      </c>
      <c r="G465" s="88" t="s">
        <v>116</v>
      </c>
      <c r="H465" s="92" t="s">
        <v>131</v>
      </c>
      <c r="I465" s="20">
        <v>429600</v>
      </c>
      <c r="J465" s="1">
        <v>1</v>
      </c>
      <c r="K465" s="21">
        <f t="shared" si="31"/>
        <v>429600</v>
      </c>
    </row>
    <row r="466" spans="1:11" ht="19.5" customHeight="1" x14ac:dyDescent="0.3">
      <c r="A466" s="86">
        <v>43378</v>
      </c>
      <c r="B466" s="86">
        <v>43381</v>
      </c>
      <c r="C466" s="91">
        <f t="shared" si="28"/>
        <v>2018</v>
      </c>
      <c r="D466" s="91">
        <f t="shared" si="29"/>
        <v>10</v>
      </c>
      <c r="E466" s="91" t="str">
        <f t="shared" si="30"/>
        <v>금</v>
      </c>
      <c r="F466" s="88" t="s">
        <v>465</v>
      </c>
      <c r="G466" s="88" t="s">
        <v>103</v>
      </c>
      <c r="H466" s="92" t="s">
        <v>127</v>
      </c>
      <c r="I466" s="20">
        <v>215988</v>
      </c>
      <c r="J466" s="1">
        <v>5</v>
      </c>
      <c r="K466" s="21">
        <f t="shared" si="31"/>
        <v>1079940</v>
      </c>
    </row>
    <row r="467" spans="1:11" ht="19.5" customHeight="1" x14ac:dyDescent="0.3">
      <c r="A467" s="86">
        <v>43378</v>
      </c>
      <c r="B467" s="86">
        <v>43381</v>
      </c>
      <c r="C467" s="91">
        <f t="shared" si="28"/>
        <v>2018</v>
      </c>
      <c r="D467" s="91">
        <f t="shared" si="29"/>
        <v>10</v>
      </c>
      <c r="E467" s="91" t="str">
        <f t="shared" si="30"/>
        <v>금</v>
      </c>
      <c r="F467" s="88" t="s">
        <v>0</v>
      </c>
      <c r="G467" s="88" t="s">
        <v>106</v>
      </c>
      <c r="H467" s="92" t="s">
        <v>129</v>
      </c>
      <c r="I467" s="20">
        <v>166800</v>
      </c>
      <c r="J467" s="1">
        <v>1</v>
      </c>
      <c r="K467" s="21">
        <f t="shared" si="31"/>
        <v>166800</v>
      </c>
    </row>
    <row r="468" spans="1:11" ht="19.5" customHeight="1" x14ac:dyDescent="0.3">
      <c r="A468" s="86">
        <v>43378</v>
      </c>
      <c r="B468" s="86">
        <v>43381</v>
      </c>
      <c r="C468" s="91">
        <f t="shared" si="28"/>
        <v>2018</v>
      </c>
      <c r="D468" s="91">
        <f t="shared" si="29"/>
        <v>10</v>
      </c>
      <c r="E468" s="91" t="str">
        <f t="shared" si="30"/>
        <v>금</v>
      </c>
      <c r="F468" s="88" t="s">
        <v>149</v>
      </c>
      <c r="G468" s="88" t="s">
        <v>106</v>
      </c>
      <c r="H468" s="92" t="s">
        <v>123</v>
      </c>
      <c r="I468" s="20">
        <v>441600</v>
      </c>
      <c r="J468" s="1">
        <v>7</v>
      </c>
      <c r="K468" s="21">
        <f t="shared" si="31"/>
        <v>3091200</v>
      </c>
    </row>
    <row r="469" spans="1:11" ht="19.5" customHeight="1" x14ac:dyDescent="0.3">
      <c r="A469" s="86">
        <v>43379</v>
      </c>
      <c r="B469" s="86">
        <v>43382</v>
      </c>
      <c r="C469" s="91">
        <f t="shared" si="28"/>
        <v>2018</v>
      </c>
      <c r="D469" s="91">
        <f t="shared" si="29"/>
        <v>10</v>
      </c>
      <c r="E469" s="91" t="str">
        <f t="shared" si="30"/>
        <v>토</v>
      </c>
      <c r="F469" s="88" t="s">
        <v>12</v>
      </c>
      <c r="G469" s="88" t="s">
        <v>106</v>
      </c>
      <c r="H469" s="92" t="s">
        <v>130</v>
      </c>
      <c r="I469" s="20">
        <v>33480</v>
      </c>
      <c r="J469" s="1">
        <v>3</v>
      </c>
      <c r="K469" s="21">
        <f t="shared" si="31"/>
        <v>100440</v>
      </c>
    </row>
    <row r="470" spans="1:11" ht="19.5" customHeight="1" x14ac:dyDescent="0.3">
      <c r="A470" s="86">
        <v>43380</v>
      </c>
      <c r="B470" s="86">
        <v>43383</v>
      </c>
      <c r="C470" s="91">
        <f t="shared" si="28"/>
        <v>2018</v>
      </c>
      <c r="D470" s="91">
        <f t="shared" si="29"/>
        <v>10</v>
      </c>
      <c r="E470" s="91" t="str">
        <f t="shared" si="30"/>
        <v>일</v>
      </c>
      <c r="F470" s="88" t="s">
        <v>466</v>
      </c>
      <c r="G470" s="88" t="s">
        <v>111</v>
      </c>
      <c r="H470" s="92" t="s">
        <v>113</v>
      </c>
      <c r="I470" s="20">
        <v>322800</v>
      </c>
      <c r="J470" s="1">
        <v>9</v>
      </c>
      <c r="K470" s="21">
        <f t="shared" si="31"/>
        <v>2905200</v>
      </c>
    </row>
    <row r="471" spans="1:11" ht="19.5" customHeight="1" x14ac:dyDescent="0.3">
      <c r="A471" s="86">
        <v>43380</v>
      </c>
      <c r="B471" s="86">
        <v>43383</v>
      </c>
      <c r="C471" s="91">
        <f t="shared" si="28"/>
        <v>2018</v>
      </c>
      <c r="D471" s="91">
        <f t="shared" si="29"/>
        <v>10</v>
      </c>
      <c r="E471" s="91" t="str">
        <f t="shared" si="30"/>
        <v>일</v>
      </c>
      <c r="F471" s="88" t="s">
        <v>460</v>
      </c>
      <c r="G471" s="88" t="s">
        <v>111</v>
      </c>
      <c r="H471" s="92" t="s">
        <v>113</v>
      </c>
      <c r="I471" s="20">
        <v>322800</v>
      </c>
      <c r="J471" s="1">
        <v>2</v>
      </c>
      <c r="K471" s="21">
        <f t="shared" si="31"/>
        <v>645600</v>
      </c>
    </row>
    <row r="472" spans="1:11" ht="19.5" customHeight="1" x14ac:dyDescent="0.3">
      <c r="A472" s="86">
        <v>43380</v>
      </c>
      <c r="B472" s="86">
        <v>43383</v>
      </c>
      <c r="C472" s="91">
        <f t="shared" si="28"/>
        <v>2018</v>
      </c>
      <c r="D472" s="91">
        <f t="shared" si="29"/>
        <v>10</v>
      </c>
      <c r="E472" s="91" t="str">
        <f t="shared" si="30"/>
        <v>일</v>
      </c>
      <c r="F472" s="88" t="s">
        <v>0</v>
      </c>
      <c r="G472" s="88" t="s">
        <v>101</v>
      </c>
      <c r="H472" s="92" t="s">
        <v>102</v>
      </c>
      <c r="I472" s="20">
        <v>1910640</v>
      </c>
      <c r="J472" s="1">
        <v>5</v>
      </c>
      <c r="K472" s="21">
        <f t="shared" si="31"/>
        <v>9553200</v>
      </c>
    </row>
    <row r="473" spans="1:11" ht="19.5" customHeight="1" x14ac:dyDescent="0.3">
      <c r="A473" s="86">
        <v>43381</v>
      </c>
      <c r="B473" s="86">
        <v>43384</v>
      </c>
      <c r="C473" s="91">
        <f t="shared" si="28"/>
        <v>2018</v>
      </c>
      <c r="D473" s="91">
        <f t="shared" si="29"/>
        <v>10</v>
      </c>
      <c r="E473" s="91" t="str">
        <f t="shared" si="30"/>
        <v>월</v>
      </c>
      <c r="F473" s="88" t="s">
        <v>152</v>
      </c>
      <c r="G473" s="88" t="s">
        <v>99</v>
      </c>
      <c r="H473" s="92" t="s">
        <v>105</v>
      </c>
      <c r="I473" s="20">
        <v>299988</v>
      </c>
      <c r="J473" s="1">
        <v>9</v>
      </c>
      <c r="K473" s="21">
        <f t="shared" si="31"/>
        <v>2699892</v>
      </c>
    </row>
    <row r="474" spans="1:11" ht="19.5" customHeight="1" x14ac:dyDescent="0.3">
      <c r="A474" s="86">
        <v>43381</v>
      </c>
      <c r="B474" s="86">
        <v>43384</v>
      </c>
      <c r="C474" s="91">
        <f t="shared" si="28"/>
        <v>2018</v>
      </c>
      <c r="D474" s="91">
        <f t="shared" si="29"/>
        <v>10</v>
      </c>
      <c r="E474" s="91" t="str">
        <f t="shared" si="30"/>
        <v>월</v>
      </c>
      <c r="F474" s="88" t="s">
        <v>150</v>
      </c>
      <c r="G474" s="88" t="s">
        <v>103</v>
      </c>
      <c r="H474" s="92" t="s">
        <v>104</v>
      </c>
      <c r="I474" s="20">
        <v>191988</v>
      </c>
      <c r="J474" s="1">
        <v>1</v>
      </c>
      <c r="K474" s="21">
        <f t="shared" si="31"/>
        <v>191988</v>
      </c>
    </row>
    <row r="475" spans="1:11" ht="19.5" customHeight="1" x14ac:dyDescent="0.3">
      <c r="A475" s="86">
        <v>43381</v>
      </c>
      <c r="B475" s="86">
        <v>43384</v>
      </c>
      <c r="C475" s="91">
        <f t="shared" si="28"/>
        <v>2018</v>
      </c>
      <c r="D475" s="91">
        <f t="shared" si="29"/>
        <v>10</v>
      </c>
      <c r="E475" s="91" t="str">
        <f t="shared" si="30"/>
        <v>월</v>
      </c>
      <c r="F475" s="88" t="s">
        <v>1</v>
      </c>
      <c r="G475" s="88" t="s">
        <v>116</v>
      </c>
      <c r="H475" s="92" t="s">
        <v>122</v>
      </c>
      <c r="I475" s="20">
        <v>246000</v>
      </c>
      <c r="J475" s="1">
        <v>10</v>
      </c>
      <c r="K475" s="21">
        <f t="shared" si="31"/>
        <v>2460000</v>
      </c>
    </row>
    <row r="476" spans="1:11" ht="19.5" customHeight="1" x14ac:dyDescent="0.3">
      <c r="A476" s="86">
        <v>43381</v>
      </c>
      <c r="B476" s="86">
        <v>43384</v>
      </c>
      <c r="C476" s="91">
        <f t="shared" si="28"/>
        <v>2018</v>
      </c>
      <c r="D476" s="91">
        <f t="shared" si="29"/>
        <v>10</v>
      </c>
      <c r="E476" s="91" t="str">
        <f t="shared" si="30"/>
        <v>월</v>
      </c>
      <c r="F476" s="88" t="s">
        <v>155</v>
      </c>
      <c r="G476" s="88" t="s">
        <v>106</v>
      </c>
      <c r="H476" s="92" t="s">
        <v>121</v>
      </c>
      <c r="I476" s="20">
        <v>180000</v>
      </c>
      <c r="J476" s="1">
        <v>2</v>
      </c>
      <c r="K476" s="21">
        <f t="shared" si="31"/>
        <v>360000</v>
      </c>
    </row>
    <row r="477" spans="1:11" ht="19.5" customHeight="1" x14ac:dyDescent="0.3">
      <c r="A477" s="86">
        <v>43382</v>
      </c>
      <c r="B477" s="86">
        <v>43385</v>
      </c>
      <c r="C477" s="91">
        <f t="shared" si="28"/>
        <v>2018</v>
      </c>
      <c r="D477" s="91">
        <f t="shared" si="29"/>
        <v>10</v>
      </c>
      <c r="E477" s="91" t="str">
        <f t="shared" si="30"/>
        <v>화</v>
      </c>
      <c r="F477" s="88" t="s">
        <v>457</v>
      </c>
      <c r="G477" s="88" t="s">
        <v>99</v>
      </c>
      <c r="H477" s="92" t="s">
        <v>134</v>
      </c>
      <c r="I477" s="20">
        <v>403515</v>
      </c>
      <c r="J477" s="1">
        <v>3</v>
      </c>
      <c r="K477" s="21">
        <f t="shared" si="31"/>
        <v>1210545</v>
      </c>
    </row>
    <row r="478" spans="1:11" ht="19.5" customHeight="1" x14ac:dyDescent="0.3">
      <c r="A478" s="86">
        <v>43382</v>
      </c>
      <c r="B478" s="86">
        <v>43385</v>
      </c>
      <c r="C478" s="91">
        <f t="shared" si="28"/>
        <v>2018</v>
      </c>
      <c r="D478" s="91">
        <f t="shared" si="29"/>
        <v>10</v>
      </c>
      <c r="E478" s="91" t="str">
        <f t="shared" si="30"/>
        <v>화</v>
      </c>
      <c r="F478" s="88" t="s">
        <v>455</v>
      </c>
      <c r="G478" s="88" t="s">
        <v>101</v>
      </c>
      <c r="H478" s="92" t="s">
        <v>102</v>
      </c>
      <c r="I478" s="20">
        <v>1910640</v>
      </c>
      <c r="J478" s="1">
        <v>8</v>
      </c>
      <c r="K478" s="21">
        <f t="shared" si="31"/>
        <v>15285120</v>
      </c>
    </row>
    <row r="479" spans="1:11" ht="19.5" customHeight="1" x14ac:dyDescent="0.3">
      <c r="A479" s="86">
        <v>43383</v>
      </c>
      <c r="B479" s="86">
        <v>43386</v>
      </c>
      <c r="C479" s="91">
        <f t="shared" si="28"/>
        <v>2018</v>
      </c>
      <c r="D479" s="91">
        <f t="shared" si="29"/>
        <v>10</v>
      </c>
      <c r="E479" s="91" t="str">
        <f t="shared" si="30"/>
        <v>수</v>
      </c>
      <c r="F479" s="88" t="s">
        <v>456</v>
      </c>
      <c r="G479" s="88" t="s">
        <v>116</v>
      </c>
      <c r="H479" s="92" t="s">
        <v>122</v>
      </c>
      <c r="I479" s="20">
        <v>246000</v>
      </c>
      <c r="J479" s="1">
        <v>3</v>
      </c>
      <c r="K479" s="21">
        <f t="shared" si="31"/>
        <v>738000</v>
      </c>
    </row>
    <row r="480" spans="1:11" ht="19.5" customHeight="1" x14ac:dyDescent="0.3">
      <c r="A480" s="86">
        <v>43384</v>
      </c>
      <c r="B480" s="86">
        <v>43387</v>
      </c>
      <c r="C480" s="91">
        <f t="shared" si="28"/>
        <v>2018</v>
      </c>
      <c r="D480" s="91">
        <f t="shared" si="29"/>
        <v>10</v>
      </c>
      <c r="E480" s="91" t="str">
        <f t="shared" si="30"/>
        <v>목</v>
      </c>
      <c r="F480" s="88" t="s">
        <v>458</v>
      </c>
      <c r="G480" s="88" t="s">
        <v>99</v>
      </c>
      <c r="H480" s="92" t="s">
        <v>110</v>
      </c>
      <c r="I480" s="20">
        <v>159588</v>
      </c>
      <c r="J480" s="1">
        <v>4</v>
      </c>
      <c r="K480" s="21">
        <f t="shared" si="31"/>
        <v>638352</v>
      </c>
    </row>
    <row r="481" spans="1:11" ht="19.5" customHeight="1" x14ac:dyDescent="0.3">
      <c r="A481" s="86">
        <v>43384</v>
      </c>
      <c r="B481" s="86">
        <v>43387</v>
      </c>
      <c r="C481" s="91">
        <f t="shared" si="28"/>
        <v>2018</v>
      </c>
      <c r="D481" s="91">
        <f t="shared" si="29"/>
        <v>10</v>
      </c>
      <c r="E481" s="91" t="str">
        <f t="shared" si="30"/>
        <v>목</v>
      </c>
      <c r="F481" s="88" t="s">
        <v>459</v>
      </c>
      <c r="G481" s="88" t="s">
        <v>111</v>
      </c>
      <c r="H481" s="92" t="s">
        <v>113</v>
      </c>
      <c r="I481" s="20">
        <v>322800</v>
      </c>
      <c r="J481" s="1">
        <v>8</v>
      </c>
      <c r="K481" s="21">
        <f t="shared" si="31"/>
        <v>2582400</v>
      </c>
    </row>
    <row r="482" spans="1:11" ht="19.5" customHeight="1" x14ac:dyDescent="0.3">
      <c r="A482" s="86">
        <v>43385</v>
      </c>
      <c r="B482" s="86">
        <v>43388</v>
      </c>
      <c r="C482" s="91">
        <f t="shared" si="28"/>
        <v>2018</v>
      </c>
      <c r="D482" s="91">
        <f t="shared" si="29"/>
        <v>10</v>
      </c>
      <c r="E482" s="91" t="str">
        <f t="shared" si="30"/>
        <v>금</v>
      </c>
      <c r="F482" s="88" t="s">
        <v>457</v>
      </c>
      <c r="G482" s="88" t="s">
        <v>106</v>
      </c>
      <c r="H482" s="92" t="s">
        <v>130</v>
      </c>
      <c r="I482" s="20">
        <v>33480</v>
      </c>
      <c r="J482" s="1">
        <v>2</v>
      </c>
      <c r="K482" s="21">
        <f t="shared" si="31"/>
        <v>66960</v>
      </c>
    </row>
    <row r="483" spans="1:11" ht="19.5" customHeight="1" x14ac:dyDescent="0.3">
      <c r="A483" s="86">
        <v>43385</v>
      </c>
      <c r="B483" s="86">
        <v>43388</v>
      </c>
      <c r="C483" s="91">
        <f t="shared" si="28"/>
        <v>2018</v>
      </c>
      <c r="D483" s="91">
        <f t="shared" si="29"/>
        <v>10</v>
      </c>
      <c r="E483" s="91" t="str">
        <f t="shared" si="30"/>
        <v>금</v>
      </c>
      <c r="F483" s="88" t="s">
        <v>460</v>
      </c>
      <c r="G483" s="88" t="s">
        <v>116</v>
      </c>
      <c r="H483" s="92" t="s">
        <v>131</v>
      </c>
      <c r="I483" s="20">
        <v>429600</v>
      </c>
      <c r="J483" s="1">
        <v>9</v>
      </c>
      <c r="K483" s="21">
        <f t="shared" si="31"/>
        <v>3866400</v>
      </c>
    </row>
    <row r="484" spans="1:11" ht="19.5" customHeight="1" x14ac:dyDescent="0.3">
      <c r="A484" s="86">
        <v>43385</v>
      </c>
      <c r="B484" s="86">
        <v>43388</v>
      </c>
      <c r="C484" s="91">
        <f t="shared" si="28"/>
        <v>2018</v>
      </c>
      <c r="D484" s="91">
        <f t="shared" si="29"/>
        <v>10</v>
      </c>
      <c r="E484" s="91" t="str">
        <f t="shared" si="30"/>
        <v>금</v>
      </c>
      <c r="F484" s="88" t="s">
        <v>150</v>
      </c>
      <c r="G484" s="88" t="s">
        <v>101</v>
      </c>
      <c r="H484" s="92" t="s">
        <v>126</v>
      </c>
      <c r="I484" s="20">
        <v>563964</v>
      </c>
      <c r="J484" s="1">
        <v>1</v>
      </c>
      <c r="K484" s="21">
        <f t="shared" si="31"/>
        <v>563964</v>
      </c>
    </row>
    <row r="485" spans="1:11" ht="19.5" customHeight="1" x14ac:dyDescent="0.3">
      <c r="A485" s="86">
        <v>43385</v>
      </c>
      <c r="B485" s="86">
        <v>43388</v>
      </c>
      <c r="C485" s="91">
        <f t="shared" si="28"/>
        <v>2018</v>
      </c>
      <c r="D485" s="91">
        <f t="shared" si="29"/>
        <v>10</v>
      </c>
      <c r="E485" s="91" t="str">
        <f t="shared" si="30"/>
        <v>금</v>
      </c>
      <c r="F485" s="88" t="s">
        <v>465</v>
      </c>
      <c r="G485" s="88" t="s">
        <v>106</v>
      </c>
      <c r="H485" s="92" t="s">
        <v>115</v>
      </c>
      <c r="I485" s="20">
        <v>838800</v>
      </c>
      <c r="J485" s="1">
        <v>10</v>
      </c>
      <c r="K485" s="21">
        <f t="shared" si="31"/>
        <v>8388000</v>
      </c>
    </row>
    <row r="486" spans="1:11" ht="19.5" customHeight="1" x14ac:dyDescent="0.3">
      <c r="A486" s="86">
        <v>43385</v>
      </c>
      <c r="B486" s="86">
        <v>43388</v>
      </c>
      <c r="C486" s="91">
        <f t="shared" si="28"/>
        <v>2018</v>
      </c>
      <c r="D486" s="91">
        <f t="shared" si="29"/>
        <v>10</v>
      </c>
      <c r="E486" s="91" t="str">
        <f t="shared" si="30"/>
        <v>금</v>
      </c>
      <c r="F486" s="88" t="s">
        <v>466</v>
      </c>
      <c r="G486" s="88" t="s">
        <v>99</v>
      </c>
      <c r="H486" s="92" t="s">
        <v>100</v>
      </c>
      <c r="I486" s="20">
        <v>131940</v>
      </c>
      <c r="J486" s="1">
        <v>1</v>
      </c>
      <c r="K486" s="21">
        <f t="shared" si="31"/>
        <v>131940</v>
      </c>
    </row>
    <row r="487" spans="1:11" ht="19.5" customHeight="1" x14ac:dyDescent="0.3">
      <c r="A487" s="86">
        <v>43385</v>
      </c>
      <c r="B487" s="86">
        <v>43388</v>
      </c>
      <c r="C487" s="91">
        <f t="shared" si="28"/>
        <v>2018</v>
      </c>
      <c r="D487" s="91">
        <f t="shared" si="29"/>
        <v>10</v>
      </c>
      <c r="E487" s="91" t="str">
        <f t="shared" si="30"/>
        <v>금</v>
      </c>
      <c r="F487" s="88" t="s">
        <v>463</v>
      </c>
      <c r="G487" s="88" t="s">
        <v>106</v>
      </c>
      <c r="H487" s="92" t="s">
        <v>147</v>
      </c>
      <c r="I487" s="20">
        <v>35880</v>
      </c>
      <c r="J487" s="1">
        <v>5</v>
      </c>
      <c r="K487" s="21">
        <f t="shared" si="31"/>
        <v>179400</v>
      </c>
    </row>
    <row r="488" spans="1:11" ht="19.5" customHeight="1" x14ac:dyDescent="0.3">
      <c r="A488" s="86">
        <v>43385</v>
      </c>
      <c r="B488" s="86">
        <v>43388</v>
      </c>
      <c r="C488" s="91">
        <f t="shared" si="28"/>
        <v>2018</v>
      </c>
      <c r="D488" s="91">
        <f t="shared" si="29"/>
        <v>10</v>
      </c>
      <c r="E488" s="91" t="str">
        <f t="shared" si="30"/>
        <v>금</v>
      </c>
      <c r="F488" s="88" t="s">
        <v>462</v>
      </c>
      <c r="G488" s="88" t="s">
        <v>111</v>
      </c>
      <c r="H488" s="92" t="s">
        <v>112</v>
      </c>
      <c r="I488" s="20">
        <v>263890</v>
      </c>
      <c r="J488" s="1">
        <v>10</v>
      </c>
      <c r="K488" s="21">
        <f t="shared" si="31"/>
        <v>2638900</v>
      </c>
    </row>
    <row r="489" spans="1:11" ht="19.5" customHeight="1" x14ac:dyDescent="0.3">
      <c r="A489" s="86">
        <v>43385</v>
      </c>
      <c r="B489" s="86">
        <v>43388</v>
      </c>
      <c r="C489" s="91">
        <f t="shared" si="28"/>
        <v>2018</v>
      </c>
      <c r="D489" s="91">
        <f t="shared" si="29"/>
        <v>10</v>
      </c>
      <c r="E489" s="91" t="str">
        <f t="shared" si="30"/>
        <v>금</v>
      </c>
      <c r="F489" s="88" t="s">
        <v>464</v>
      </c>
      <c r="G489" s="88" t="s">
        <v>99</v>
      </c>
      <c r="H489" s="92" t="s">
        <v>132</v>
      </c>
      <c r="I489" s="20">
        <v>179988</v>
      </c>
      <c r="J489" s="1">
        <v>3</v>
      </c>
      <c r="K489" s="21">
        <f t="shared" si="31"/>
        <v>539964</v>
      </c>
    </row>
    <row r="490" spans="1:11" ht="19.5" customHeight="1" x14ac:dyDescent="0.3">
      <c r="A490" s="86">
        <v>43386</v>
      </c>
      <c r="B490" s="86">
        <v>43389</v>
      </c>
      <c r="C490" s="91">
        <f t="shared" si="28"/>
        <v>2018</v>
      </c>
      <c r="D490" s="91">
        <f t="shared" si="29"/>
        <v>10</v>
      </c>
      <c r="E490" s="91" t="str">
        <f t="shared" si="30"/>
        <v>토</v>
      </c>
      <c r="F490" s="88" t="s">
        <v>469</v>
      </c>
      <c r="G490" s="88" t="s">
        <v>111</v>
      </c>
      <c r="H490" s="92" t="s">
        <v>140</v>
      </c>
      <c r="I490" s="20">
        <v>39588</v>
      </c>
      <c r="J490" s="1">
        <v>3</v>
      </c>
      <c r="K490" s="21">
        <f t="shared" si="31"/>
        <v>118764</v>
      </c>
    </row>
    <row r="491" spans="1:11" ht="19.5" customHeight="1" x14ac:dyDescent="0.3">
      <c r="A491" s="86">
        <v>43386</v>
      </c>
      <c r="B491" s="86">
        <v>43389</v>
      </c>
      <c r="C491" s="91">
        <f t="shared" si="28"/>
        <v>2018</v>
      </c>
      <c r="D491" s="91">
        <f t="shared" si="29"/>
        <v>10</v>
      </c>
      <c r="E491" s="91" t="str">
        <f t="shared" si="30"/>
        <v>토</v>
      </c>
      <c r="F491" s="88" t="s">
        <v>470</v>
      </c>
      <c r="G491" s="88" t="s">
        <v>106</v>
      </c>
      <c r="H491" s="92" t="s">
        <v>129</v>
      </c>
      <c r="I491" s="20">
        <v>166800</v>
      </c>
      <c r="J491" s="1">
        <v>1</v>
      </c>
      <c r="K491" s="21">
        <f t="shared" si="31"/>
        <v>166800</v>
      </c>
    </row>
    <row r="492" spans="1:11" ht="19.5" customHeight="1" x14ac:dyDescent="0.3">
      <c r="A492" s="86">
        <v>43386</v>
      </c>
      <c r="B492" s="86">
        <v>43389</v>
      </c>
      <c r="C492" s="91">
        <f t="shared" si="28"/>
        <v>2018</v>
      </c>
      <c r="D492" s="91">
        <f t="shared" si="29"/>
        <v>10</v>
      </c>
      <c r="E492" s="91" t="str">
        <f t="shared" si="30"/>
        <v>토</v>
      </c>
      <c r="F492" s="88" t="s">
        <v>468</v>
      </c>
      <c r="G492" s="88" t="s">
        <v>103</v>
      </c>
      <c r="H492" s="92" t="s">
        <v>114</v>
      </c>
      <c r="I492" s="20">
        <v>205719</v>
      </c>
      <c r="J492" s="1">
        <v>1</v>
      </c>
      <c r="K492" s="21">
        <f t="shared" si="31"/>
        <v>205719</v>
      </c>
    </row>
    <row r="493" spans="1:11" ht="19.5" customHeight="1" x14ac:dyDescent="0.3">
      <c r="A493" s="86">
        <v>43386</v>
      </c>
      <c r="B493" s="86">
        <v>43389</v>
      </c>
      <c r="C493" s="91">
        <f t="shared" si="28"/>
        <v>2018</v>
      </c>
      <c r="D493" s="91">
        <f t="shared" si="29"/>
        <v>10</v>
      </c>
      <c r="E493" s="91" t="str">
        <f t="shared" si="30"/>
        <v>토</v>
      </c>
      <c r="F493" s="88" t="s">
        <v>464</v>
      </c>
      <c r="G493" s="88" t="s">
        <v>103</v>
      </c>
      <c r="H493" s="92" t="s">
        <v>114</v>
      </c>
      <c r="I493" s="20">
        <v>15192</v>
      </c>
      <c r="J493" s="1">
        <v>1</v>
      </c>
      <c r="K493" s="21">
        <f t="shared" si="31"/>
        <v>15192</v>
      </c>
    </row>
    <row r="494" spans="1:11" ht="19.5" customHeight="1" x14ac:dyDescent="0.3">
      <c r="A494" s="86">
        <v>43386</v>
      </c>
      <c r="B494" s="86">
        <v>43389</v>
      </c>
      <c r="C494" s="91">
        <f t="shared" si="28"/>
        <v>2018</v>
      </c>
      <c r="D494" s="91">
        <f t="shared" si="29"/>
        <v>10</v>
      </c>
      <c r="E494" s="91" t="str">
        <f t="shared" si="30"/>
        <v>토</v>
      </c>
      <c r="F494" s="88" t="s">
        <v>467</v>
      </c>
      <c r="G494" s="88" t="s">
        <v>99</v>
      </c>
      <c r="H494" s="92" t="s">
        <v>105</v>
      </c>
      <c r="I494" s="20">
        <v>299988</v>
      </c>
      <c r="J494" s="1">
        <v>7</v>
      </c>
      <c r="K494" s="21">
        <f t="shared" si="31"/>
        <v>2099916</v>
      </c>
    </row>
    <row r="495" spans="1:11" ht="19.5" customHeight="1" x14ac:dyDescent="0.3">
      <c r="A495" s="86">
        <v>43387</v>
      </c>
      <c r="B495" s="86">
        <v>43390</v>
      </c>
      <c r="C495" s="91">
        <f t="shared" si="28"/>
        <v>2018</v>
      </c>
      <c r="D495" s="91">
        <f t="shared" si="29"/>
        <v>10</v>
      </c>
      <c r="E495" s="91" t="str">
        <f t="shared" si="30"/>
        <v>일</v>
      </c>
      <c r="F495" s="88" t="s">
        <v>472</v>
      </c>
      <c r="G495" s="88" t="s">
        <v>103</v>
      </c>
      <c r="H495" s="92" t="s">
        <v>104</v>
      </c>
      <c r="I495" s="20">
        <v>402219</v>
      </c>
      <c r="J495" s="1">
        <v>1</v>
      </c>
      <c r="K495" s="21">
        <f t="shared" si="31"/>
        <v>402219</v>
      </c>
    </row>
    <row r="496" spans="1:11" ht="19.5" customHeight="1" x14ac:dyDescent="0.3">
      <c r="A496" s="86">
        <v>43388</v>
      </c>
      <c r="B496" s="86">
        <v>43391</v>
      </c>
      <c r="C496" s="91">
        <f t="shared" si="28"/>
        <v>2018</v>
      </c>
      <c r="D496" s="91">
        <f t="shared" si="29"/>
        <v>10</v>
      </c>
      <c r="E496" s="91" t="str">
        <f t="shared" si="30"/>
        <v>월</v>
      </c>
      <c r="F496" s="88" t="s">
        <v>467</v>
      </c>
      <c r="G496" s="88" t="s">
        <v>116</v>
      </c>
      <c r="H496" s="92" t="s">
        <v>131</v>
      </c>
      <c r="I496" s="20">
        <v>429600</v>
      </c>
      <c r="J496" s="1">
        <v>10</v>
      </c>
      <c r="K496" s="21">
        <f t="shared" si="31"/>
        <v>4296000</v>
      </c>
    </row>
    <row r="497" spans="1:11" ht="19.5" customHeight="1" x14ac:dyDescent="0.3">
      <c r="A497" s="86">
        <v>43388</v>
      </c>
      <c r="B497" s="86">
        <v>43391</v>
      </c>
      <c r="C497" s="91">
        <f t="shared" si="28"/>
        <v>2018</v>
      </c>
      <c r="D497" s="91">
        <f t="shared" si="29"/>
        <v>10</v>
      </c>
      <c r="E497" s="91" t="str">
        <f t="shared" si="30"/>
        <v>월</v>
      </c>
      <c r="F497" s="88" t="s">
        <v>473</v>
      </c>
      <c r="G497" s="88" t="s">
        <v>106</v>
      </c>
      <c r="H497" s="92" t="s">
        <v>123</v>
      </c>
      <c r="I497" s="20">
        <v>631040</v>
      </c>
      <c r="J497" s="1">
        <v>9</v>
      </c>
      <c r="K497" s="21">
        <f t="shared" si="31"/>
        <v>5679360</v>
      </c>
    </row>
    <row r="498" spans="1:11" ht="19.5" customHeight="1" x14ac:dyDescent="0.3">
      <c r="A498" s="86">
        <v>43389</v>
      </c>
      <c r="B498" s="86">
        <v>43392</v>
      </c>
      <c r="C498" s="91">
        <f t="shared" si="28"/>
        <v>2018</v>
      </c>
      <c r="D498" s="91">
        <f t="shared" si="29"/>
        <v>10</v>
      </c>
      <c r="E498" s="91" t="str">
        <f t="shared" si="30"/>
        <v>화</v>
      </c>
      <c r="F498" s="88" t="s">
        <v>474</v>
      </c>
      <c r="G498" s="88" t="s">
        <v>103</v>
      </c>
      <c r="H498" s="92" t="s">
        <v>127</v>
      </c>
      <c r="I498" s="20">
        <v>215988</v>
      </c>
      <c r="J498" s="1">
        <v>2</v>
      </c>
      <c r="K498" s="21">
        <f t="shared" si="31"/>
        <v>431976</v>
      </c>
    </row>
    <row r="499" spans="1:11" ht="19.5" customHeight="1" x14ac:dyDescent="0.3">
      <c r="A499" s="86">
        <v>43389</v>
      </c>
      <c r="B499" s="86">
        <v>43392</v>
      </c>
      <c r="C499" s="91">
        <f t="shared" si="28"/>
        <v>2018</v>
      </c>
      <c r="D499" s="91">
        <f t="shared" si="29"/>
        <v>10</v>
      </c>
      <c r="E499" s="91" t="str">
        <f t="shared" si="30"/>
        <v>화</v>
      </c>
      <c r="F499" s="88" t="s">
        <v>475</v>
      </c>
      <c r="G499" s="88" t="s">
        <v>111</v>
      </c>
      <c r="H499" s="92" t="s">
        <v>113</v>
      </c>
      <c r="I499" s="20">
        <v>322800</v>
      </c>
      <c r="J499" s="1">
        <v>2</v>
      </c>
      <c r="K499" s="21">
        <f t="shared" si="31"/>
        <v>645600</v>
      </c>
    </row>
    <row r="500" spans="1:11" ht="19.5" customHeight="1" x14ac:dyDescent="0.3">
      <c r="A500" s="86">
        <v>43389</v>
      </c>
      <c r="B500" s="86">
        <v>43392</v>
      </c>
      <c r="C500" s="91">
        <f t="shared" si="28"/>
        <v>2018</v>
      </c>
      <c r="D500" s="91">
        <f t="shared" si="29"/>
        <v>10</v>
      </c>
      <c r="E500" s="91" t="str">
        <f t="shared" si="30"/>
        <v>화</v>
      </c>
      <c r="F500" s="88" t="s">
        <v>148</v>
      </c>
      <c r="G500" s="88" t="s">
        <v>101</v>
      </c>
      <c r="H500" s="92" t="s">
        <v>102</v>
      </c>
      <c r="I500" s="20">
        <v>1910640</v>
      </c>
      <c r="J500" s="1">
        <v>10</v>
      </c>
      <c r="K500" s="21">
        <f t="shared" si="31"/>
        <v>19106400</v>
      </c>
    </row>
    <row r="501" spans="1:11" ht="19.5" customHeight="1" x14ac:dyDescent="0.3">
      <c r="A501" s="86">
        <v>43390</v>
      </c>
      <c r="B501" s="86">
        <v>43393</v>
      </c>
      <c r="C501" s="91">
        <f t="shared" si="28"/>
        <v>2018</v>
      </c>
      <c r="D501" s="91">
        <f t="shared" si="29"/>
        <v>10</v>
      </c>
      <c r="E501" s="91" t="str">
        <f t="shared" si="30"/>
        <v>수</v>
      </c>
      <c r="F501" s="88" t="s">
        <v>476</v>
      </c>
      <c r="G501" s="88" t="s">
        <v>101</v>
      </c>
      <c r="H501" s="92" t="s">
        <v>102</v>
      </c>
      <c r="I501" s="20">
        <v>1910640</v>
      </c>
      <c r="J501" s="1">
        <v>5</v>
      </c>
      <c r="K501" s="21">
        <f t="shared" si="31"/>
        <v>9553200</v>
      </c>
    </row>
    <row r="502" spans="1:11" ht="19.5" customHeight="1" x14ac:dyDescent="0.3">
      <c r="A502" s="86">
        <v>43390</v>
      </c>
      <c r="B502" s="86">
        <v>43393</v>
      </c>
      <c r="C502" s="91">
        <f t="shared" si="28"/>
        <v>2018</v>
      </c>
      <c r="D502" s="91">
        <f t="shared" si="29"/>
        <v>10</v>
      </c>
      <c r="E502" s="91" t="str">
        <f t="shared" si="30"/>
        <v>수</v>
      </c>
      <c r="F502" s="88" t="s">
        <v>151</v>
      </c>
      <c r="G502" s="88" t="s">
        <v>101</v>
      </c>
      <c r="H502" s="92" t="s">
        <v>102</v>
      </c>
      <c r="I502" s="20">
        <v>1910640</v>
      </c>
      <c r="J502" s="1">
        <v>5</v>
      </c>
      <c r="K502" s="21">
        <f t="shared" si="31"/>
        <v>9553200</v>
      </c>
    </row>
    <row r="503" spans="1:11" ht="19.5" customHeight="1" x14ac:dyDescent="0.3">
      <c r="A503" s="86">
        <v>43391</v>
      </c>
      <c r="B503" s="86">
        <v>43394</v>
      </c>
      <c r="C503" s="91">
        <f t="shared" si="28"/>
        <v>2018</v>
      </c>
      <c r="D503" s="91">
        <f t="shared" si="29"/>
        <v>10</v>
      </c>
      <c r="E503" s="91" t="str">
        <f t="shared" si="30"/>
        <v>목</v>
      </c>
      <c r="F503" s="88" t="s">
        <v>0</v>
      </c>
      <c r="G503" s="88" t="s">
        <v>116</v>
      </c>
      <c r="H503" s="92" t="s">
        <v>117</v>
      </c>
      <c r="I503" s="20">
        <v>198000</v>
      </c>
      <c r="J503" s="1">
        <v>8</v>
      </c>
      <c r="K503" s="21">
        <f t="shared" si="31"/>
        <v>1584000</v>
      </c>
    </row>
    <row r="504" spans="1:11" ht="19.5" customHeight="1" x14ac:dyDescent="0.3">
      <c r="A504" s="86">
        <v>43391</v>
      </c>
      <c r="B504" s="86">
        <v>43394</v>
      </c>
      <c r="C504" s="91">
        <f t="shared" si="28"/>
        <v>2018</v>
      </c>
      <c r="D504" s="91">
        <f t="shared" si="29"/>
        <v>10</v>
      </c>
      <c r="E504" s="91" t="str">
        <f t="shared" si="30"/>
        <v>목</v>
      </c>
      <c r="F504" s="88" t="s">
        <v>478</v>
      </c>
      <c r="G504" s="88" t="s">
        <v>101</v>
      </c>
      <c r="H504" s="92" t="s">
        <v>124</v>
      </c>
      <c r="I504" s="20">
        <v>599988</v>
      </c>
      <c r="J504" s="1">
        <v>3</v>
      </c>
      <c r="K504" s="21">
        <f t="shared" si="31"/>
        <v>1799964</v>
      </c>
    </row>
    <row r="505" spans="1:11" ht="19.5" customHeight="1" x14ac:dyDescent="0.3">
      <c r="A505" s="86">
        <v>43391</v>
      </c>
      <c r="B505" s="86">
        <v>43394</v>
      </c>
      <c r="C505" s="91">
        <f t="shared" si="28"/>
        <v>2018</v>
      </c>
      <c r="D505" s="91">
        <f t="shared" si="29"/>
        <v>10</v>
      </c>
      <c r="E505" s="91" t="str">
        <f t="shared" si="30"/>
        <v>목</v>
      </c>
      <c r="F505" s="88" t="s">
        <v>479</v>
      </c>
      <c r="G505" s="88" t="s">
        <v>99</v>
      </c>
      <c r="H505" s="92" t="s">
        <v>105</v>
      </c>
      <c r="I505" s="20">
        <v>299988</v>
      </c>
      <c r="J505" s="1">
        <v>4</v>
      </c>
      <c r="K505" s="21">
        <f t="shared" si="31"/>
        <v>1199952</v>
      </c>
    </row>
    <row r="506" spans="1:11" ht="19.5" customHeight="1" x14ac:dyDescent="0.3">
      <c r="A506" s="86">
        <v>43392</v>
      </c>
      <c r="B506" s="86">
        <v>43395</v>
      </c>
      <c r="C506" s="91">
        <f t="shared" si="28"/>
        <v>2018</v>
      </c>
      <c r="D506" s="91">
        <f t="shared" si="29"/>
        <v>10</v>
      </c>
      <c r="E506" s="91" t="str">
        <f t="shared" si="30"/>
        <v>금</v>
      </c>
      <c r="F506" s="88" t="s">
        <v>12</v>
      </c>
      <c r="G506" s="88" t="s">
        <v>101</v>
      </c>
      <c r="H506" s="92" t="s">
        <v>102</v>
      </c>
      <c r="I506" s="20">
        <v>1910640</v>
      </c>
      <c r="J506" s="1">
        <v>10</v>
      </c>
      <c r="K506" s="21">
        <f t="shared" si="31"/>
        <v>19106400</v>
      </c>
    </row>
    <row r="507" spans="1:11" ht="19.5" customHeight="1" x14ac:dyDescent="0.3">
      <c r="A507" s="86">
        <v>43392</v>
      </c>
      <c r="B507" s="86">
        <v>43395</v>
      </c>
      <c r="C507" s="91">
        <f t="shared" si="28"/>
        <v>2018</v>
      </c>
      <c r="D507" s="91">
        <f t="shared" si="29"/>
        <v>10</v>
      </c>
      <c r="E507" s="91" t="str">
        <f t="shared" si="30"/>
        <v>금</v>
      </c>
      <c r="F507" s="88" t="s">
        <v>0</v>
      </c>
      <c r="G507" s="88" t="s">
        <v>103</v>
      </c>
      <c r="H507" s="92" t="s">
        <v>104</v>
      </c>
      <c r="I507" s="20">
        <v>206233</v>
      </c>
      <c r="J507" s="1">
        <v>8</v>
      </c>
      <c r="K507" s="21">
        <f t="shared" si="31"/>
        <v>1649864</v>
      </c>
    </row>
    <row r="508" spans="1:11" ht="19.5" customHeight="1" x14ac:dyDescent="0.3">
      <c r="A508" s="86">
        <v>43392</v>
      </c>
      <c r="B508" s="86">
        <v>43395</v>
      </c>
      <c r="C508" s="91">
        <f t="shared" si="28"/>
        <v>2018</v>
      </c>
      <c r="D508" s="91">
        <f t="shared" si="29"/>
        <v>10</v>
      </c>
      <c r="E508" s="91" t="str">
        <f t="shared" si="30"/>
        <v>금</v>
      </c>
      <c r="F508" s="88" t="s">
        <v>149</v>
      </c>
      <c r="G508" s="88" t="s">
        <v>111</v>
      </c>
      <c r="H508" s="92" t="s">
        <v>140</v>
      </c>
      <c r="I508" s="20">
        <v>39588</v>
      </c>
      <c r="J508" s="1">
        <v>9</v>
      </c>
      <c r="K508" s="21">
        <f t="shared" si="31"/>
        <v>356292</v>
      </c>
    </row>
    <row r="509" spans="1:11" ht="19.5" customHeight="1" x14ac:dyDescent="0.3">
      <c r="A509" s="86">
        <v>43392</v>
      </c>
      <c r="B509" s="86">
        <v>43395</v>
      </c>
      <c r="C509" s="91">
        <f t="shared" si="28"/>
        <v>2018</v>
      </c>
      <c r="D509" s="91">
        <f t="shared" si="29"/>
        <v>10</v>
      </c>
      <c r="E509" s="91" t="str">
        <f t="shared" si="30"/>
        <v>금</v>
      </c>
      <c r="F509" s="88" t="s">
        <v>152</v>
      </c>
      <c r="G509" s="88" t="s">
        <v>103</v>
      </c>
      <c r="H509" s="92" t="s">
        <v>104</v>
      </c>
      <c r="I509" s="20">
        <v>197883</v>
      </c>
      <c r="J509" s="1">
        <v>3</v>
      </c>
      <c r="K509" s="21">
        <f t="shared" si="31"/>
        <v>593649</v>
      </c>
    </row>
    <row r="510" spans="1:11" ht="19.5" customHeight="1" x14ac:dyDescent="0.3">
      <c r="A510" s="86">
        <v>43394</v>
      </c>
      <c r="B510" s="86">
        <v>43397</v>
      </c>
      <c r="C510" s="91">
        <f t="shared" si="28"/>
        <v>2018</v>
      </c>
      <c r="D510" s="91">
        <f t="shared" si="29"/>
        <v>10</v>
      </c>
      <c r="E510" s="91" t="str">
        <f t="shared" si="30"/>
        <v>일</v>
      </c>
      <c r="F510" s="88" t="s">
        <v>151</v>
      </c>
      <c r="G510" s="88" t="s">
        <v>103</v>
      </c>
      <c r="H510" s="92" t="s">
        <v>104</v>
      </c>
      <c r="I510" s="20">
        <v>405426</v>
      </c>
      <c r="J510" s="1">
        <v>5</v>
      </c>
      <c r="K510" s="21">
        <f t="shared" si="31"/>
        <v>2027130</v>
      </c>
    </row>
    <row r="511" spans="1:11" ht="19.5" customHeight="1" x14ac:dyDescent="0.3">
      <c r="A511" s="86">
        <v>43393</v>
      </c>
      <c r="B511" s="86">
        <v>43396</v>
      </c>
      <c r="C511" s="91">
        <f t="shared" si="28"/>
        <v>2018</v>
      </c>
      <c r="D511" s="91">
        <f t="shared" si="29"/>
        <v>10</v>
      </c>
      <c r="E511" s="91" t="str">
        <f t="shared" si="30"/>
        <v>토</v>
      </c>
      <c r="F511" s="88" t="s">
        <v>0</v>
      </c>
      <c r="G511" s="88" t="s">
        <v>103</v>
      </c>
      <c r="H511" s="92" t="s">
        <v>114</v>
      </c>
      <c r="I511" s="20">
        <v>201413</v>
      </c>
      <c r="J511" s="1">
        <v>3</v>
      </c>
      <c r="K511" s="21">
        <f t="shared" si="31"/>
        <v>604239</v>
      </c>
    </row>
    <row r="512" spans="1:11" ht="19.5" customHeight="1" x14ac:dyDescent="0.3">
      <c r="A512" s="86">
        <v>43393</v>
      </c>
      <c r="B512" s="86">
        <v>43396</v>
      </c>
      <c r="C512" s="91">
        <f t="shared" si="28"/>
        <v>2018</v>
      </c>
      <c r="D512" s="91">
        <f t="shared" si="29"/>
        <v>10</v>
      </c>
      <c r="E512" s="91" t="str">
        <f t="shared" si="30"/>
        <v>토</v>
      </c>
      <c r="F512" s="88" t="s">
        <v>153</v>
      </c>
      <c r="G512" s="88" t="s">
        <v>116</v>
      </c>
      <c r="H512" s="92" t="s">
        <v>119</v>
      </c>
      <c r="I512" s="20">
        <v>1200000</v>
      </c>
      <c r="J512" s="1">
        <v>3</v>
      </c>
      <c r="K512" s="21">
        <f t="shared" si="31"/>
        <v>3600000</v>
      </c>
    </row>
    <row r="513" spans="1:11" ht="19.5" customHeight="1" x14ac:dyDescent="0.3">
      <c r="A513" s="86">
        <v>43395</v>
      </c>
      <c r="B513" s="86">
        <v>43398</v>
      </c>
      <c r="C513" s="91">
        <f t="shared" si="28"/>
        <v>2018</v>
      </c>
      <c r="D513" s="91">
        <f t="shared" si="29"/>
        <v>10</v>
      </c>
      <c r="E513" s="91" t="str">
        <f t="shared" si="30"/>
        <v>월</v>
      </c>
      <c r="F513" s="88" t="s">
        <v>152</v>
      </c>
      <c r="G513" s="88" t="s">
        <v>106</v>
      </c>
      <c r="H513" s="92" t="s">
        <v>121</v>
      </c>
      <c r="I513" s="20">
        <v>180000</v>
      </c>
      <c r="J513" s="1">
        <v>10</v>
      </c>
      <c r="K513" s="21">
        <f t="shared" si="31"/>
        <v>1800000</v>
      </c>
    </row>
    <row r="514" spans="1:11" ht="19.5" customHeight="1" x14ac:dyDescent="0.3">
      <c r="A514" s="86">
        <v>43396</v>
      </c>
      <c r="B514" s="86">
        <v>43399</v>
      </c>
      <c r="C514" s="91">
        <f t="shared" si="28"/>
        <v>2018</v>
      </c>
      <c r="D514" s="91">
        <f t="shared" si="29"/>
        <v>10</v>
      </c>
      <c r="E514" s="91" t="str">
        <f t="shared" si="30"/>
        <v>화</v>
      </c>
      <c r="F514" s="88" t="s">
        <v>154</v>
      </c>
      <c r="G514" s="88" t="s">
        <v>106</v>
      </c>
      <c r="H514" s="92" t="s">
        <v>121</v>
      </c>
      <c r="I514" s="20">
        <v>180000</v>
      </c>
      <c r="J514" s="1">
        <v>8</v>
      </c>
      <c r="K514" s="21">
        <f t="shared" si="31"/>
        <v>1440000</v>
      </c>
    </row>
    <row r="515" spans="1:11" ht="19.5" customHeight="1" x14ac:dyDescent="0.3">
      <c r="A515" s="86">
        <v>43396</v>
      </c>
      <c r="B515" s="86">
        <v>43399</v>
      </c>
      <c r="C515" s="91">
        <f t="shared" ref="C515:C578" si="32">YEAR(A515)</f>
        <v>2018</v>
      </c>
      <c r="D515" s="91">
        <f t="shared" ref="D515:D578" si="33">MONTH(A515)</f>
        <v>10</v>
      </c>
      <c r="E515" s="91" t="str">
        <f t="shared" ref="E515:E578" si="34">TEXT(A515,"aaa")</f>
        <v>화</v>
      </c>
      <c r="F515" s="88" t="s">
        <v>153</v>
      </c>
      <c r="G515" s="88" t="s">
        <v>106</v>
      </c>
      <c r="H515" s="92" t="s">
        <v>147</v>
      </c>
      <c r="I515" s="20">
        <v>35880</v>
      </c>
      <c r="J515" s="1">
        <v>1</v>
      </c>
      <c r="K515" s="21">
        <f t="shared" ref="K515:K578" si="35">I515*J515</f>
        <v>35880</v>
      </c>
    </row>
    <row r="516" spans="1:11" ht="19.5" customHeight="1" x14ac:dyDescent="0.3">
      <c r="A516" s="86">
        <v>43396</v>
      </c>
      <c r="B516" s="86">
        <v>43399</v>
      </c>
      <c r="C516" s="91">
        <f t="shared" si="32"/>
        <v>2018</v>
      </c>
      <c r="D516" s="91">
        <f t="shared" si="33"/>
        <v>10</v>
      </c>
      <c r="E516" s="91" t="str">
        <f t="shared" si="34"/>
        <v>화</v>
      </c>
      <c r="F516" s="88" t="s">
        <v>155</v>
      </c>
      <c r="G516" s="88" t="s">
        <v>99</v>
      </c>
      <c r="H516" s="92" t="s">
        <v>110</v>
      </c>
      <c r="I516" s="20">
        <v>159588</v>
      </c>
      <c r="J516" s="1">
        <v>9</v>
      </c>
      <c r="K516" s="21">
        <f t="shared" si="35"/>
        <v>1436292</v>
      </c>
    </row>
    <row r="517" spans="1:11" ht="19.5" customHeight="1" x14ac:dyDescent="0.3">
      <c r="A517" s="86">
        <v>43397</v>
      </c>
      <c r="B517" s="86">
        <v>43400</v>
      </c>
      <c r="C517" s="91">
        <f t="shared" si="32"/>
        <v>2018</v>
      </c>
      <c r="D517" s="91">
        <f t="shared" si="33"/>
        <v>10</v>
      </c>
      <c r="E517" s="91" t="str">
        <f t="shared" si="34"/>
        <v>수</v>
      </c>
      <c r="F517" s="88" t="s">
        <v>1</v>
      </c>
      <c r="G517" s="88" t="s">
        <v>111</v>
      </c>
      <c r="H517" s="92" t="s">
        <v>113</v>
      </c>
      <c r="I517" s="20">
        <v>322800</v>
      </c>
      <c r="J517" s="1">
        <v>1</v>
      </c>
      <c r="K517" s="21">
        <f t="shared" si="35"/>
        <v>322800</v>
      </c>
    </row>
    <row r="518" spans="1:11" ht="19.5" customHeight="1" x14ac:dyDescent="0.3">
      <c r="A518" s="86">
        <v>43398</v>
      </c>
      <c r="B518" s="86">
        <v>43401</v>
      </c>
      <c r="C518" s="91">
        <f t="shared" si="32"/>
        <v>2018</v>
      </c>
      <c r="D518" s="91">
        <f t="shared" si="33"/>
        <v>10</v>
      </c>
      <c r="E518" s="91" t="str">
        <f t="shared" si="34"/>
        <v>목</v>
      </c>
      <c r="F518" s="88" t="s">
        <v>155</v>
      </c>
      <c r="G518" s="88" t="s">
        <v>103</v>
      </c>
      <c r="H518" s="92" t="s">
        <v>114</v>
      </c>
      <c r="I518" s="20">
        <v>15192</v>
      </c>
      <c r="J518" s="1">
        <v>1</v>
      </c>
      <c r="K518" s="21">
        <f t="shared" si="35"/>
        <v>15192</v>
      </c>
    </row>
    <row r="519" spans="1:11" ht="19.5" customHeight="1" x14ac:dyDescent="0.3">
      <c r="A519" s="86">
        <v>43399</v>
      </c>
      <c r="B519" s="86">
        <v>43402</v>
      </c>
      <c r="C519" s="91">
        <f t="shared" si="32"/>
        <v>2018</v>
      </c>
      <c r="D519" s="91">
        <f t="shared" si="33"/>
        <v>10</v>
      </c>
      <c r="E519" s="91" t="str">
        <f t="shared" si="34"/>
        <v>금</v>
      </c>
      <c r="F519" s="88" t="s">
        <v>156</v>
      </c>
      <c r="G519" s="88" t="s">
        <v>103</v>
      </c>
      <c r="H519" s="92" t="s">
        <v>114</v>
      </c>
      <c r="I519" s="20">
        <v>199060</v>
      </c>
      <c r="J519" s="1">
        <v>3</v>
      </c>
      <c r="K519" s="21">
        <f t="shared" si="35"/>
        <v>597180</v>
      </c>
    </row>
    <row r="520" spans="1:11" ht="19.5" customHeight="1" x14ac:dyDescent="0.3">
      <c r="A520" s="86">
        <v>43400</v>
      </c>
      <c r="B520" s="86">
        <v>43403</v>
      </c>
      <c r="C520" s="91">
        <f t="shared" si="32"/>
        <v>2018</v>
      </c>
      <c r="D520" s="91">
        <f t="shared" si="33"/>
        <v>10</v>
      </c>
      <c r="E520" s="91" t="str">
        <f t="shared" si="34"/>
        <v>토</v>
      </c>
      <c r="F520" s="88" t="s">
        <v>156</v>
      </c>
      <c r="G520" s="88" t="s">
        <v>99</v>
      </c>
      <c r="H520" s="92" t="s">
        <v>132</v>
      </c>
      <c r="I520" s="20">
        <v>179988</v>
      </c>
      <c r="J520" s="1">
        <v>10</v>
      </c>
      <c r="K520" s="21">
        <f t="shared" si="35"/>
        <v>1799880</v>
      </c>
    </row>
    <row r="521" spans="1:11" ht="19.5" customHeight="1" x14ac:dyDescent="0.3">
      <c r="A521" s="86">
        <v>43400</v>
      </c>
      <c r="B521" s="86">
        <v>43403</v>
      </c>
      <c r="C521" s="91">
        <f t="shared" si="32"/>
        <v>2018</v>
      </c>
      <c r="D521" s="91">
        <f t="shared" si="33"/>
        <v>10</v>
      </c>
      <c r="E521" s="91" t="str">
        <f t="shared" si="34"/>
        <v>토</v>
      </c>
      <c r="F521" s="88" t="s">
        <v>455</v>
      </c>
      <c r="G521" s="88" t="s">
        <v>101</v>
      </c>
      <c r="H521" s="92" t="s">
        <v>126</v>
      </c>
      <c r="I521" s="20">
        <v>563964</v>
      </c>
      <c r="J521" s="1">
        <v>10</v>
      </c>
      <c r="K521" s="21">
        <f t="shared" si="35"/>
        <v>5639640</v>
      </c>
    </row>
    <row r="522" spans="1:11" ht="19.5" customHeight="1" x14ac:dyDescent="0.3">
      <c r="A522" s="86">
        <v>43401</v>
      </c>
      <c r="B522" s="86">
        <v>43404</v>
      </c>
      <c r="C522" s="91">
        <f t="shared" si="32"/>
        <v>2018</v>
      </c>
      <c r="D522" s="91">
        <f t="shared" si="33"/>
        <v>10</v>
      </c>
      <c r="E522" s="91" t="str">
        <f t="shared" si="34"/>
        <v>일</v>
      </c>
      <c r="F522" s="88" t="s">
        <v>455</v>
      </c>
      <c r="G522" s="88" t="s">
        <v>103</v>
      </c>
      <c r="H522" s="92" t="s">
        <v>127</v>
      </c>
      <c r="I522" s="20">
        <v>215988</v>
      </c>
      <c r="J522" s="1">
        <v>1</v>
      </c>
      <c r="K522" s="21">
        <f t="shared" si="35"/>
        <v>215988</v>
      </c>
    </row>
    <row r="523" spans="1:11" ht="19.5" customHeight="1" x14ac:dyDescent="0.3">
      <c r="A523" s="86">
        <v>43401</v>
      </c>
      <c r="B523" s="86">
        <v>43404</v>
      </c>
      <c r="C523" s="91">
        <f t="shared" si="32"/>
        <v>2018</v>
      </c>
      <c r="D523" s="91">
        <f t="shared" si="33"/>
        <v>10</v>
      </c>
      <c r="E523" s="91" t="str">
        <f t="shared" si="34"/>
        <v>일</v>
      </c>
      <c r="F523" s="88" t="s">
        <v>457</v>
      </c>
      <c r="G523" s="88" t="s">
        <v>106</v>
      </c>
      <c r="H523" s="92" t="s">
        <v>125</v>
      </c>
      <c r="I523" s="20">
        <v>1558800</v>
      </c>
      <c r="J523" s="1">
        <v>5</v>
      </c>
      <c r="K523" s="21">
        <f t="shared" si="35"/>
        <v>7794000</v>
      </c>
    </row>
    <row r="524" spans="1:11" ht="19.5" customHeight="1" x14ac:dyDescent="0.3">
      <c r="A524" s="86">
        <v>43402</v>
      </c>
      <c r="B524" s="86">
        <v>43405</v>
      </c>
      <c r="C524" s="91">
        <f t="shared" si="32"/>
        <v>2018</v>
      </c>
      <c r="D524" s="91">
        <f t="shared" si="33"/>
        <v>10</v>
      </c>
      <c r="E524" s="91" t="str">
        <f t="shared" si="34"/>
        <v>월</v>
      </c>
      <c r="F524" s="88" t="s">
        <v>456</v>
      </c>
      <c r="G524" s="88" t="s">
        <v>101</v>
      </c>
      <c r="H524" s="92" t="s">
        <v>102</v>
      </c>
      <c r="I524" s="20">
        <v>1910640</v>
      </c>
      <c r="J524" s="1">
        <v>9</v>
      </c>
      <c r="K524" s="21">
        <f t="shared" si="35"/>
        <v>17195760</v>
      </c>
    </row>
    <row r="525" spans="1:11" ht="19.5" customHeight="1" x14ac:dyDescent="0.3">
      <c r="A525" s="86">
        <v>43402</v>
      </c>
      <c r="B525" s="86">
        <v>43405</v>
      </c>
      <c r="C525" s="91">
        <f t="shared" si="32"/>
        <v>2018</v>
      </c>
      <c r="D525" s="91">
        <f t="shared" si="33"/>
        <v>10</v>
      </c>
      <c r="E525" s="91" t="str">
        <f t="shared" si="34"/>
        <v>월</v>
      </c>
      <c r="F525" s="88" t="s">
        <v>456</v>
      </c>
      <c r="G525" s="88" t="s">
        <v>101</v>
      </c>
      <c r="H525" s="92" t="s">
        <v>120</v>
      </c>
      <c r="I525" s="20">
        <v>1421964</v>
      </c>
      <c r="J525" s="1">
        <v>3</v>
      </c>
      <c r="K525" s="21">
        <f t="shared" si="35"/>
        <v>4265892</v>
      </c>
    </row>
    <row r="526" spans="1:11" ht="19.5" customHeight="1" x14ac:dyDescent="0.3">
      <c r="A526" s="86">
        <v>43402</v>
      </c>
      <c r="B526" s="86">
        <v>43405</v>
      </c>
      <c r="C526" s="91">
        <f t="shared" si="32"/>
        <v>2018</v>
      </c>
      <c r="D526" s="91">
        <f t="shared" si="33"/>
        <v>10</v>
      </c>
      <c r="E526" s="91" t="str">
        <f t="shared" si="34"/>
        <v>월</v>
      </c>
      <c r="F526" s="88" t="s">
        <v>150</v>
      </c>
      <c r="G526" s="88" t="s">
        <v>106</v>
      </c>
      <c r="H526" s="92" t="s">
        <v>130</v>
      </c>
      <c r="I526" s="20">
        <v>33480</v>
      </c>
      <c r="J526" s="1">
        <v>5</v>
      </c>
      <c r="K526" s="21">
        <f t="shared" si="35"/>
        <v>167400</v>
      </c>
    </row>
    <row r="527" spans="1:11" ht="19.5" customHeight="1" x14ac:dyDescent="0.3">
      <c r="A527" s="86">
        <v>43403</v>
      </c>
      <c r="B527" s="86">
        <v>43406</v>
      </c>
      <c r="C527" s="91">
        <f t="shared" si="32"/>
        <v>2018</v>
      </c>
      <c r="D527" s="91">
        <f t="shared" si="33"/>
        <v>10</v>
      </c>
      <c r="E527" s="91" t="str">
        <f t="shared" si="34"/>
        <v>화</v>
      </c>
      <c r="F527" s="88" t="s">
        <v>458</v>
      </c>
      <c r="G527" s="88" t="s">
        <v>116</v>
      </c>
      <c r="H527" s="92" t="s">
        <v>131</v>
      </c>
      <c r="I527" s="20">
        <v>429600</v>
      </c>
      <c r="J527" s="1">
        <v>1</v>
      </c>
      <c r="K527" s="21">
        <f t="shared" si="35"/>
        <v>429600</v>
      </c>
    </row>
    <row r="528" spans="1:11" ht="19.5" customHeight="1" x14ac:dyDescent="0.3">
      <c r="A528" s="86">
        <v>43403</v>
      </c>
      <c r="B528" s="86">
        <v>43406</v>
      </c>
      <c r="C528" s="91">
        <f t="shared" si="32"/>
        <v>2018</v>
      </c>
      <c r="D528" s="91">
        <f t="shared" si="33"/>
        <v>10</v>
      </c>
      <c r="E528" s="91" t="str">
        <f t="shared" si="34"/>
        <v>화</v>
      </c>
      <c r="F528" s="88" t="s">
        <v>460</v>
      </c>
      <c r="G528" s="88" t="s">
        <v>99</v>
      </c>
      <c r="H528" s="92" t="s">
        <v>110</v>
      </c>
      <c r="I528" s="20">
        <v>159588</v>
      </c>
      <c r="J528" s="1">
        <v>1</v>
      </c>
      <c r="K528" s="21">
        <f t="shared" si="35"/>
        <v>159588</v>
      </c>
    </row>
    <row r="529" spans="1:11" ht="19.5" customHeight="1" x14ac:dyDescent="0.3">
      <c r="A529" s="86">
        <v>43403</v>
      </c>
      <c r="B529" s="86">
        <v>43406</v>
      </c>
      <c r="C529" s="91">
        <f t="shared" si="32"/>
        <v>2018</v>
      </c>
      <c r="D529" s="91">
        <f t="shared" si="33"/>
        <v>10</v>
      </c>
      <c r="E529" s="91" t="str">
        <f t="shared" si="34"/>
        <v>화</v>
      </c>
      <c r="F529" s="88" t="s">
        <v>459</v>
      </c>
      <c r="G529" s="88" t="s">
        <v>106</v>
      </c>
      <c r="H529" s="92" t="s">
        <v>123</v>
      </c>
      <c r="I529" s="20">
        <v>636226</v>
      </c>
      <c r="J529" s="1">
        <v>1</v>
      </c>
      <c r="K529" s="21">
        <f t="shared" si="35"/>
        <v>636226</v>
      </c>
    </row>
    <row r="530" spans="1:11" ht="19.5" customHeight="1" x14ac:dyDescent="0.3">
      <c r="A530" s="86">
        <v>43403</v>
      </c>
      <c r="B530" s="86">
        <v>43406</v>
      </c>
      <c r="C530" s="91">
        <f t="shared" si="32"/>
        <v>2018</v>
      </c>
      <c r="D530" s="91">
        <f t="shared" si="33"/>
        <v>10</v>
      </c>
      <c r="E530" s="91" t="str">
        <f t="shared" si="34"/>
        <v>화</v>
      </c>
      <c r="F530" s="88" t="s">
        <v>459</v>
      </c>
      <c r="G530" s="88" t="s">
        <v>103</v>
      </c>
      <c r="H530" s="92" t="s">
        <v>141</v>
      </c>
      <c r="I530" s="20">
        <v>64847</v>
      </c>
      <c r="J530" s="1">
        <v>10</v>
      </c>
      <c r="K530" s="21">
        <f t="shared" si="35"/>
        <v>648470</v>
      </c>
    </row>
    <row r="531" spans="1:11" ht="19.5" customHeight="1" x14ac:dyDescent="0.3">
      <c r="A531" s="86">
        <v>43403</v>
      </c>
      <c r="B531" s="86">
        <v>43406</v>
      </c>
      <c r="C531" s="91">
        <f t="shared" si="32"/>
        <v>2018</v>
      </c>
      <c r="D531" s="91">
        <f t="shared" si="33"/>
        <v>10</v>
      </c>
      <c r="E531" s="91" t="str">
        <f t="shared" si="34"/>
        <v>화</v>
      </c>
      <c r="F531" s="88" t="s">
        <v>458</v>
      </c>
      <c r="G531" s="88" t="s">
        <v>99</v>
      </c>
      <c r="H531" s="92" t="s">
        <v>108</v>
      </c>
      <c r="I531" s="20">
        <v>48660</v>
      </c>
      <c r="J531" s="1">
        <v>10</v>
      </c>
      <c r="K531" s="21">
        <f t="shared" si="35"/>
        <v>486600</v>
      </c>
    </row>
    <row r="532" spans="1:11" ht="19.5" customHeight="1" x14ac:dyDescent="0.3">
      <c r="A532" s="86">
        <v>43404</v>
      </c>
      <c r="B532" s="86">
        <v>43407</v>
      </c>
      <c r="C532" s="91">
        <f t="shared" si="32"/>
        <v>2018</v>
      </c>
      <c r="D532" s="91">
        <f t="shared" si="33"/>
        <v>10</v>
      </c>
      <c r="E532" s="91" t="str">
        <f t="shared" si="34"/>
        <v>수</v>
      </c>
      <c r="F532" s="88" t="s">
        <v>460</v>
      </c>
      <c r="G532" s="88" t="s">
        <v>106</v>
      </c>
      <c r="H532" s="92" t="s">
        <v>109</v>
      </c>
      <c r="I532" s="20">
        <v>456000</v>
      </c>
      <c r="J532" s="1">
        <v>2</v>
      </c>
      <c r="K532" s="21">
        <f t="shared" si="35"/>
        <v>912000</v>
      </c>
    </row>
    <row r="533" spans="1:11" ht="19.5" customHeight="1" x14ac:dyDescent="0.3">
      <c r="A533" s="86">
        <v>43404</v>
      </c>
      <c r="B533" s="86">
        <v>43407</v>
      </c>
      <c r="C533" s="91">
        <f t="shared" si="32"/>
        <v>2018</v>
      </c>
      <c r="D533" s="91">
        <f t="shared" si="33"/>
        <v>10</v>
      </c>
      <c r="E533" s="91" t="str">
        <f t="shared" si="34"/>
        <v>수</v>
      </c>
      <c r="F533" s="88" t="s">
        <v>462</v>
      </c>
      <c r="G533" s="88" t="s">
        <v>101</v>
      </c>
      <c r="H533" s="92" t="s">
        <v>102</v>
      </c>
      <c r="I533" s="20">
        <v>1910640</v>
      </c>
      <c r="J533" s="1">
        <v>5</v>
      </c>
      <c r="K533" s="21">
        <f t="shared" si="35"/>
        <v>9553200</v>
      </c>
    </row>
    <row r="534" spans="1:11" ht="19.5" customHeight="1" x14ac:dyDescent="0.3">
      <c r="A534" s="86">
        <v>43404</v>
      </c>
      <c r="B534" s="86">
        <v>43407</v>
      </c>
      <c r="C534" s="91">
        <f t="shared" si="32"/>
        <v>2018</v>
      </c>
      <c r="D534" s="91">
        <f t="shared" si="33"/>
        <v>10</v>
      </c>
      <c r="E534" s="91" t="str">
        <f t="shared" si="34"/>
        <v>수</v>
      </c>
      <c r="F534" s="88" t="s">
        <v>461</v>
      </c>
      <c r="G534" s="88" t="s">
        <v>103</v>
      </c>
      <c r="H534" s="92" t="s">
        <v>114</v>
      </c>
      <c r="I534" s="20">
        <v>203688</v>
      </c>
      <c r="J534" s="1">
        <v>2</v>
      </c>
      <c r="K534" s="21">
        <f t="shared" si="35"/>
        <v>407376</v>
      </c>
    </row>
    <row r="535" spans="1:11" ht="19.5" customHeight="1" x14ac:dyDescent="0.3">
      <c r="A535" s="86">
        <v>43406</v>
      </c>
      <c r="B535" s="86">
        <v>43409</v>
      </c>
      <c r="C535" s="91">
        <f t="shared" si="32"/>
        <v>2018</v>
      </c>
      <c r="D535" s="91">
        <f t="shared" si="33"/>
        <v>11</v>
      </c>
      <c r="E535" s="91" t="str">
        <f t="shared" si="34"/>
        <v>금</v>
      </c>
      <c r="F535" s="88" t="s">
        <v>463</v>
      </c>
      <c r="G535" s="88" t="s">
        <v>101</v>
      </c>
      <c r="H535" s="92" t="s">
        <v>102</v>
      </c>
      <c r="I535" s="20">
        <v>1910640</v>
      </c>
      <c r="J535" s="1">
        <v>8</v>
      </c>
      <c r="K535" s="21">
        <f t="shared" si="35"/>
        <v>15285120</v>
      </c>
    </row>
    <row r="536" spans="1:11" ht="19.5" customHeight="1" x14ac:dyDescent="0.3">
      <c r="A536" s="86">
        <v>43405</v>
      </c>
      <c r="B536" s="86">
        <v>43408</v>
      </c>
      <c r="C536" s="91">
        <f t="shared" si="32"/>
        <v>2018</v>
      </c>
      <c r="D536" s="91">
        <f t="shared" si="33"/>
        <v>11</v>
      </c>
      <c r="E536" s="91" t="str">
        <f t="shared" si="34"/>
        <v>목</v>
      </c>
      <c r="F536" s="88" t="s">
        <v>464</v>
      </c>
      <c r="G536" s="88" t="s">
        <v>103</v>
      </c>
      <c r="H536" s="92" t="s">
        <v>127</v>
      </c>
      <c r="I536" s="20">
        <v>215988</v>
      </c>
      <c r="J536" s="1">
        <v>3</v>
      </c>
      <c r="K536" s="21">
        <f t="shared" si="35"/>
        <v>647964</v>
      </c>
    </row>
    <row r="537" spans="1:11" ht="19.5" customHeight="1" x14ac:dyDescent="0.3">
      <c r="A537" s="86">
        <v>43406</v>
      </c>
      <c r="B537" s="86">
        <v>43409</v>
      </c>
      <c r="C537" s="91">
        <f t="shared" si="32"/>
        <v>2018</v>
      </c>
      <c r="D537" s="91">
        <f t="shared" si="33"/>
        <v>11</v>
      </c>
      <c r="E537" s="91" t="str">
        <f t="shared" si="34"/>
        <v>금</v>
      </c>
      <c r="F537" s="88" t="s">
        <v>465</v>
      </c>
      <c r="G537" s="88" t="s">
        <v>101</v>
      </c>
      <c r="H537" s="92" t="s">
        <v>126</v>
      </c>
      <c r="I537" s="20">
        <v>563964</v>
      </c>
      <c r="J537" s="1">
        <v>3</v>
      </c>
      <c r="K537" s="21">
        <f t="shared" si="35"/>
        <v>1691892</v>
      </c>
    </row>
    <row r="538" spans="1:11" ht="19.5" customHeight="1" x14ac:dyDescent="0.3">
      <c r="A538" s="86">
        <v>43407</v>
      </c>
      <c r="B538" s="86">
        <v>43410</v>
      </c>
      <c r="C538" s="91">
        <f t="shared" si="32"/>
        <v>2018</v>
      </c>
      <c r="D538" s="91">
        <f t="shared" si="33"/>
        <v>11</v>
      </c>
      <c r="E538" s="91" t="str">
        <f t="shared" si="34"/>
        <v>토</v>
      </c>
      <c r="F538" s="88" t="s">
        <v>461</v>
      </c>
      <c r="G538" s="88" t="s">
        <v>106</v>
      </c>
      <c r="H538" s="92" t="s">
        <v>130</v>
      </c>
      <c r="I538" s="20">
        <v>33480</v>
      </c>
      <c r="J538" s="1">
        <v>7</v>
      </c>
      <c r="K538" s="21">
        <f t="shared" si="35"/>
        <v>234360</v>
      </c>
    </row>
    <row r="539" spans="1:11" ht="19.5" customHeight="1" x14ac:dyDescent="0.3">
      <c r="A539" s="86">
        <v>43407</v>
      </c>
      <c r="B539" s="86">
        <v>43410</v>
      </c>
      <c r="C539" s="91">
        <f t="shared" si="32"/>
        <v>2018</v>
      </c>
      <c r="D539" s="91">
        <f t="shared" si="33"/>
        <v>11</v>
      </c>
      <c r="E539" s="91" t="str">
        <f t="shared" si="34"/>
        <v>토</v>
      </c>
      <c r="F539" s="88" t="s">
        <v>466</v>
      </c>
      <c r="G539" s="88" t="s">
        <v>106</v>
      </c>
      <c r="H539" s="92" t="s">
        <v>115</v>
      </c>
      <c r="I539" s="20">
        <v>838800</v>
      </c>
      <c r="J539" s="1">
        <v>4</v>
      </c>
      <c r="K539" s="21">
        <f t="shared" si="35"/>
        <v>3355200</v>
      </c>
    </row>
    <row r="540" spans="1:11" ht="19.5" customHeight="1" x14ac:dyDescent="0.3">
      <c r="A540" s="86">
        <v>43408</v>
      </c>
      <c r="B540" s="86">
        <v>43411</v>
      </c>
      <c r="C540" s="91">
        <f t="shared" si="32"/>
        <v>2018</v>
      </c>
      <c r="D540" s="91">
        <f t="shared" si="33"/>
        <v>11</v>
      </c>
      <c r="E540" s="91" t="str">
        <f t="shared" si="34"/>
        <v>일</v>
      </c>
      <c r="F540" s="88" t="s">
        <v>150</v>
      </c>
      <c r="G540" s="88" t="s">
        <v>106</v>
      </c>
      <c r="H540" s="92" t="s">
        <v>115</v>
      </c>
      <c r="I540" s="20">
        <v>838800</v>
      </c>
      <c r="J540" s="1">
        <v>8</v>
      </c>
      <c r="K540" s="21">
        <f t="shared" si="35"/>
        <v>6710400</v>
      </c>
    </row>
    <row r="541" spans="1:11" ht="19.5" customHeight="1" x14ac:dyDescent="0.3">
      <c r="A541" s="86">
        <v>43408</v>
      </c>
      <c r="B541" s="86">
        <v>43411</v>
      </c>
      <c r="C541" s="91">
        <f t="shared" si="32"/>
        <v>2018</v>
      </c>
      <c r="D541" s="91">
        <f t="shared" si="33"/>
        <v>11</v>
      </c>
      <c r="E541" s="91" t="str">
        <f t="shared" si="34"/>
        <v>일</v>
      </c>
      <c r="F541" s="88" t="s">
        <v>467</v>
      </c>
      <c r="G541" s="88" t="s">
        <v>101</v>
      </c>
      <c r="H541" s="92" t="s">
        <v>124</v>
      </c>
      <c r="I541" s="20">
        <v>599988</v>
      </c>
      <c r="J541" s="1">
        <v>9</v>
      </c>
      <c r="K541" s="21">
        <f t="shared" si="35"/>
        <v>5399892</v>
      </c>
    </row>
    <row r="542" spans="1:11" ht="19.5" customHeight="1" x14ac:dyDescent="0.3">
      <c r="A542" s="86">
        <v>43408</v>
      </c>
      <c r="B542" s="86">
        <v>43411</v>
      </c>
      <c r="C542" s="91">
        <f t="shared" si="32"/>
        <v>2018</v>
      </c>
      <c r="D542" s="91">
        <f t="shared" si="33"/>
        <v>11</v>
      </c>
      <c r="E542" s="91" t="str">
        <f t="shared" si="34"/>
        <v>일</v>
      </c>
      <c r="F542" s="88" t="s">
        <v>462</v>
      </c>
      <c r="G542" s="88" t="s">
        <v>106</v>
      </c>
      <c r="H542" s="92" t="s">
        <v>129</v>
      </c>
      <c r="I542" s="20">
        <v>166800</v>
      </c>
      <c r="J542" s="1">
        <v>1</v>
      </c>
      <c r="K542" s="21">
        <f t="shared" si="35"/>
        <v>166800</v>
      </c>
    </row>
    <row r="543" spans="1:11" ht="19.5" customHeight="1" x14ac:dyDescent="0.3">
      <c r="A543" s="86">
        <v>43409</v>
      </c>
      <c r="B543" s="86">
        <v>43412</v>
      </c>
      <c r="C543" s="91">
        <f t="shared" si="32"/>
        <v>2018</v>
      </c>
      <c r="D543" s="91">
        <f t="shared" si="33"/>
        <v>11</v>
      </c>
      <c r="E543" s="91" t="str">
        <f t="shared" si="34"/>
        <v>월</v>
      </c>
      <c r="F543" s="88" t="s">
        <v>468</v>
      </c>
      <c r="G543" s="88" t="s">
        <v>116</v>
      </c>
      <c r="H543" s="92" t="s">
        <v>119</v>
      </c>
      <c r="I543" s="20">
        <v>1200000</v>
      </c>
      <c r="J543" s="1">
        <v>10</v>
      </c>
      <c r="K543" s="21">
        <f t="shared" si="35"/>
        <v>12000000</v>
      </c>
    </row>
    <row r="544" spans="1:11" ht="19.5" customHeight="1" x14ac:dyDescent="0.3">
      <c r="A544" s="86">
        <v>43410</v>
      </c>
      <c r="B544" s="86">
        <v>43413</v>
      </c>
      <c r="C544" s="91">
        <f t="shared" si="32"/>
        <v>2018</v>
      </c>
      <c r="D544" s="91">
        <f t="shared" si="33"/>
        <v>11</v>
      </c>
      <c r="E544" s="91" t="str">
        <f t="shared" si="34"/>
        <v>화</v>
      </c>
      <c r="F544" s="88" t="s">
        <v>469</v>
      </c>
      <c r="G544" s="88" t="s">
        <v>99</v>
      </c>
      <c r="H544" s="92" t="s">
        <v>100</v>
      </c>
      <c r="I544" s="20">
        <v>131940</v>
      </c>
      <c r="J544" s="1">
        <v>10</v>
      </c>
      <c r="K544" s="21">
        <f t="shared" si="35"/>
        <v>1319400</v>
      </c>
    </row>
    <row r="545" spans="1:11" ht="19.5" customHeight="1" x14ac:dyDescent="0.3">
      <c r="A545" s="86">
        <v>43410</v>
      </c>
      <c r="B545" s="86">
        <v>43413</v>
      </c>
      <c r="C545" s="91">
        <f t="shared" si="32"/>
        <v>2018</v>
      </c>
      <c r="D545" s="91">
        <f t="shared" si="33"/>
        <v>11</v>
      </c>
      <c r="E545" s="91" t="str">
        <f t="shared" si="34"/>
        <v>화</v>
      </c>
      <c r="F545" s="88" t="s">
        <v>471</v>
      </c>
      <c r="G545" s="88" t="s">
        <v>103</v>
      </c>
      <c r="H545" s="92" t="s">
        <v>127</v>
      </c>
      <c r="I545" s="20">
        <v>215988</v>
      </c>
      <c r="J545" s="1">
        <v>3</v>
      </c>
      <c r="K545" s="21">
        <f t="shared" si="35"/>
        <v>647964</v>
      </c>
    </row>
    <row r="546" spans="1:11" ht="19.5" customHeight="1" x14ac:dyDescent="0.3">
      <c r="A546" s="86">
        <v>43410</v>
      </c>
      <c r="B546" s="86">
        <v>43413</v>
      </c>
      <c r="C546" s="91">
        <f t="shared" si="32"/>
        <v>2018</v>
      </c>
      <c r="D546" s="91">
        <f t="shared" si="33"/>
        <v>11</v>
      </c>
      <c r="E546" s="91" t="str">
        <f t="shared" si="34"/>
        <v>화</v>
      </c>
      <c r="F546" s="88" t="s">
        <v>463</v>
      </c>
      <c r="G546" s="88" t="s">
        <v>103</v>
      </c>
      <c r="H546" s="92" t="s">
        <v>114</v>
      </c>
      <c r="I546" s="20">
        <v>203955</v>
      </c>
      <c r="J546" s="1">
        <v>3</v>
      </c>
      <c r="K546" s="21">
        <f t="shared" si="35"/>
        <v>611865</v>
      </c>
    </row>
    <row r="547" spans="1:11" ht="19.5" customHeight="1" x14ac:dyDescent="0.3">
      <c r="A547" s="86">
        <v>43410</v>
      </c>
      <c r="B547" s="86">
        <v>43413</v>
      </c>
      <c r="C547" s="91">
        <f t="shared" si="32"/>
        <v>2018</v>
      </c>
      <c r="D547" s="91">
        <f t="shared" si="33"/>
        <v>11</v>
      </c>
      <c r="E547" s="91" t="str">
        <f t="shared" si="34"/>
        <v>화</v>
      </c>
      <c r="F547" s="88" t="s">
        <v>470</v>
      </c>
      <c r="G547" s="88" t="s">
        <v>99</v>
      </c>
      <c r="H547" s="92" t="s">
        <v>108</v>
      </c>
      <c r="I547" s="20">
        <v>48660</v>
      </c>
      <c r="J547" s="1">
        <v>5</v>
      </c>
      <c r="K547" s="21">
        <f t="shared" si="35"/>
        <v>243300</v>
      </c>
    </row>
    <row r="548" spans="1:11" ht="19.5" customHeight="1" x14ac:dyDescent="0.3">
      <c r="A548" s="86">
        <v>43411</v>
      </c>
      <c r="B548" s="86">
        <v>43414</v>
      </c>
      <c r="C548" s="91">
        <f t="shared" si="32"/>
        <v>2018</v>
      </c>
      <c r="D548" s="91">
        <f t="shared" si="33"/>
        <v>11</v>
      </c>
      <c r="E548" s="91" t="str">
        <f t="shared" si="34"/>
        <v>수</v>
      </c>
      <c r="F548" s="88" t="s">
        <v>464</v>
      </c>
      <c r="G548" s="88" t="s">
        <v>106</v>
      </c>
      <c r="H548" s="92" t="s">
        <v>123</v>
      </c>
      <c r="I548" s="20">
        <v>441600</v>
      </c>
      <c r="J548" s="1">
        <v>1</v>
      </c>
      <c r="K548" s="21">
        <f t="shared" si="35"/>
        <v>441600</v>
      </c>
    </row>
    <row r="549" spans="1:11" ht="19.5" customHeight="1" x14ac:dyDescent="0.3">
      <c r="A549" s="86">
        <v>43411</v>
      </c>
      <c r="B549" s="86">
        <v>43414</v>
      </c>
      <c r="C549" s="91">
        <f t="shared" si="32"/>
        <v>2018</v>
      </c>
      <c r="D549" s="91">
        <f t="shared" si="33"/>
        <v>11</v>
      </c>
      <c r="E549" s="91" t="str">
        <f t="shared" si="34"/>
        <v>수</v>
      </c>
      <c r="F549" s="88" t="s">
        <v>465</v>
      </c>
      <c r="G549" s="88" t="s">
        <v>106</v>
      </c>
      <c r="H549" s="92" t="s">
        <v>130</v>
      </c>
      <c r="I549" s="20">
        <v>33480</v>
      </c>
      <c r="J549" s="1">
        <v>5</v>
      </c>
      <c r="K549" s="21">
        <f t="shared" si="35"/>
        <v>167400</v>
      </c>
    </row>
    <row r="550" spans="1:11" ht="19.5" customHeight="1" x14ac:dyDescent="0.3">
      <c r="A550" s="86">
        <v>43412</v>
      </c>
      <c r="B550" s="86">
        <v>43415</v>
      </c>
      <c r="C550" s="91">
        <f t="shared" si="32"/>
        <v>2018</v>
      </c>
      <c r="D550" s="91">
        <f t="shared" si="33"/>
        <v>11</v>
      </c>
      <c r="E550" s="91" t="str">
        <f t="shared" si="34"/>
        <v>목</v>
      </c>
      <c r="F550" s="88" t="s">
        <v>473</v>
      </c>
      <c r="G550" s="88" t="s">
        <v>103</v>
      </c>
      <c r="H550" s="92" t="s">
        <v>114</v>
      </c>
      <c r="I550" s="20">
        <v>200647</v>
      </c>
      <c r="J550" s="1">
        <v>10</v>
      </c>
      <c r="K550" s="21">
        <f t="shared" si="35"/>
        <v>2006470</v>
      </c>
    </row>
    <row r="551" spans="1:11" ht="19.5" customHeight="1" x14ac:dyDescent="0.3">
      <c r="A551" s="86">
        <v>43412</v>
      </c>
      <c r="B551" s="86">
        <v>43415</v>
      </c>
      <c r="C551" s="91">
        <f t="shared" si="32"/>
        <v>2018</v>
      </c>
      <c r="D551" s="91">
        <f t="shared" si="33"/>
        <v>11</v>
      </c>
      <c r="E551" s="91" t="str">
        <f t="shared" si="34"/>
        <v>목</v>
      </c>
      <c r="F551" s="88" t="s">
        <v>472</v>
      </c>
      <c r="G551" s="88" t="s">
        <v>103</v>
      </c>
      <c r="H551" s="92" t="s">
        <v>104</v>
      </c>
      <c r="I551" s="20">
        <v>405992</v>
      </c>
      <c r="J551" s="1">
        <v>1</v>
      </c>
      <c r="K551" s="21">
        <f t="shared" si="35"/>
        <v>405992</v>
      </c>
    </row>
    <row r="552" spans="1:11" ht="19.5" customHeight="1" x14ac:dyDescent="0.3">
      <c r="A552" s="86">
        <v>43415</v>
      </c>
      <c r="B552" s="86">
        <v>43418</v>
      </c>
      <c r="C552" s="91">
        <f t="shared" si="32"/>
        <v>2018</v>
      </c>
      <c r="D552" s="91">
        <f t="shared" si="33"/>
        <v>11</v>
      </c>
      <c r="E552" s="91" t="str">
        <f t="shared" si="34"/>
        <v>일</v>
      </c>
      <c r="F552" s="88" t="s">
        <v>466</v>
      </c>
      <c r="G552" s="88" t="s">
        <v>101</v>
      </c>
      <c r="H552" s="92" t="s">
        <v>102</v>
      </c>
      <c r="I552" s="20">
        <v>1910640</v>
      </c>
      <c r="J552" s="1">
        <v>9</v>
      </c>
      <c r="K552" s="21">
        <f t="shared" si="35"/>
        <v>17195760</v>
      </c>
    </row>
    <row r="553" spans="1:11" ht="19.5" customHeight="1" x14ac:dyDescent="0.3">
      <c r="A553" s="86">
        <v>43414</v>
      </c>
      <c r="B553" s="86">
        <v>43417</v>
      </c>
      <c r="C553" s="91">
        <f t="shared" si="32"/>
        <v>2018</v>
      </c>
      <c r="D553" s="91">
        <f t="shared" si="33"/>
        <v>11</v>
      </c>
      <c r="E553" s="91" t="str">
        <f t="shared" si="34"/>
        <v>토</v>
      </c>
      <c r="F553" s="88" t="s">
        <v>474</v>
      </c>
      <c r="G553" s="88" t="s">
        <v>116</v>
      </c>
      <c r="H553" s="92" t="s">
        <v>122</v>
      </c>
      <c r="I553" s="20">
        <v>246000</v>
      </c>
      <c r="J553" s="1">
        <v>7</v>
      </c>
      <c r="K553" s="21">
        <f t="shared" si="35"/>
        <v>1722000</v>
      </c>
    </row>
    <row r="554" spans="1:11" ht="19.5" customHeight="1" x14ac:dyDescent="0.3">
      <c r="A554" s="86">
        <v>43416</v>
      </c>
      <c r="B554" s="86">
        <v>43419</v>
      </c>
      <c r="C554" s="91">
        <f t="shared" si="32"/>
        <v>2018</v>
      </c>
      <c r="D554" s="91">
        <f t="shared" si="33"/>
        <v>11</v>
      </c>
      <c r="E554" s="91" t="str">
        <f t="shared" si="34"/>
        <v>월</v>
      </c>
      <c r="F554" s="88" t="s">
        <v>475</v>
      </c>
      <c r="G554" s="88" t="s">
        <v>116</v>
      </c>
      <c r="H554" s="92" t="s">
        <v>131</v>
      </c>
      <c r="I554" s="20">
        <v>429600</v>
      </c>
      <c r="J554" s="1">
        <v>1</v>
      </c>
      <c r="K554" s="21">
        <f t="shared" si="35"/>
        <v>429600</v>
      </c>
    </row>
    <row r="555" spans="1:11" ht="19.5" customHeight="1" x14ac:dyDescent="0.3">
      <c r="A555" s="86">
        <v>43416</v>
      </c>
      <c r="B555" s="86">
        <v>43419</v>
      </c>
      <c r="C555" s="91">
        <f t="shared" si="32"/>
        <v>2018</v>
      </c>
      <c r="D555" s="91">
        <f t="shared" si="33"/>
        <v>11</v>
      </c>
      <c r="E555" s="91" t="str">
        <f t="shared" si="34"/>
        <v>월</v>
      </c>
      <c r="F555" s="88" t="s">
        <v>476</v>
      </c>
      <c r="G555" s="88" t="s">
        <v>111</v>
      </c>
      <c r="H555" s="92" t="s">
        <v>133</v>
      </c>
      <c r="I555" s="20">
        <v>309600</v>
      </c>
      <c r="J555" s="1">
        <v>3</v>
      </c>
      <c r="K555" s="21">
        <f t="shared" si="35"/>
        <v>928800</v>
      </c>
    </row>
    <row r="556" spans="1:11" ht="19.5" customHeight="1" x14ac:dyDescent="0.3">
      <c r="A556" s="86">
        <v>43416</v>
      </c>
      <c r="B556" s="86">
        <v>43419</v>
      </c>
      <c r="C556" s="91">
        <f t="shared" si="32"/>
        <v>2018</v>
      </c>
      <c r="D556" s="91">
        <f t="shared" si="33"/>
        <v>11</v>
      </c>
      <c r="E556" s="91" t="str">
        <f t="shared" si="34"/>
        <v>월</v>
      </c>
      <c r="F556" s="88" t="s">
        <v>149</v>
      </c>
      <c r="G556" s="88" t="s">
        <v>99</v>
      </c>
      <c r="H556" s="92" t="s">
        <v>134</v>
      </c>
      <c r="I556" s="20">
        <v>398944</v>
      </c>
      <c r="J556" s="1">
        <v>2</v>
      </c>
      <c r="K556" s="21">
        <f t="shared" si="35"/>
        <v>797888</v>
      </c>
    </row>
    <row r="557" spans="1:11" ht="19.5" customHeight="1" x14ac:dyDescent="0.3">
      <c r="A557" s="86">
        <v>43417</v>
      </c>
      <c r="B557" s="86">
        <v>43420</v>
      </c>
      <c r="C557" s="91">
        <f t="shared" si="32"/>
        <v>2018</v>
      </c>
      <c r="D557" s="91">
        <f t="shared" si="33"/>
        <v>11</v>
      </c>
      <c r="E557" s="91" t="str">
        <f t="shared" si="34"/>
        <v>화</v>
      </c>
      <c r="F557" s="88" t="s">
        <v>477</v>
      </c>
      <c r="G557" s="88" t="s">
        <v>99</v>
      </c>
      <c r="H557" s="92" t="s">
        <v>105</v>
      </c>
      <c r="I557" s="20">
        <v>299988</v>
      </c>
      <c r="J557" s="1">
        <v>1</v>
      </c>
      <c r="K557" s="21">
        <f t="shared" si="35"/>
        <v>299988</v>
      </c>
    </row>
    <row r="558" spans="1:11" ht="19.5" customHeight="1" x14ac:dyDescent="0.3">
      <c r="A558" s="86">
        <v>43417</v>
      </c>
      <c r="B558" s="86">
        <v>43420</v>
      </c>
      <c r="C558" s="91">
        <f t="shared" si="32"/>
        <v>2018</v>
      </c>
      <c r="D558" s="91">
        <f t="shared" si="33"/>
        <v>11</v>
      </c>
      <c r="E558" s="91" t="str">
        <f t="shared" si="34"/>
        <v>화</v>
      </c>
      <c r="F558" s="88" t="s">
        <v>150</v>
      </c>
      <c r="G558" s="88" t="s">
        <v>103</v>
      </c>
      <c r="H558" s="92" t="s">
        <v>127</v>
      </c>
      <c r="I558" s="20">
        <v>215988</v>
      </c>
      <c r="J558" s="1">
        <v>1</v>
      </c>
      <c r="K558" s="21">
        <f t="shared" si="35"/>
        <v>215988</v>
      </c>
    </row>
    <row r="559" spans="1:11" ht="19.5" customHeight="1" x14ac:dyDescent="0.3">
      <c r="A559" s="86">
        <v>43417</v>
      </c>
      <c r="B559" s="86">
        <v>43420</v>
      </c>
      <c r="C559" s="91">
        <f t="shared" si="32"/>
        <v>2018</v>
      </c>
      <c r="D559" s="91">
        <f t="shared" si="33"/>
        <v>11</v>
      </c>
      <c r="E559" s="91" t="str">
        <f t="shared" si="34"/>
        <v>화</v>
      </c>
      <c r="F559" s="88" t="s">
        <v>151</v>
      </c>
      <c r="G559" s="88" t="s">
        <v>116</v>
      </c>
      <c r="H559" s="92" t="s">
        <v>131</v>
      </c>
      <c r="I559" s="20">
        <v>429600</v>
      </c>
      <c r="J559" s="1">
        <v>2</v>
      </c>
      <c r="K559" s="21">
        <f t="shared" si="35"/>
        <v>859200</v>
      </c>
    </row>
    <row r="560" spans="1:11" ht="19.5" customHeight="1" x14ac:dyDescent="0.3">
      <c r="A560" s="86">
        <v>43418</v>
      </c>
      <c r="B560" s="86">
        <v>43421</v>
      </c>
      <c r="C560" s="91">
        <f t="shared" si="32"/>
        <v>2018</v>
      </c>
      <c r="D560" s="91">
        <f t="shared" si="33"/>
        <v>11</v>
      </c>
      <c r="E560" s="91" t="str">
        <f t="shared" si="34"/>
        <v>수</v>
      </c>
      <c r="F560" s="88" t="s">
        <v>0</v>
      </c>
      <c r="G560" s="88" t="s">
        <v>103</v>
      </c>
      <c r="H560" s="92" t="s">
        <v>114</v>
      </c>
      <c r="I560" s="20">
        <v>15192</v>
      </c>
      <c r="J560" s="1">
        <v>10</v>
      </c>
      <c r="K560" s="21">
        <f t="shared" si="35"/>
        <v>151920</v>
      </c>
    </row>
    <row r="561" spans="1:11" ht="19.5" customHeight="1" x14ac:dyDescent="0.3">
      <c r="A561" s="86">
        <v>43418</v>
      </c>
      <c r="B561" s="86">
        <v>43421</v>
      </c>
      <c r="C561" s="91">
        <f t="shared" si="32"/>
        <v>2018</v>
      </c>
      <c r="D561" s="91">
        <f t="shared" si="33"/>
        <v>11</v>
      </c>
      <c r="E561" s="91" t="str">
        <f t="shared" si="34"/>
        <v>수</v>
      </c>
      <c r="F561" s="88" t="s">
        <v>467</v>
      </c>
      <c r="G561" s="88" t="s">
        <v>99</v>
      </c>
      <c r="H561" s="92" t="s">
        <v>110</v>
      </c>
      <c r="I561" s="20">
        <v>159588</v>
      </c>
      <c r="J561" s="1">
        <v>10</v>
      </c>
      <c r="K561" s="21">
        <f t="shared" si="35"/>
        <v>1595880</v>
      </c>
    </row>
    <row r="562" spans="1:11" ht="19.5" customHeight="1" x14ac:dyDescent="0.3">
      <c r="A562" s="86">
        <v>43418</v>
      </c>
      <c r="B562" s="86">
        <v>43421</v>
      </c>
      <c r="C562" s="91">
        <f t="shared" si="32"/>
        <v>2018</v>
      </c>
      <c r="D562" s="91">
        <f t="shared" si="33"/>
        <v>11</v>
      </c>
      <c r="E562" s="91" t="str">
        <f t="shared" si="34"/>
        <v>수</v>
      </c>
      <c r="F562" s="88" t="s">
        <v>478</v>
      </c>
      <c r="G562" s="88" t="s">
        <v>106</v>
      </c>
      <c r="H562" s="92" t="s">
        <v>130</v>
      </c>
      <c r="I562" s="20">
        <v>33480</v>
      </c>
      <c r="J562" s="1">
        <v>9</v>
      </c>
      <c r="K562" s="21">
        <f t="shared" si="35"/>
        <v>301320</v>
      </c>
    </row>
    <row r="563" spans="1:11" ht="19.5" customHeight="1" x14ac:dyDescent="0.3">
      <c r="A563" s="86">
        <v>43419</v>
      </c>
      <c r="B563" s="86">
        <v>43422</v>
      </c>
      <c r="C563" s="91">
        <f t="shared" si="32"/>
        <v>2018</v>
      </c>
      <c r="D563" s="91">
        <f t="shared" si="33"/>
        <v>11</v>
      </c>
      <c r="E563" s="91" t="str">
        <f t="shared" si="34"/>
        <v>목</v>
      </c>
      <c r="F563" s="88" t="s">
        <v>149</v>
      </c>
      <c r="G563" s="88" t="s">
        <v>106</v>
      </c>
      <c r="H563" s="92" t="s">
        <v>109</v>
      </c>
      <c r="I563" s="20">
        <v>456000</v>
      </c>
      <c r="J563" s="1">
        <v>2</v>
      </c>
      <c r="K563" s="21">
        <f t="shared" si="35"/>
        <v>912000</v>
      </c>
    </row>
    <row r="564" spans="1:11" ht="19.5" customHeight="1" x14ac:dyDescent="0.3">
      <c r="A564" s="86">
        <v>43420</v>
      </c>
      <c r="B564" s="86">
        <v>43423</v>
      </c>
      <c r="C564" s="91">
        <f t="shared" si="32"/>
        <v>2018</v>
      </c>
      <c r="D564" s="91">
        <f t="shared" si="33"/>
        <v>11</v>
      </c>
      <c r="E564" s="91" t="str">
        <f t="shared" si="34"/>
        <v>금</v>
      </c>
      <c r="F564" s="88" t="s">
        <v>468</v>
      </c>
      <c r="G564" s="88" t="s">
        <v>101</v>
      </c>
      <c r="H564" s="92" t="s">
        <v>124</v>
      </c>
      <c r="I564" s="20">
        <v>599988</v>
      </c>
      <c r="J564" s="1">
        <v>2</v>
      </c>
      <c r="K564" s="21">
        <f t="shared" si="35"/>
        <v>1199976</v>
      </c>
    </row>
    <row r="565" spans="1:11" ht="19.5" customHeight="1" x14ac:dyDescent="0.3">
      <c r="A565" s="86">
        <v>43421</v>
      </c>
      <c r="B565" s="86">
        <v>43424</v>
      </c>
      <c r="C565" s="91">
        <f t="shared" si="32"/>
        <v>2018</v>
      </c>
      <c r="D565" s="91">
        <f t="shared" si="33"/>
        <v>11</v>
      </c>
      <c r="E565" s="91" t="str">
        <f t="shared" si="34"/>
        <v>토</v>
      </c>
      <c r="F565" s="88" t="s">
        <v>149</v>
      </c>
      <c r="G565" s="88" t="s">
        <v>103</v>
      </c>
      <c r="H565" s="92" t="s">
        <v>127</v>
      </c>
      <c r="I565" s="20">
        <v>215988</v>
      </c>
      <c r="J565" s="1">
        <v>2</v>
      </c>
      <c r="K565" s="21">
        <f t="shared" si="35"/>
        <v>431976</v>
      </c>
    </row>
    <row r="566" spans="1:11" ht="19.5" customHeight="1" x14ac:dyDescent="0.3">
      <c r="A566" s="86">
        <v>43421</v>
      </c>
      <c r="B566" s="86">
        <v>43424</v>
      </c>
      <c r="C566" s="91">
        <f t="shared" si="32"/>
        <v>2018</v>
      </c>
      <c r="D566" s="91">
        <f t="shared" si="33"/>
        <v>11</v>
      </c>
      <c r="E566" s="91" t="str">
        <f t="shared" si="34"/>
        <v>토</v>
      </c>
      <c r="F566" s="88" t="s">
        <v>12</v>
      </c>
      <c r="G566" s="88" t="s">
        <v>106</v>
      </c>
      <c r="H566" s="92" t="s">
        <v>115</v>
      </c>
      <c r="I566" s="20">
        <v>838800</v>
      </c>
      <c r="J566" s="1">
        <v>5</v>
      </c>
      <c r="K566" s="21">
        <f t="shared" si="35"/>
        <v>4194000</v>
      </c>
    </row>
    <row r="567" spans="1:11" ht="19.5" customHeight="1" x14ac:dyDescent="0.3">
      <c r="A567" s="86">
        <v>43422</v>
      </c>
      <c r="B567" s="86">
        <v>43425</v>
      </c>
      <c r="C567" s="91">
        <f t="shared" si="32"/>
        <v>2018</v>
      </c>
      <c r="D567" s="91">
        <f t="shared" si="33"/>
        <v>11</v>
      </c>
      <c r="E567" s="91" t="str">
        <f t="shared" si="34"/>
        <v>일</v>
      </c>
      <c r="F567" s="88" t="s">
        <v>152</v>
      </c>
      <c r="G567" s="88" t="s">
        <v>103</v>
      </c>
      <c r="H567" s="92" t="s">
        <v>104</v>
      </c>
      <c r="I567" s="20">
        <v>403680</v>
      </c>
      <c r="J567" s="1">
        <v>3</v>
      </c>
      <c r="K567" s="21">
        <f t="shared" si="35"/>
        <v>1211040</v>
      </c>
    </row>
    <row r="568" spans="1:11" ht="19.5" customHeight="1" x14ac:dyDescent="0.3">
      <c r="A568" s="86">
        <v>43423</v>
      </c>
      <c r="B568" s="86">
        <v>43426</v>
      </c>
      <c r="C568" s="91">
        <f t="shared" si="32"/>
        <v>2018</v>
      </c>
      <c r="D568" s="91">
        <f t="shared" si="33"/>
        <v>11</v>
      </c>
      <c r="E568" s="91" t="str">
        <f t="shared" si="34"/>
        <v>월</v>
      </c>
      <c r="F568" s="88" t="s">
        <v>151</v>
      </c>
      <c r="G568" s="88" t="s">
        <v>101</v>
      </c>
      <c r="H568" s="92" t="s">
        <v>120</v>
      </c>
      <c r="I568" s="20">
        <v>1421964</v>
      </c>
      <c r="J568" s="1">
        <v>8</v>
      </c>
      <c r="K568" s="21">
        <f t="shared" si="35"/>
        <v>11375712</v>
      </c>
    </row>
    <row r="569" spans="1:11" ht="19.5" customHeight="1" x14ac:dyDescent="0.3">
      <c r="A569" s="86">
        <v>43424</v>
      </c>
      <c r="B569" s="86">
        <v>43427</v>
      </c>
      <c r="C569" s="91">
        <f t="shared" si="32"/>
        <v>2018</v>
      </c>
      <c r="D569" s="91">
        <f t="shared" si="33"/>
        <v>11</v>
      </c>
      <c r="E569" s="91" t="str">
        <f t="shared" si="34"/>
        <v>화</v>
      </c>
      <c r="F569" s="88" t="s">
        <v>1</v>
      </c>
      <c r="G569" s="88" t="s">
        <v>116</v>
      </c>
      <c r="H569" s="92" t="s">
        <v>122</v>
      </c>
      <c r="I569" s="20">
        <v>246000</v>
      </c>
      <c r="J569" s="1">
        <v>8</v>
      </c>
      <c r="K569" s="21">
        <f t="shared" si="35"/>
        <v>1968000</v>
      </c>
    </row>
    <row r="570" spans="1:11" ht="19.5" customHeight="1" x14ac:dyDescent="0.3">
      <c r="A570" s="86">
        <v>43425</v>
      </c>
      <c r="B570" s="86">
        <v>43428</v>
      </c>
      <c r="C570" s="91">
        <f t="shared" si="32"/>
        <v>2018</v>
      </c>
      <c r="D570" s="91">
        <f t="shared" si="33"/>
        <v>11</v>
      </c>
      <c r="E570" s="91" t="str">
        <f t="shared" si="34"/>
        <v>수</v>
      </c>
      <c r="F570" s="88" t="s">
        <v>469</v>
      </c>
      <c r="G570" s="88" t="s">
        <v>101</v>
      </c>
      <c r="H570" s="92" t="s">
        <v>102</v>
      </c>
      <c r="I570" s="20">
        <v>1910640</v>
      </c>
      <c r="J570" s="1">
        <v>2</v>
      </c>
      <c r="K570" s="21">
        <f t="shared" si="35"/>
        <v>3821280</v>
      </c>
    </row>
    <row r="571" spans="1:11" ht="19.5" customHeight="1" x14ac:dyDescent="0.3">
      <c r="A571" s="86">
        <v>43424</v>
      </c>
      <c r="B571" s="86">
        <v>43427</v>
      </c>
      <c r="C571" s="91">
        <f t="shared" si="32"/>
        <v>2018</v>
      </c>
      <c r="D571" s="91">
        <f t="shared" si="33"/>
        <v>11</v>
      </c>
      <c r="E571" s="91" t="str">
        <f t="shared" si="34"/>
        <v>화</v>
      </c>
      <c r="F571" s="88" t="s">
        <v>153</v>
      </c>
      <c r="G571" s="88" t="s">
        <v>116</v>
      </c>
      <c r="H571" s="92" t="s">
        <v>131</v>
      </c>
      <c r="I571" s="20">
        <v>429600</v>
      </c>
      <c r="J571" s="1">
        <v>4</v>
      </c>
      <c r="K571" s="21">
        <f t="shared" si="35"/>
        <v>1718400</v>
      </c>
    </row>
    <row r="572" spans="1:11" ht="19.5" customHeight="1" x14ac:dyDescent="0.3">
      <c r="A572" s="86">
        <v>43426</v>
      </c>
      <c r="B572" s="86">
        <v>43429</v>
      </c>
      <c r="C572" s="91">
        <f t="shared" si="32"/>
        <v>2018</v>
      </c>
      <c r="D572" s="91">
        <f t="shared" si="33"/>
        <v>11</v>
      </c>
      <c r="E572" s="91" t="str">
        <f t="shared" si="34"/>
        <v>목</v>
      </c>
      <c r="F572" s="88" t="s">
        <v>470</v>
      </c>
      <c r="G572" s="88" t="s">
        <v>116</v>
      </c>
      <c r="H572" s="92" t="s">
        <v>119</v>
      </c>
      <c r="I572" s="20">
        <v>1200000</v>
      </c>
      <c r="J572" s="1">
        <v>5</v>
      </c>
      <c r="K572" s="21">
        <f t="shared" si="35"/>
        <v>6000000</v>
      </c>
    </row>
    <row r="573" spans="1:11" ht="19.5" customHeight="1" x14ac:dyDescent="0.3">
      <c r="A573" s="86">
        <v>43427</v>
      </c>
      <c r="B573" s="86">
        <v>43430</v>
      </c>
      <c r="C573" s="91">
        <f t="shared" si="32"/>
        <v>2018</v>
      </c>
      <c r="D573" s="91">
        <f t="shared" si="33"/>
        <v>11</v>
      </c>
      <c r="E573" s="91" t="str">
        <f t="shared" si="34"/>
        <v>금</v>
      </c>
      <c r="F573" s="88" t="s">
        <v>471</v>
      </c>
      <c r="G573" s="88" t="s">
        <v>103</v>
      </c>
      <c r="H573" s="92" t="s">
        <v>141</v>
      </c>
      <c r="I573" s="20">
        <v>62116</v>
      </c>
      <c r="J573" s="1">
        <v>8</v>
      </c>
      <c r="K573" s="21">
        <f t="shared" si="35"/>
        <v>496928</v>
      </c>
    </row>
    <row r="574" spans="1:11" ht="19.5" customHeight="1" x14ac:dyDescent="0.3">
      <c r="A574" s="86">
        <v>43428</v>
      </c>
      <c r="B574" s="86">
        <v>43431</v>
      </c>
      <c r="C574" s="91">
        <f t="shared" si="32"/>
        <v>2018</v>
      </c>
      <c r="D574" s="91">
        <f t="shared" si="33"/>
        <v>11</v>
      </c>
      <c r="E574" s="91" t="str">
        <f t="shared" si="34"/>
        <v>토</v>
      </c>
      <c r="F574" s="88" t="s">
        <v>154</v>
      </c>
      <c r="G574" s="88" t="s">
        <v>101</v>
      </c>
      <c r="H574" s="92" t="s">
        <v>102</v>
      </c>
      <c r="I574" s="20">
        <v>1910640</v>
      </c>
      <c r="J574" s="1">
        <v>9</v>
      </c>
      <c r="K574" s="21">
        <f t="shared" si="35"/>
        <v>17195760</v>
      </c>
    </row>
    <row r="575" spans="1:11" ht="19.5" customHeight="1" x14ac:dyDescent="0.3">
      <c r="A575" s="86">
        <v>43429</v>
      </c>
      <c r="B575" s="86">
        <v>43432</v>
      </c>
      <c r="C575" s="91">
        <f t="shared" si="32"/>
        <v>2018</v>
      </c>
      <c r="D575" s="91">
        <f t="shared" si="33"/>
        <v>11</v>
      </c>
      <c r="E575" s="91" t="str">
        <f t="shared" si="34"/>
        <v>일</v>
      </c>
      <c r="F575" s="88" t="s">
        <v>155</v>
      </c>
      <c r="G575" s="88" t="s">
        <v>111</v>
      </c>
      <c r="H575" s="92" t="s">
        <v>113</v>
      </c>
      <c r="I575" s="20">
        <v>322800</v>
      </c>
      <c r="J575" s="1">
        <v>10</v>
      </c>
      <c r="K575" s="21">
        <f t="shared" si="35"/>
        <v>3228000</v>
      </c>
    </row>
    <row r="576" spans="1:11" ht="19.5" customHeight="1" x14ac:dyDescent="0.3">
      <c r="A576" s="86">
        <v>43430</v>
      </c>
      <c r="B576" s="86">
        <v>43433</v>
      </c>
      <c r="C576" s="91">
        <f t="shared" si="32"/>
        <v>2018</v>
      </c>
      <c r="D576" s="91">
        <f t="shared" si="33"/>
        <v>11</v>
      </c>
      <c r="E576" s="91" t="str">
        <f t="shared" si="34"/>
        <v>월</v>
      </c>
      <c r="F576" s="88" t="s">
        <v>473</v>
      </c>
      <c r="G576" s="88" t="s">
        <v>111</v>
      </c>
      <c r="H576" s="92" t="s">
        <v>140</v>
      </c>
      <c r="I576" s="20">
        <v>39588</v>
      </c>
      <c r="J576" s="1">
        <v>3</v>
      </c>
      <c r="K576" s="21">
        <f t="shared" si="35"/>
        <v>118764</v>
      </c>
    </row>
    <row r="577" spans="1:11" ht="19.5" customHeight="1" x14ac:dyDescent="0.3">
      <c r="A577" s="86">
        <v>43430</v>
      </c>
      <c r="B577" s="86">
        <v>43433</v>
      </c>
      <c r="C577" s="91">
        <f t="shared" si="32"/>
        <v>2018</v>
      </c>
      <c r="D577" s="91">
        <f t="shared" si="33"/>
        <v>11</v>
      </c>
      <c r="E577" s="91" t="str">
        <f t="shared" si="34"/>
        <v>월</v>
      </c>
      <c r="F577" s="88" t="s">
        <v>455</v>
      </c>
      <c r="G577" s="88" t="s">
        <v>101</v>
      </c>
      <c r="H577" s="92" t="s">
        <v>102</v>
      </c>
      <c r="I577" s="20">
        <v>1910640</v>
      </c>
      <c r="J577" s="1">
        <v>5</v>
      </c>
      <c r="K577" s="21">
        <f t="shared" si="35"/>
        <v>9553200</v>
      </c>
    </row>
    <row r="578" spans="1:11" ht="19.5" customHeight="1" x14ac:dyDescent="0.3">
      <c r="A578" s="86">
        <v>43431</v>
      </c>
      <c r="B578" s="86">
        <v>43434</v>
      </c>
      <c r="C578" s="91">
        <f t="shared" si="32"/>
        <v>2018</v>
      </c>
      <c r="D578" s="91">
        <f t="shared" si="33"/>
        <v>11</v>
      </c>
      <c r="E578" s="91" t="str">
        <f t="shared" si="34"/>
        <v>화</v>
      </c>
      <c r="F578" s="88" t="s">
        <v>456</v>
      </c>
      <c r="G578" s="88" t="s">
        <v>106</v>
      </c>
      <c r="H578" s="92" t="s">
        <v>115</v>
      </c>
      <c r="I578" s="20">
        <v>838800</v>
      </c>
      <c r="J578" s="1">
        <v>10</v>
      </c>
      <c r="K578" s="21">
        <f t="shared" si="35"/>
        <v>8388000</v>
      </c>
    </row>
    <row r="579" spans="1:11" ht="19.5" customHeight="1" x14ac:dyDescent="0.3">
      <c r="A579" s="86">
        <v>43431</v>
      </c>
      <c r="B579" s="86">
        <v>43434</v>
      </c>
      <c r="C579" s="91">
        <f t="shared" ref="C579:C640" si="36">YEAR(A579)</f>
        <v>2018</v>
      </c>
      <c r="D579" s="91">
        <f t="shared" ref="D579:D640" si="37">MONTH(A579)</f>
        <v>11</v>
      </c>
      <c r="E579" s="91" t="str">
        <f t="shared" ref="E579:E640" si="38">TEXT(A579,"aaa")</f>
        <v>화</v>
      </c>
      <c r="F579" s="88" t="s">
        <v>457</v>
      </c>
      <c r="G579" s="88" t="s">
        <v>103</v>
      </c>
      <c r="H579" s="92" t="s">
        <v>114</v>
      </c>
      <c r="I579" s="20">
        <v>205075</v>
      </c>
      <c r="J579" s="1">
        <v>3</v>
      </c>
      <c r="K579" s="21">
        <f t="shared" ref="K579:K640" si="39">I579*J579</f>
        <v>615225</v>
      </c>
    </row>
    <row r="580" spans="1:11" ht="19.5" customHeight="1" x14ac:dyDescent="0.3">
      <c r="A580" s="86">
        <v>43432</v>
      </c>
      <c r="B580" s="86">
        <v>43435</v>
      </c>
      <c r="C580" s="91">
        <f t="shared" si="36"/>
        <v>2018</v>
      </c>
      <c r="D580" s="91">
        <f t="shared" si="37"/>
        <v>11</v>
      </c>
      <c r="E580" s="91" t="str">
        <f t="shared" si="38"/>
        <v>수</v>
      </c>
      <c r="F580" s="88" t="s">
        <v>458</v>
      </c>
      <c r="G580" s="88" t="s">
        <v>99</v>
      </c>
      <c r="H580" s="92" t="s">
        <v>100</v>
      </c>
      <c r="I580" s="20">
        <v>131940</v>
      </c>
      <c r="J580" s="1">
        <v>1</v>
      </c>
      <c r="K580" s="21">
        <f t="shared" si="39"/>
        <v>131940</v>
      </c>
    </row>
    <row r="581" spans="1:11" ht="19.5" customHeight="1" x14ac:dyDescent="0.3">
      <c r="A581" s="86">
        <v>43432</v>
      </c>
      <c r="B581" s="86">
        <v>43435</v>
      </c>
      <c r="C581" s="91">
        <f t="shared" si="36"/>
        <v>2018</v>
      </c>
      <c r="D581" s="91">
        <f t="shared" si="37"/>
        <v>11</v>
      </c>
      <c r="E581" s="91" t="str">
        <f t="shared" si="38"/>
        <v>수</v>
      </c>
      <c r="F581" s="88" t="s">
        <v>472</v>
      </c>
      <c r="G581" s="88" t="s">
        <v>103</v>
      </c>
      <c r="H581" s="92" t="s">
        <v>127</v>
      </c>
      <c r="I581" s="20">
        <v>215988</v>
      </c>
      <c r="J581" s="1">
        <v>3</v>
      </c>
      <c r="K581" s="21">
        <f t="shared" si="39"/>
        <v>647964</v>
      </c>
    </row>
    <row r="582" spans="1:11" ht="19.5" customHeight="1" x14ac:dyDescent="0.3">
      <c r="A582" s="86">
        <v>43433</v>
      </c>
      <c r="B582" s="86">
        <v>43436</v>
      </c>
      <c r="C582" s="91">
        <f t="shared" si="36"/>
        <v>2018</v>
      </c>
      <c r="D582" s="91">
        <f t="shared" si="37"/>
        <v>11</v>
      </c>
      <c r="E582" s="91" t="str">
        <f t="shared" si="38"/>
        <v>목</v>
      </c>
      <c r="F582" s="88" t="s">
        <v>459</v>
      </c>
      <c r="G582" s="88" t="s">
        <v>116</v>
      </c>
      <c r="H582" s="92" t="s">
        <v>119</v>
      </c>
      <c r="I582" s="20">
        <v>1200000</v>
      </c>
      <c r="J582" s="1">
        <v>1</v>
      </c>
      <c r="K582" s="21">
        <f t="shared" si="39"/>
        <v>1200000</v>
      </c>
    </row>
    <row r="583" spans="1:11" ht="19.5" customHeight="1" x14ac:dyDescent="0.3">
      <c r="A583" s="86">
        <v>43434</v>
      </c>
      <c r="B583" s="86">
        <v>43437</v>
      </c>
      <c r="C583" s="91">
        <f t="shared" si="36"/>
        <v>2018</v>
      </c>
      <c r="D583" s="91">
        <f t="shared" si="37"/>
        <v>11</v>
      </c>
      <c r="E583" s="91" t="str">
        <f t="shared" si="38"/>
        <v>금</v>
      </c>
      <c r="F583" s="88" t="s">
        <v>460</v>
      </c>
      <c r="G583" s="88" t="s">
        <v>106</v>
      </c>
      <c r="H583" s="92" t="s">
        <v>121</v>
      </c>
      <c r="I583" s="20">
        <v>180000</v>
      </c>
      <c r="J583" s="1">
        <v>7</v>
      </c>
      <c r="K583" s="21">
        <f t="shared" si="39"/>
        <v>1260000</v>
      </c>
    </row>
    <row r="584" spans="1:11" ht="19.5" customHeight="1" x14ac:dyDescent="0.3">
      <c r="A584" s="86">
        <v>43434</v>
      </c>
      <c r="B584" s="86">
        <v>43437</v>
      </c>
      <c r="C584" s="91">
        <f t="shared" si="36"/>
        <v>2018</v>
      </c>
      <c r="D584" s="91">
        <f t="shared" si="37"/>
        <v>11</v>
      </c>
      <c r="E584" s="91" t="str">
        <f t="shared" si="38"/>
        <v>금</v>
      </c>
      <c r="F584" s="88" t="s">
        <v>464</v>
      </c>
      <c r="G584" s="88" t="s">
        <v>101</v>
      </c>
      <c r="H584" s="92" t="s">
        <v>118</v>
      </c>
      <c r="I584" s="20">
        <v>1319988</v>
      </c>
      <c r="J584" s="1">
        <v>5</v>
      </c>
      <c r="K584" s="21">
        <f t="shared" si="39"/>
        <v>6599940</v>
      </c>
    </row>
    <row r="585" spans="1:11" ht="19.5" customHeight="1" x14ac:dyDescent="0.3">
      <c r="A585" s="86">
        <v>43434</v>
      </c>
      <c r="B585" s="86">
        <v>43437</v>
      </c>
      <c r="C585" s="91">
        <f t="shared" si="36"/>
        <v>2018</v>
      </c>
      <c r="D585" s="91">
        <f t="shared" si="37"/>
        <v>11</v>
      </c>
      <c r="E585" s="91" t="str">
        <f t="shared" si="38"/>
        <v>금</v>
      </c>
      <c r="F585" s="88" t="s">
        <v>463</v>
      </c>
      <c r="G585" s="88" t="s">
        <v>99</v>
      </c>
      <c r="H585" s="92" t="s">
        <v>105</v>
      </c>
      <c r="I585" s="20">
        <v>299988</v>
      </c>
      <c r="J585" s="1">
        <v>1</v>
      </c>
      <c r="K585" s="21">
        <f t="shared" si="39"/>
        <v>299988</v>
      </c>
    </row>
    <row r="586" spans="1:11" ht="19.5" customHeight="1" x14ac:dyDescent="0.3">
      <c r="A586" s="86">
        <v>43434</v>
      </c>
      <c r="B586" s="86">
        <v>43437</v>
      </c>
      <c r="C586" s="91">
        <f t="shared" si="36"/>
        <v>2018</v>
      </c>
      <c r="D586" s="91">
        <f t="shared" si="37"/>
        <v>11</v>
      </c>
      <c r="E586" s="91" t="str">
        <f t="shared" si="38"/>
        <v>금</v>
      </c>
      <c r="F586" s="88" t="s">
        <v>148</v>
      </c>
      <c r="G586" s="88" t="s">
        <v>106</v>
      </c>
      <c r="H586" s="92" t="s">
        <v>138</v>
      </c>
      <c r="I586" s="20">
        <v>23880</v>
      </c>
      <c r="J586" s="1">
        <v>4</v>
      </c>
      <c r="K586" s="21">
        <f t="shared" si="39"/>
        <v>95520</v>
      </c>
    </row>
    <row r="587" spans="1:11" ht="19.5" customHeight="1" x14ac:dyDescent="0.3">
      <c r="A587" s="86">
        <v>43434</v>
      </c>
      <c r="B587" s="86">
        <v>43437</v>
      </c>
      <c r="C587" s="91">
        <f t="shared" si="36"/>
        <v>2018</v>
      </c>
      <c r="D587" s="91">
        <f t="shared" si="37"/>
        <v>11</v>
      </c>
      <c r="E587" s="91" t="str">
        <f t="shared" si="38"/>
        <v>금</v>
      </c>
      <c r="F587" s="88" t="s">
        <v>462</v>
      </c>
      <c r="G587" s="88" t="s">
        <v>106</v>
      </c>
      <c r="H587" s="92" t="s">
        <v>130</v>
      </c>
      <c r="I587" s="20">
        <v>33480</v>
      </c>
      <c r="J587" s="1">
        <v>3</v>
      </c>
      <c r="K587" s="21">
        <f t="shared" si="39"/>
        <v>100440</v>
      </c>
    </row>
    <row r="588" spans="1:11" ht="19.5" customHeight="1" x14ac:dyDescent="0.3">
      <c r="A588" s="86">
        <v>43434</v>
      </c>
      <c r="B588" s="86">
        <v>43437</v>
      </c>
      <c r="C588" s="91">
        <f t="shared" si="36"/>
        <v>2018</v>
      </c>
      <c r="D588" s="91">
        <f t="shared" si="37"/>
        <v>11</v>
      </c>
      <c r="E588" s="91" t="str">
        <f t="shared" si="38"/>
        <v>금</v>
      </c>
      <c r="F588" s="88" t="s">
        <v>461</v>
      </c>
      <c r="G588" s="88" t="s">
        <v>111</v>
      </c>
      <c r="H588" s="92" t="s">
        <v>113</v>
      </c>
      <c r="I588" s="20">
        <v>322800</v>
      </c>
      <c r="J588" s="1">
        <v>1</v>
      </c>
      <c r="K588" s="21">
        <f t="shared" si="39"/>
        <v>322800</v>
      </c>
    </row>
    <row r="589" spans="1:11" ht="19.5" customHeight="1" x14ac:dyDescent="0.3">
      <c r="A589" s="86">
        <v>43434</v>
      </c>
      <c r="B589" s="86">
        <v>43437</v>
      </c>
      <c r="C589" s="91">
        <f t="shared" si="36"/>
        <v>2018</v>
      </c>
      <c r="D589" s="91">
        <f t="shared" si="37"/>
        <v>11</v>
      </c>
      <c r="E589" s="91" t="str">
        <f t="shared" si="38"/>
        <v>금</v>
      </c>
      <c r="F589" s="88" t="s">
        <v>474</v>
      </c>
      <c r="G589" s="88" t="s">
        <v>99</v>
      </c>
      <c r="H589" s="92" t="s">
        <v>110</v>
      </c>
      <c r="I589" s="20">
        <v>159588</v>
      </c>
      <c r="J589" s="1">
        <v>8</v>
      </c>
      <c r="K589" s="21">
        <f t="shared" si="39"/>
        <v>1276704</v>
      </c>
    </row>
    <row r="590" spans="1:11" ht="19.5" customHeight="1" x14ac:dyDescent="0.3">
      <c r="A590" s="86">
        <v>43435</v>
      </c>
      <c r="B590" s="86">
        <v>43438</v>
      </c>
      <c r="C590" s="91">
        <f t="shared" si="36"/>
        <v>2018</v>
      </c>
      <c r="D590" s="91">
        <f t="shared" si="37"/>
        <v>12</v>
      </c>
      <c r="E590" s="91" t="str">
        <f t="shared" si="38"/>
        <v>토</v>
      </c>
      <c r="F590" s="88" t="s">
        <v>465</v>
      </c>
      <c r="G590" s="88" t="s">
        <v>101</v>
      </c>
      <c r="H590" s="92" t="s">
        <v>102</v>
      </c>
      <c r="I590" s="20">
        <v>1910640</v>
      </c>
      <c r="J590" s="1">
        <v>9</v>
      </c>
      <c r="K590" s="21">
        <f t="shared" si="39"/>
        <v>17195760</v>
      </c>
    </row>
    <row r="591" spans="1:11" ht="19.5" customHeight="1" x14ac:dyDescent="0.3">
      <c r="A591" s="86">
        <v>43435</v>
      </c>
      <c r="B591" s="86">
        <v>43438</v>
      </c>
      <c r="C591" s="91">
        <f t="shared" si="36"/>
        <v>2018</v>
      </c>
      <c r="D591" s="91">
        <f t="shared" si="37"/>
        <v>12</v>
      </c>
      <c r="E591" s="91" t="str">
        <f t="shared" si="38"/>
        <v>토</v>
      </c>
      <c r="F591" s="88" t="s">
        <v>466</v>
      </c>
      <c r="G591" s="88" t="s">
        <v>103</v>
      </c>
      <c r="H591" s="92" t="s">
        <v>104</v>
      </c>
      <c r="I591" s="20">
        <v>204595</v>
      </c>
      <c r="J591" s="1">
        <v>1</v>
      </c>
      <c r="K591" s="21">
        <f t="shared" si="39"/>
        <v>204595</v>
      </c>
    </row>
    <row r="592" spans="1:11" ht="19.5" customHeight="1" x14ac:dyDescent="0.3">
      <c r="A592" s="86">
        <v>43436</v>
      </c>
      <c r="B592" s="86">
        <v>43439</v>
      </c>
      <c r="C592" s="91">
        <f t="shared" si="36"/>
        <v>2018</v>
      </c>
      <c r="D592" s="91">
        <f t="shared" si="37"/>
        <v>12</v>
      </c>
      <c r="E592" s="91" t="str">
        <f t="shared" si="38"/>
        <v>일</v>
      </c>
      <c r="F592" s="88" t="s">
        <v>467</v>
      </c>
      <c r="G592" s="88" t="s">
        <v>106</v>
      </c>
      <c r="H592" s="92" t="s">
        <v>123</v>
      </c>
      <c r="I592" s="20">
        <v>441600</v>
      </c>
      <c r="J592" s="1">
        <v>2</v>
      </c>
      <c r="K592" s="21">
        <f t="shared" si="39"/>
        <v>883200</v>
      </c>
    </row>
    <row r="593" spans="1:11" ht="19.5" customHeight="1" x14ac:dyDescent="0.3">
      <c r="A593" s="86">
        <v>43436</v>
      </c>
      <c r="B593" s="86">
        <v>43439</v>
      </c>
      <c r="C593" s="91">
        <f t="shared" si="36"/>
        <v>2018</v>
      </c>
      <c r="D593" s="91">
        <f t="shared" si="37"/>
        <v>12</v>
      </c>
      <c r="E593" s="91" t="str">
        <f t="shared" si="38"/>
        <v>일</v>
      </c>
      <c r="F593" s="88" t="s">
        <v>150</v>
      </c>
      <c r="G593" s="88" t="s">
        <v>99</v>
      </c>
      <c r="H593" s="92" t="s">
        <v>105</v>
      </c>
      <c r="I593" s="20">
        <v>299988</v>
      </c>
      <c r="J593" s="1">
        <v>10</v>
      </c>
      <c r="K593" s="21">
        <f t="shared" si="39"/>
        <v>2999880</v>
      </c>
    </row>
    <row r="594" spans="1:11" ht="19.5" customHeight="1" x14ac:dyDescent="0.3">
      <c r="A594" s="86">
        <v>43437</v>
      </c>
      <c r="B594" s="86">
        <v>43440</v>
      </c>
      <c r="C594" s="91">
        <f t="shared" si="36"/>
        <v>2018</v>
      </c>
      <c r="D594" s="91">
        <f t="shared" si="37"/>
        <v>12</v>
      </c>
      <c r="E594" s="91" t="str">
        <f t="shared" si="38"/>
        <v>월</v>
      </c>
      <c r="F594" s="88" t="s">
        <v>468</v>
      </c>
      <c r="G594" s="88" t="s">
        <v>111</v>
      </c>
      <c r="H594" s="92" t="s">
        <v>113</v>
      </c>
      <c r="I594" s="20">
        <v>322800</v>
      </c>
      <c r="J594" s="1">
        <v>2</v>
      </c>
      <c r="K594" s="21">
        <f t="shared" si="39"/>
        <v>645600</v>
      </c>
    </row>
    <row r="595" spans="1:11" ht="19.5" customHeight="1" x14ac:dyDescent="0.3">
      <c r="A595" s="86">
        <v>43438</v>
      </c>
      <c r="B595" s="86">
        <v>43441</v>
      </c>
      <c r="C595" s="91">
        <f t="shared" si="36"/>
        <v>2018</v>
      </c>
      <c r="D595" s="91">
        <f t="shared" si="37"/>
        <v>12</v>
      </c>
      <c r="E595" s="91" t="str">
        <f t="shared" si="38"/>
        <v>화</v>
      </c>
      <c r="F595" s="88" t="s">
        <v>149</v>
      </c>
      <c r="G595" s="88" t="s">
        <v>101</v>
      </c>
      <c r="H595" s="92" t="s">
        <v>120</v>
      </c>
      <c r="I595" s="20">
        <v>1421964</v>
      </c>
      <c r="J595" s="1">
        <v>9</v>
      </c>
      <c r="K595" s="21">
        <f t="shared" si="39"/>
        <v>12797676</v>
      </c>
    </row>
    <row r="596" spans="1:11" ht="19.5" customHeight="1" x14ac:dyDescent="0.3">
      <c r="A596" s="86">
        <v>43439</v>
      </c>
      <c r="B596" s="86">
        <v>43442</v>
      </c>
      <c r="C596" s="91">
        <f t="shared" si="36"/>
        <v>2018</v>
      </c>
      <c r="D596" s="91">
        <f t="shared" si="37"/>
        <v>12</v>
      </c>
      <c r="E596" s="91" t="str">
        <f t="shared" si="38"/>
        <v>수</v>
      </c>
      <c r="F596" s="88" t="s">
        <v>470</v>
      </c>
      <c r="G596" s="88" t="s">
        <v>99</v>
      </c>
      <c r="H596" s="92" t="s">
        <v>132</v>
      </c>
      <c r="I596" s="20">
        <v>179988</v>
      </c>
      <c r="J596" s="1">
        <v>8</v>
      </c>
      <c r="K596" s="21">
        <f t="shared" si="39"/>
        <v>1439904</v>
      </c>
    </row>
    <row r="597" spans="1:11" ht="19.5" customHeight="1" x14ac:dyDescent="0.3">
      <c r="A597" s="86">
        <v>43440</v>
      </c>
      <c r="B597" s="86">
        <v>43443</v>
      </c>
      <c r="C597" s="91">
        <f t="shared" si="36"/>
        <v>2018</v>
      </c>
      <c r="D597" s="91">
        <f t="shared" si="37"/>
        <v>12</v>
      </c>
      <c r="E597" s="91" t="str">
        <f t="shared" si="38"/>
        <v>목</v>
      </c>
      <c r="F597" s="88" t="s">
        <v>473</v>
      </c>
      <c r="G597" s="88" t="s">
        <v>111</v>
      </c>
      <c r="H597" s="92" t="s">
        <v>140</v>
      </c>
      <c r="I597" s="20">
        <v>39588</v>
      </c>
      <c r="J597" s="1">
        <v>3</v>
      </c>
      <c r="K597" s="21">
        <f t="shared" si="39"/>
        <v>118764</v>
      </c>
    </row>
    <row r="598" spans="1:11" ht="19.5" customHeight="1" x14ac:dyDescent="0.3">
      <c r="A598" s="86">
        <v>43440</v>
      </c>
      <c r="B598" s="86">
        <v>43443</v>
      </c>
      <c r="C598" s="91">
        <f t="shared" si="36"/>
        <v>2018</v>
      </c>
      <c r="D598" s="91">
        <f t="shared" si="37"/>
        <v>12</v>
      </c>
      <c r="E598" s="91" t="str">
        <f t="shared" si="38"/>
        <v>목</v>
      </c>
      <c r="F598" s="88" t="s">
        <v>471</v>
      </c>
      <c r="G598" s="88" t="s">
        <v>101</v>
      </c>
      <c r="H598" s="92" t="s">
        <v>102</v>
      </c>
      <c r="I598" s="20">
        <v>1910640</v>
      </c>
      <c r="J598" s="1">
        <v>3</v>
      </c>
      <c r="K598" s="21">
        <f t="shared" si="39"/>
        <v>5731920</v>
      </c>
    </row>
    <row r="599" spans="1:11" ht="19.5" customHeight="1" x14ac:dyDescent="0.3">
      <c r="A599" s="86">
        <v>43441</v>
      </c>
      <c r="B599" s="86">
        <v>43444</v>
      </c>
      <c r="C599" s="91">
        <f t="shared" si="36"/>
        <v>2018</v>
      </c>
      <c r="D599" s="91">
        <f t="shared" si="37"/>
        <v>12</v>
      </c>
      <c r="E599" s="91" t="str">
        <f t="shared" si="38"/>
        <v>금</v>
      </c>
      <c r="F599" s="88" t="s">
        <v>472</v>
      </c>
      <c r="G599" s="88" t="s">
        <v>106</v>
      </c>
      <c r="H599" s="92" t="s">
        <v>115</v>
      </c>
      <c r="I599" s="20">
        <v>838800</v>
      </c>
      <c r="J599" s="1">
        <v>4</v>
      </c>
      <c r="K599" s="21">
        <f t="shared" si="39"/>
        <v>3355200</v>
      </c>
    </row>
    <row r="600" spans="1:11" ht="19.5" customHeight="1" x14ac:dyDescent="0.3">
      <c r="A600" s="86">
        <v>43441</v>
      </c>
      <c r="B600" s="86">
        <v>43444</v>
      </c>
      <c r="C600" s="91">
        <f t="shared" si="36"/>
        <v>2018</v>
      </c>
      <c r="D600" s="91">
        <f t="shared" si="37"/>
        <v>12</v>
      </c>
      <c r="E600" s="91" t="str">
        <f t="shared" si="38"/>
        <v>금</v>
      </c>
      <c r="F600" s="88" t="s">
        <v>148</v>
      </c>
      <c r="G600" s="88" t="s">
        <v>106</v>
      </c>
      <c r="H600" s="92" t="s">
        <v>109</v>
      </c>
      <c r="I600" s="20">
        <v>456000</v>
      </c>
      <c r="J600" s="1">
        <v>8</v>
      </c>
      <c r="K600" s="21">
        <f t="shared" si="39"/>
        <v>3648000</v>
      </c>
    </row>
    <row r="601" spans="1:11" ht="19.5" customHeight="1" x14ac:dyDescent="0.3">
      <c r="A601" s="86">
        <v>43442</v>
      </c>
      <c r="B601" s="86">
        <v>43445</v>
      </c>
      <c r="C601" s="91">
        <f t="shared" si="36"/>
        <v>2018</v>
      </c>
      <c r="D601" s="91">
        <f t="shared" si="37"/>
        <v>12</v>
      </c>
      <c r="E601" s="91" t="str">
        <f t="shared" si="38"/>
        <v>토</v>
      </c>
      <c r="F601" s="88" t="s">
        <v>475</v>
      </c>
      <c r="G601" s="88" t="s">
        <v>99</v>
      </c>
      <c r="H601" s="92" t="s">
        <v>134</v>
      </c>
      <c r="I601" s="20">
        <v>403704</v>
      </c>
      <c r="J601" s="1">
        <v>10</v>
      </c>
      <c r="K601" s="21">
        <f t="shared" si="39"/>
        <v>4037040</v>
      </c>
    </row>
    <row r="602" spans="1:11" ht="19.5" customHeight="1" x14ac:dyDescent="0.3">
      <c r="A602" s="86">
        <v>43442</v>
      </c>
      <c r="B602" s="86">
        <v>43445</v>
      </c>
      <c r="C602" s="91">
        <f t="shared" si="36"/>
        <v>2018</v>
      </c>
      <c r="D602" s="91">
        <f t="shared" si="37"/>
        <v>12</v>
      </c>
      <c r="E602" s="91" t="str">
        <f t="shared" si="38"/>
        <v>토</v>
      </c>
      <c r="F602" s="88" t="s">
        <v>12</v>
      </c>
      <c r="G602" s="88" t="s">
        <v>101</v>
      </c>
      <c r="H602" s="92" t="s">
        <v>102</v>
      </c>
      <c r="I602" s="20">
        <v>1910640</v>
      </c>
      <c r="J602" s="1">
        <v>10</v>
      </c>
      <c r="K602" s="21">
        <f t="shared" si="39"/>
        <v>19106400</v>
      </c>
    </row>
    <row r="603" spans="1:11" ht="19.5" customHeight="1" x14ac:dyDescent="0.3">
      <c r="A603" s="86">
        <v>43442</v>
      </c>
      <c r="B603" s="86">
        <v>43445</v>
      </c>
      <c r="C603" s="91">
        <f t="shared" si="36"/>
        <v>2018</v>
      </c>
      <c r="D603" s="91">
        <f t="shared" si="37"/>
        <v>12</v>
      </c>
      <c r="E603" s="91" t="str">
        <f t="shared" si="38"/>
        <v>토</v>
      </c>
      <c r="F603" s="88" t="s">
        <v>474</v>
      </c>
      <c r="G603" s="88" t="s">
        <v>111</v>
      </c>
      <c r="H603" s="92" t="s">
        <v>113</v>
      </c>
      <c r="I603" s="20">
        <v>322800</v>
      </c>
      <c r="J603" s="1">
        <v>9</v>
      </c>
      <c r="K603" s="21">
        <f t="shared" si="39"/>
        <v>2905200</v>
      </c>
    </row>
    <row r="604" spans="1:11" ht="19.5" customHeight="1" x14ac:dyDescent="0.3">
      <c r="A604" s="86">
        <v>43443</v>
      </c>
      <c r="B604" s="86">
        <v>43446</v>
      </c>
      <c r="C604" s="91">
        <f t="shared" si="36"/>
        <v>2018</v>
      </c>
      <c r="D604" s="91">
        <f t="shared" si="37"/>
        <v>12</v>
      </c>
      <c r="E604" s="91" t="str">
        <f t="shared" si="38"/>
        <v>일</v>
      </c>
      <c r="F604" s="88" t="s">
        <v>151</v>
      </c>
      <c r="G604" s="88" t="s">
        <v>106</v>
      </c>
      <c r="H604" s="92" t="s">
        <v>123</v>
      </c>
      <c r="I604" s="20">
        <v>629930</v>
      </c>
      <c r="J604" s="1">
        <v>10</v>
      </c>
      <c r="K604" s="21">
        <f t="shared" si="39"/>
        <v>6299300</v>
      </c>
    </row>
    <row r="605" spans="1:11" ht="19.5" customHeight="1" x14ac:dyDescent="0.3">
      <c r="A605" s="86">
        <v>43444</v>
      </c>
      <c r="B605" s="86">
        <v>43447</v>
      </c>
      <c r="C605" s="91">
        <f t="shared" si="36"/>
        <v>2018</v>
      </c>
      <c r="D605" s="91">
        <f t="shared" si="37"/>
        <v>12</v>
      </c>
      <c r="E605" s="91" t="str">
        <f t="shared" si="38"/>
        <v>월</v>
      </c>
      <c r="F605" s="88" t="s">
        <v>152</v>
      </c>
      <c r="G605" s="88" t="s">
        <v>116</v>
      </c>
      <c r="H605" s="92" t="s">
        <v>131</v>
      </c>
      <c r="I605" s="20">
        <v>429600</v>
      </c>
      <c r="J605" s="1">
        <v>3</v>
      </c>
      <c r="K605" s="21">
        <f t="shared" si="39"/>
        <v>1288800</v>
      </c>
    </row>
    <row r="606" spans="1:11" ht="19.5" customHeight="1" x14ac:dyDescent="0.3">
      <c r="A606" s="86">
        <v>43445</v>
      </c>
      <c r="B606" s="86">
        <v>43448</v>
      </c>
      <c r="C606" s="91">
        <f t="shared" si="36"/>
        <v>2018</v>
      </c>
      <c r="D606" s="91">
        <f t="shared" si="37"/>
        <v>12</v>
      </c>
      <c r="E606" s="91" t="str">
        <f t="shared" si="38"/>
        <v>화</v>
      </c>
      <c r="F606" s="88" t="s">
        <v>0</v>
      </c>
      <c r="G606" s="88" t="s">
        <v>103</v>
      </c>
      <c r="H606" s="92" t="s">
        <v>114</v>
      </c>
      <c r="I606" s="20">
        <v>15192</v>
      </c>
      <c r="J606" s="1">
        <v>5</v>
      </c>
      <c r="K606" s="21">
        <f t="shared" si="39"/>
        <v>75960</v>
      </c>
    </row>
    <row r="607" spans="1:11" ht="19.5" customHeight="1" x14ac:dyDescent="0.3">
      <c r="A607" s="86">
        <v>43446</v>
      </c>
      <c r="B607" s="86">
        <v>43449</v>
      </c>
      <c r="C607" s="91">
        <f t="shared" si="36"/>
        <v>2018</v>
      </c>
      <c r="D607" s="91">
        <f t="shared" si="37"/>
        <v>12</v>
      </c>
      <c r="E607" s="91" t="str">
        <f t="shared" si="38"/>
        <v>수</v>
      </c>
      <c r="F607" s="88" t="s">
        <v>153</v>
      </c>
      <c r="G607" s="88" t="s">
        <v>103</v>
      </c>
      <c r="H607" s="92" t="s">
        <v>114</v>
      </c>
      <c r="I607" s="20">
        <v>202995</v>
      </c>
      <c r="J607" s="1">
        <v>10</v>
      </c>
      <c r="K607" s="21">
        <f t="shared" si="39"/>
        <v>2029950</v>
      </c>
    </row>
    <row r="608" spans="1:11" ht="19.5" customHeight="1" x14ac:dyDescent="0.3">
      <c r="A608" s="86">
        <v>43447</v>
      </c>
      <c r="B608" s="86">
        <v>43450</v>
      </c>
      <c r="C608" s="91">
        <f t="shared" si="36"/>
        <v>2018</v>
      </c>
      <c r="D608" s="91">
        <f t="shared" si="37"/>
        <v>12</v>
      </c>
      <c r="E608" s="91" t="str">
        <f t="shared" si="38"/>
        <v>목</v>
      </c>
      <c r="F608" s="88" t="s">
        <v>156</v>
      </c>
      <c r="G608" s="88" t="s">
        <v>103</v>
      </c>
      <c r="H608" s="92" t="s">
        <v>114</v>
      </c>
      <c r="I608" s="20">
        <v>202102</v>
      </c>
      <c r="J608" s="1">
        <v>3</v>
      </c>
      <c r="K608" s="21">
        <f t="shared" si="39"/>
        <v>606306</v>
      </c>
    </row>
    <row r="609" spans="1:11" ht="19.5" customHeight="1" x14ac:dyDescent="0.3">
      <c r="A609" s="86">
        <v>43448</v>
      </c>
      <c r="B609" s="86">
        <v>43451</v>
      </c>
      <c r="C609" s="91">
        <f t="shared" si="36"/>
        <v>2018</v>
      </c>
      <c r="D609" s="91">
        <f t="shared" si="37"/>
        <v>12</v>
      </c>
      <c r="E609" s="91" t="str">
        <f t="shared" si="38"/>
        <v>금</v>
      </c>
      <c r="F609" s="88" t="s">
        <v>478</v>
      </c>
      <c r="G609" s="88" t="s">
        <v>101</v>
      </c>
      <c r="H609" s="92" t="s">
        <v>102</v>
      </c>
      <c r="I609" s="20">
        <v>1910640</v>
      </c>
      <c r="J609" s="1">
        <v>10</v>
      </c>
      <c r="K609" s="21">
        <f t="shared" si="39"/>
        <v>19106400</v>
      </c>
    </row>
    <row r="610" spans="1:11" ht="19.5" customHeight="1" x14ac:dyDescent="0.3">
      <c r="A610" s="86">
        <v>43449</v>
      </c>
      <c r="B610" s="86">
        <v>43452</v>
      </c>
      <c r="C610" s="91">
        <f t="shared" si="36"/>
        <v>2018</v>
      </c>
      <c r="D610" s="91">
        <f t="shared" si="37"/>
        <v>12</v>
      </c>
      <c r="E610" s="91" t="str">
        <f t="shared" si="38"/>
        <v>토</v>
      </c>
      <c r="F610" s="88" t="s">
        <v>1</v>
      </c>
      <c r="G610" s="88" t="s">
        <v>111</v>
      </c>
      <c r="H610" s="92" t="s">
        <v>113</v>
      </c>
      <c r="I610" s="20">
        <v>322800</v>
      </c>
      <c r="J610" s="1">
        <v>1</v>
      </c>
      <c r="K610" s="21">
        <f t="shared" si="39"/>
        <v>322800</v>
      </c>
    </row>
    <row r="611" spans="1:11" ht="19.5" customHeight="1" x14ac:dyDescent="0.3">
      <c r="A611" s="86">
        <v>43450</v>
      </c>
      <c r="B611" s="86">
        <v>43453</v>
      </c>
      <c r="C611" s="91">
        <f t="shared" si="36"/>
        <v>2018</v>
      </c>
      <c r="D611" s="91">
        <f t="shared" si="37"/>
        <v>12</v>
      </c>
      <c r="E611" s="91" t="str">
        <f t="shared" si="38"/>
        <v>일</v>
      </c>
      <c r="F611" s="88" t="s">
        <v>455</v>
      </c>
      <c r="G611" s="88" t="s">
        <v>111</v>
      </c>
      <c r="H611" s="92" t="s">
        <v>133</v>
      </c>
      <c r="I611" s="20">
        <v>309600</v>
      </c>
      <c r="J611" s="1">
        <v>5</v>
      </c>
      <c r="K611" s="21">
        <f t="shared" si="39"/>
        <v>1548000</v>
      </c>
    </row>
    <row r="612" spans="1:11" ht="19.5" customHeight="1" x14ac:dyDescent="0.3">
      <c r="A612" s="86">
        <v>43451</v>
      </c>
      <c r="B612" s="86">
        <v>43454</v>
      </c>
      <c r="C612" s="91">
        <f t="shared" si="36"/>
        <v>2018</v>
      </c>
      <c r="D612" s="91">
        <f t="shared" si="37"/>
        <v>12</v>
      </c>
      <c r="E612" s="91" t="str">
        <f t="shared" si="38"/>
        <v>월</v>
      </c>
      <c r="F612" s="88" t="s">
        <v>0</v>
      </c>
      <c r="G612" s="88" t="s">
        <v>116</v>
      </c>
      <c r="H612" s="92" t="s">
        <v>131</v>
      </c>
      <c r="I612" s="20">
        <v>429600</v>
      </c>
      <c r="J612" s="1">
        <v>1</v>
      </c>
      <c r="K612" s="21">
        <f t="shared" si="39"/>
        <v>429600</v>
      </c>
    </row>
    <row r="613" spans="1:11" ht="19.5" customHeight="1" x14ac:dyDescent="0.3">
      <c r="A613" s="86">
        <v>43452</v>
      </c>
      <c r="B613" s="86">
        <v>43455</v>
      </c>
      <c r="C613" s="91">
        <f t="shared" si="36"/>
        <v>2018</v>
      </c>
      <c r="D613" s="91">
        <f t="shared" si="37"/>
        <v>12</v>
      </c>
      <c r="E613" s="91" t="str">
        <f t="shared" si="38"/>
        <v>화</v>
      </c>
      <c r="F613" s="88" t="s">
        <v>154</v>
      </c>
      <c r="G613" s="88" t="s">
        <v>116</v>
      </c>
      <c r="H613" s="92" t="s">
        <v>122</v>
      </c>
      <c r="I613" s="20">
        <v>246000</v>
      </c>
      <c r="J613" s="1">
        <v>1</v>
      </c>
      <c r="K613" s="21">
        <f t="shared" si="39"/>
        <v>246000</v>
      </c>
    </row>
    <row r="614" spans="1:11" ht="19.5" customHeight="1" x14ac:dyDescent="0.3">
      <c r="A614" s="86">
        <v>43453</v>
      </c>
      <c r="B614" s="86">
        <v>43456</v>
      </c>
      <c r="C614" s="91">
        <f t="shared" si="36"/>
        <v>2018</v>
      </c>
      <c r="D614" s="91">
        <f t="shared" si="37"/>
        <v>12</v>
      </c>
      <c r="E614" s="91" t="str">
        <f t="shared" si="38"/>
        <v>수</v>
      </c>
      <c r="F614" s="88" t="s">
        <v>155</v>
      </c>
      <c r="G614" s="88" t="s">
        <v>99</v>
      </c>
      <c r="H614" s="92" t="s">
        <v>134</v>
      </c>
      <c r="I614" s="20">
        <v>400090</v>
      </c>
      <c r="J614" s="1">
        <v>7</v>
      </c>
      <c r="K614" s="21">
        <f t="shared" si="39"/>
        <v>2800630</v>
      </c>
    </row>
    <row r="615" spans="1:11" ht="19.5" customHeight="1" x14ac:dyDescent="0.3">
      <c r="A615" s="86">
        <v>43454</v>
      </c>
      <c r="B615" s="86">
        <v>43457</v>
      </c>
      <c r="C615" s="91">
        <f t="shared" si="36"/>
        <v>2018</v>
      </c>
      <c r="D615" s="91">
        <f t="shared" si="37"/>
        <v>12</v>
      </c>
      <c r="E615" s="91" t="str">
        <f t="shared" si="38"/>
        <v>목</v>
      </c>
      <c r="F615" s="88" t="s">
        <v>149</v>
      </c>
      <c r="G615" s="88" t="s">
        <v>101</v>
      </c>
      <c r="H615" s="92" t="s">
        <v>124</v>
      </c>
      <c r="I615" s="20">
        <v>599988</v>
      </c>
      <c r="J615" s="1">
        <v>7</v>
      </c>
      <c r="K615" s="21">
        <f t="shared" si="39"/>
        <v>4199916</v>
      </c>
    </row>
    <row r="616" spans="1:11" ht="19.5" customHeight="1" x14ac:dyDescent="0.3">
      <c r="A616" s="86">
        <v>43455</v>
      </c>
      <c r="B616" s="86">
        <v>43458</v>
      </c>
      <c r="C616" s="91">
        <f t="shared" si="36"/>
        <v>2018</v>
      </c>
      <c r="D616" s="91">
        <f t="shared" si="37"/>
        <v>12</v>
      </c>
      <c r="E616" s="91" t="str">
        <f t="shared" si="38"/>
        <v>금</v>
      </c>
      <c r="F616" s="88" t="s">
        <v>149</v>
      </c>
      <c r="G616" s="88" t="s">
        <v>116</v>
      </c>
      <c r="H616" s="92" t="s">
        <v>122</v>
      </c>
      <c r="I616" s="20">
        <v>246000</v>
      </c>
      <c r="J616" s="1">
        <v>1</v>
      </c>
      <c r="K616" s="21">
        <f t="shared" si="39"/>
        <v>246000</v>
      </c>
    </row>
    <row r="617" spans="1:11" ht="19.5" customHeight="1" x14ac:dyDescent="0.3">
      <c r="A617" s="86">
        <v>43456</v>
      </c>
      <c r="B617" s="86">
        <v>43459</v>
      </c>
      <c r="C617" s="91">
        <f t="shared" si="36"/>
        <v>2018</v>
      </c>
      <c r="D617" s="91">
        <f t="shared" si="37"/>
        <v>12</v>
      </c>
      <c r="E617" s="91" t="str">
        <f t="shared" si="38"/>
        <v>토</v>
      </c>
      <c r="F617" s="88" t="s">
        <v>12</v>
      </c>
      <c r="G617" s="88" t="s">
        <v>103</v>
      </c>
      <c r="H617" s="92" t="s">
        <v>141</v>
      </c>
      <c r="I617" s="20">
        <v>69231</v>
      </c>
      <c r="J617" s="1">
        <v>3</v>
      </c>
      <c r="K617" s="21">
        <f t="shared" si="39"/>
        <v>207693</v>
      </c>
    </row>
    <row r="618" spans="1:11" ht="19.5" customHeight="1" x14ac:dyDescent="0.3">
      <c r="A618" s="86">
        <v>43455</v>
      </c>
      <c r="B618" s="86">
        <v>43458</v>
      </c>
      <c r="C618" s="91">
        <f t="shared" si="36"/>
        <v>2018</v>
      </c>
      <c r="D618" s="91">
        <f t="shared" si="37"/>
        <v>12</v>
      </c>
      <c r="E618" s="91" t="str">
        <f t="shared" si="38"/>
        <v>금</v>
      </c>
      <c r="F618" s="88" t="s">
        <v>156</v>
      </c>
      <c r="G618" s="88" t="s">
        <v>106</v>
      </c>
      <c r="H618" s="92" t="s">
        <v>147</v>
      </c>
      <c r="I618" s="20">
        <v>35880</v>
      </c>
      <c r="J618" s="1">
        <v>1</v>
      </c>
      <c r="K618" s="21">
        <f t="shared" si="39"/>
        <v>35880</v>
      </c>
    </row>
    <row r="619" spans="1:11" ht="19.5" customHeight="1" x14ac:dyDescent="0.3">
      <c r="A619" s="86">
        <v>43457</v>
      </c>
      <c r="B619" s="86">
        <v>43460</v>
      </c>
      <c r="C619" s="91">
        <f t="shared" si="36"/>
        <v>2018</v>
      </c>
      <c r="D619" s="91">
        <f t="shared" si="37"/>
        <v>12</v>
      </c>
      <c r="E619" s="91" t="str">
        <f t="shared" si="38"/>
        <v>일</v>
      </c>
      <c r="F619" s="88" t="s">
        <v>152</v>
      </c>
      <c r="G619" s="88" t="s">
        <v>106</v>
      </c>
      <c r="H619" s="92" t="s">
        <v>130</v>
      </c>
      <c r="I619" s="20">
        <v>33480</v>
      </c>
      <c r="J619" s="1">
        <v>9</v>
      </c>
      <c r="K619" s="21">
        <f t="shared" si="39"/>
        <v>301320</v>
      </c>
    </row>
    <row r="620" spans="1:11" ht="19.5" customHeight="1" x14ac:dyDescent="0.3">
      <c r="A620" s="86">
        <v>43457</v>
      </c>
      <c r="B620" s="86">
        <v>43460</v>
      </c>
      <c r="C620" s="91">
        <f t="shared" si="36"/>
        <v>2018</v>
      </c>
      <c r="D620" s="91">
        <f t="shared" si="37"/>
        <v>12</v>
      </c>
      <c r="E620" s="91" t="str">
        <f t="shared" si="38"/>
        <v>일</v>
      </c>
      <c r="F620" s="88" t="s">
        <v>455</v>
      </c>
      <c r="G620" s="88" t="s">
        <v>111</v>
      </c>
      <c r="H620" s="92" t="s">
        <v>113</v>
      </c>
      <c r="I620" s="20">
        <v>322800</v>
      </c>
      <c r="J620" s="1">
        <v>3</v>
      </c>
      <c r="K620" s="21">
        <f t="shared" si="39"/>
        <v>968400</v>
      </c>
    </row>
    <row r="621" spans="1:11" ht="19.5" customHeight="1" x14ac:dyDescent="0.3">
      <c r="A621" s="86">
        <v>43457</v>
      </c>
      <c r="B621" s="86">
        <v>43460</v>
      </c>
      <c r="C621" s="91">
        <f t="shared" si="36"/>
        <v>2018</v>
      </c>
      <c r="D621" s="91">
        <f t="shared" si="37"/>
        <v>12</v>
      </c>
      <c r="E621" s="91" t="str">
        <f t="shared" si="38"/>
        <v>일</v>
      </c>
      <c r="F621" s="88" t="s">
        <v>0</v>
      </c>
      <c r="G621" s="88" t="s">
        <v>103</v>
      </c>
      <c r="H621" s="92" t="s">
        <v>114</v>
      </c>
      <c r="I621" s="20">
        <v>203910</v>
      </c>
      <c r="J621" s="1">
        <v>5</v>
      </c>
      <c r="K621" s="21">
        <f t="shared" si="39"/>
        <v>1019550</v>
      </c>
    </row>
    <row r="622" spans="1:11" ht="19.5" customHeight="1" x14ac:dyDescent="0.3">
      <c r="A622" s="86">
        <v>43458</v>
      </c>
      <c r="B622" s="86">
        <v>43461</v>
      </c>
      <c r="C622" s="91">
        <f t="shared" si="36"/>
        <v>2018</v>
      </c>
      <c r="D622" s="91">
        <f t="shared" si="37"/>
        <v>12</v>
      </c>
      <c r="E622" s="91" t="str">
        <f t="shared" si="38"/>
        <v>월</v>
      </c>
      <c r="F622" s="88" t="s">
        <v>463</v>
      </c>
      <c r="G622" s="88" t="s">
        <v>111</v>
      </c>
      <c r="H622" s="92" t="s">
        <v>113</v>
      </c>
      <c r="I622" s="20">
        <v>322800</v>
      </c>
      <c r="J622" s="1">
        <v>1</v>
      </c>
      <c r="K622" s="21">
        <f t="shared" si="39"/>
        <v>322800</v>
      </c>
    </row>
    <row r="623" spans="1:11" ht="19.5" customHeight="1" x14ac:dyDescent="0.3">
      <c r="A623" s="86">
        <v>43459</v>
      </c>
      <c r="B623" s="86">
        <v>43462</v>
      </c>
      <c r="C623" s="91">
        <f t="shared" si="36"/>
        <v>2018</v>
      </c>
      <c r="D623" s="91">
        <f t="shared" si="37"/>
        <v>12</v>
      </c>
      <c r="E623" s="91" t="str">
        <f t="shared" si="38"/>
        <v>화</v>
      </c>
      <c r="F623" s="88" t="s">
        <v>154</v>
      </c>
      <c r="G623" s="88" t="s">
        <v>111</v>
      </c>
      <c r="H623" s="92" t="s">
        <v>133</v>
      </c>
      <c r="I623" s="20">
        <v>309600</v>
      </c>
      <c r="J623" s="1">
        <v>2</v>
      </c>
      <c r="K623" s="21">
        <f t="shared" si="39"/>
        <v>619200</v>
      </c>
    </row>
    <row r="624" spans="1:11" ht="19.5" customHeight="1" x14ac:dyDescent="0.3">
      <c r="A624" s="86">
        <v>43461</v>
      </c>
      <c r="B624" s="86">
        <v>43464</v>
      </c>
      <c r="C624" s="91">
        <f t="shared" si="36"/>
        <v>2018</v>
      </c>
      <c r="D624" s="91">
        <f t="shared" si="37"/>
        <v>12</v>
      </c>
      <c r="E624" s="91" t="str">
        <f t="shared" si="38"/>
        <v>목</v>
      </c>
      <c r="F624" s="88" t="s">
        <v>467</v>
      </c>
      <c r="G624" s="88" t="s">
        <v>103</v>
      </c>
      <c r="H624" s="92" t="s">
        <v>141</v>
      </c>
      <c r="I624" s="20">
        <v>62111</v>
      </c>
      <c r="J624" s="1">
        <v>2</v>
      </c>
      <c r="K624" s="21">
        <f t="shared" si="39"/>
        <v>124222</v>
      </c>
    </row>
    <row r="625" spans="1:11" ht="19.5" customHeight="1" x14ac:dyDescent="0.3">
      <c r="A625" s="86">
        <v>43461</v>
      </c>
      <c r="B625" s="86">
        <v>43464</v>
      </c>
      <c r="C625" s="91">
        <f t="shared" si="36"/>
        <v>2018</v>
      </c>
      <c r="D625" s="91">
        <f t="shared" si="37"/>
        <v>12</v>
      </c>
      <c r="E625" s="91" t="str">
        <f t="shared" si="38"/>
        <v>목</v>
      </c>
      <c r="F625" s="88" t="s">
        <v>456</v>
      </c>
      <c r="G625" s="88" t="s">
        <v>101</v>
      </c>
      <c r="H625" s="92" t="s">
        <v>102</v>
      </c>
      <c r="I625" s="20">
        <v>1910640</v>
      </c>
      <c r="J625" s="1">
        <v>5</v>
      </c>
      <c r="K625" s="21">
        <f t="shared" si="39"/>
        <v>9553200</v>
      </c>
    </row>
    <row r="626" spans="1:11" ht="19.5" customHeight="1" x14ac:dyDescent="0.3">
      <c r="A626" s="86">
        <v>43460</v>
      </c>
      <c r="B626" s="86">
        <v>43463</v>
      </c>
      <c r="C626" s="91">
        <f t="shared" si="36"/>
        <v>2018</v>
      </c>
      <c r="D626" s="91">
        <f t="shared" si="37"/>
        <v>12</v>
      </c>
      <c r="E626" s="91" t="str">
        <f t="shared" si="38"/>
        <v>수</v>
      </c>
      <c r="F626" s="88" t="s">
        <v>457</v>
      </c>
      <c r="G626" s="88" t="s">
        <v>106</v>
      </c>
      <c r="H626" s="92" t="s">
        <v>109</v>
      </c>
      <c r="I626" s="20">
        <v>456000</v>
      </c>
      <c r="J626" s="1">
        <v>1</v>
      </c>
      <c r="K626" s="21">
        <f t="shared" si="39"/>
        <v>456000</v>
      </c>
    </row>
    <row r="627" spans="1:11" ht="19.5" customHeight="1" x14ac:dyDescent="0.3">
      <c r="A627" s="86">
        <v>43461</v>
      </c>
      <c r="B627" s="86">
        <v>43464</v>
      </c>
      <c r="C627" s="91">
        <f t="shared" si="36"/>
        <v>2018</v>
      </c>
      <c r="D627" s="91">
        <f t="shared" si="37"/>
        <v>12</v>
      </c>
      <c r="E627" s="91" t="str">
        <f t="shared" si="38"/>
        <v>목</v>
      </c>
      <c r="F627" s="88" t="s">
        <v>155</v>
      </c>
      <c r="G627" s="88" t="s">
        <v>116</v>
      </c>
      <c r="H627" s="92" t="s">
        <v>122</v>
      </c>
      <c r="I627" s="20">
        <v>246000</v>
      </c>
      <c r="J627" s="1">
        <v>2</v>
      </c>
      <c r="K627" s="21">
        <f t="shared" si="39"/>
        <v>492000</v>
      </c>
    </row>
    <row r="628" spans="1:11" ht="19.5" customHeight="1" x14ac:dyDescent="0.3">
      <c r="A628" s="86">
        <v>43461</v>
      </c>
      <c r="B628" s="86">
        <v>43464</v>
      </c>
      <c r="C628" s="91">
        <f t="shared" si="36"/>
        <v>2018</v>
      </c>
      <c r="D628" s="91">
        <f t="shared" si="37"/>
        <v>12</v>
      </c>
      <c r="E628" s="91" t="str">
        <f t="shared" si="38"/>
        <v>목</v>
      </c>
      <c r="F628" s="88" t="s">
        <v>458</v>
      </c>
      <c r="G628" s="88" t="s">
        <v>106</v>
      </c>
      <c r="H628" s="92" t="s">
        <v>121</v>
      </c>
      <c r="I628" s="20">
        <v>180000</v>
      </c>
      <c r="J628" s="1">
        <v>9</v>
      </c>
      <c r="K628" s="21">
        <f t="shared" si="39"/>
        <v>1620000</v>
      </c>
    </row>
    <row r="629" spans="1:11" ht="19.5" customHeight="1" x14ac:dyDescent="0.3">
      <c r="A629" s="86">
        <v>43462</v>
      </c>
      <c r="B629" s="86">
        <v>43465</v>
      </c>
      <c r="C629" s="91">
        <f t="shared" si="36"/>
        <v>2018</v>
      </c>
      <c r="D629" s="91">
        <f t="shared" si="37"/>
        <v>12</v>
      </c>
      <c r="E629" s="91" t="str">
        <f t="shared" si="38"/>
        <v>금</v>
      </c>
      <c r="F629" s="88" t="s">
        <v>459</v>
      </c>
      <c r="G629" s="88" t="s">
        <v>103</v>
      </c>
      <c r="H629" s="92" t="s">
        <v>114</v>
      </c>
      <c r="I629" s="20">
        <v>205000</v>
      </c>
      <c r="J629" s="1">
        <v>1</v>
      </c>
      <c r="K629" s="21">
        <f t="shared" si="39"/>
        <v>205000</v>
      </c>
    </row>
    <row r="630" spans="1:11" ht="19.5" customHeight="1" x14ac:dyDescent="0.3">
      <c r="A630" s="86">
        <v>43463</v>
      </c>
      <c r="B630" s="86">
        <v>43466</v>
      </c>
      <c r="C630" s="91">
        <f t="shared" si="36"/>
        <v>2018</v>
      </c>
      <c r="D630" s="91">
        <f t="shared" si="37"/>
        <v>12</v>
      </c>
      <c r="E630" s="91" t="str">
        <f t="shared" si="38"/>
        <v>토</v>
      </c>
      <c r="F630" s="88" t="s">
        <v>455</v>
      </c>
      <c r="G630" s="88" t="s">
        <v>103</v>
      </c>
      <c r="H630" s="92" t="s">
        <v>104</v>
      </c>
      <c r="I630" s="20">
        <v>399544</v>
      </c>
      <c r="J630" s="1">
        <v>8</v>
      </c>
      <c r="K630" s="21">
        <f t="shared" si="39"/>
        <v>3196352</v>
      </c>
    </row>
    <row r="631" spans="1:11" ht="19.5" customHeight="1" x14ac:dyDescent="0.3">
      <c r="A631" s="86">
        <v>43463</v>
      </c>
      <c r="B631" s="86">
        <v>43466</v>
      </c>
      <c r="C631" s="91">
        <f t="shared" si="36"/>
        <v>2018</v>
      </c>
      <c r="D631" s="91">
        <f t="shared" si="37"/>
        <v>12</v>
      </c>
      <c r="E631" s="91" t="str">
        <f t="shared" si="38"/>
        <v>토</v>
      </c>
      <c r="F631" s="88" t="s">
        <v>459</v>
      </c>
      <c r="G631" s="88" t="s">
        <v>103</v>
      </c>
      <c r="H631" s="92" t="s">
        <v>114</v>
      </c>
      <c r="I631" s="20">
        <v>15192</v>
      </c>
      <c r="J631" s="1">
        <v>8</v>
      </c>
      <c r="K631" s="21">
        <f t="shared" si="39"/>
        <v>121536</v>
      </c>
    </row>
    <row r="632" spans="1:11" ht="19.5" customHeight="1" x14ac:dyDescent="0.3">
      <c r="A632" s="86">
        <v>43463</v>
      </c>
      <c r="B632" s="86">
        <v>43466</v>
      </c>
      <c r="C632" s="91">
        <f t="shared" si="36"/>
        <v>2018</v>
      </c>
      <c r="D632" s="91">
        <f t="shared" si="37"/>
        <v>12</v>
      </c>
      <c r="E632" s="91" t="str">
        <f t="shared" si="38"/>
        <v>토</v>
      </c>
      <c r="F632" s="88" t="s">
        <v>457</v>
      </c>
      <c r="G632" s="88" t="s">
        <v>106</v>
      </c>
      <c r="H632" s="92" t="s">
        <v>123</v>
      </c>
      <c r="I632" s="20">
        <v>441600</v>
      </c>
      <c r="J632" s="1">
        <v>3</v>
      </c>
      <c r="K632" s="21">
        <f t="shared" si="39"/>
        <v>1324800</v>
      </c>
    </row>
    <row r="633" spans="1:11" ht="19.5" customHeight="1" x14ac:dyDescent="0.3">
      <c r="A633" s="86">
        <v>43463</v>
      </c>
      <c r="B633" s="86">
        <v>43466</v>
      </c>
      <c r="C633" s="91">
        <f t="shared" si="36"/>
        <v>2018</v>
      </c>
      <c r="D633" s="91">
        <f t="shared" si="37"/>
        <v>12</v>
      </c>
      <c r="E633" s="91" t="str">
        <f t="shared" si="38"/>
        <v>토</v>
      </c>
      <c r="F633" s="88" t="s">
        <v>156</v>
      </c>
      <c r="G633" s="88" t="s">
        <v>111</v>
      </c>
      <c r="H633" s="92" t="s">
        <v>113</v>
      </c>
      <c r="I633" s="20">
        <v>322800</v>
      </c>
      <c r="J633" s="1">
        <v>5</v>
      </c>
      <c r="K633" s="21">
        <f t="shared" si="39"/>
        <v>1614000</v>
      </c>
    </row>
    <row r="634" spans="1:11" ht="19.5" customHeight="1" x14ac:dyDescent="0.3">
      <c r="A634" s="86">
        <v>43463</v>
      </c>
      <c r="B634" s="86">
        <v>43466</v>
      </c>
      <c r="C634" s="91">
        <f t="shared" si="36"/>
        <v>2018</v>
      </c>
      <c r="D634" s="91">
        <f t="shared" si="37"/>
        <v>12</v>
      </c>
      <c r="E634" s="91" t="str">
        <f t="shared" si="38"/>
        <v>토</v>
      </c>
      <c r="F634" s="88" t="s">
        <v>456</v>
      </c>
      <c r="G634" s="88" t="s">
        <v>101</v>
      </c>
      <c r="H634" s="92" t="s">
        <v>124</v>
      </c>
      <c r="I634" s="20">
        <v>599988</v>
      </c>
      <c r="J634" s="1">
        <v>3</v>
      </c>
      <c r="K634" s="21">
        <f t="shared" si="39"/>
        <v>1799964</v>
      </c>
    </row>
    <row r="635" spans="1:11" ht="19.5" customHeight="1" x14ac:dyDescent="0.3">
      <c r="A635" s="86">
        <v>43464</v>
      </c>
      <c r="B635" s="86">
        <v>43467</v>
      </c>
      <c r="C635" s="91">
        <f t="shared" si="36"/>
        <v>2018</v>
      </c>
      <c r="D635" s="91">
        <f t="shared" si="37"/>
        <v>12</v>
      </c>
      <c r="E635" s="91" t="str">
        <f t="shared" si="38"/>
        <v>일</v>
      </c>
      <c r="F635" s="88" t="s">
        <v>467</v>
      </c>
      <c r="G635" s="88" t="s">
        <v>103</v>
      </c>
      <c r="H635" s="92" t="s">
        <v>104</v>
      </c>
      <c r="I635" s="20">
        <v>403769</v>
      </c>
      <c r="J635" s="1">
        <v>2</v>
      </c>
      <c r="K635" s="21">
        <f t="shared" si="39"/>
        <v>807538</v>
      </c>
    </row>
    <row r="636" spans="1:11" ht="19.5" customHeight="1" x14ac:dyDescent="0.3">
      <c r="A636" s="86">
        <v>43464</v>
      </c>
      <c r="B636" s="86">
        <v>43467</v>
      </c>
      <c r="C636" s="91">
        <f t="shared" si="36"/>
        <v>2018</v>
      </c>
      <c r="D636" s="91">
        <f t="shared" si="37"/>
        <v>12</v>
      </c>
      <c r="E636" s="91" t="str">
        <f t="shared" si="38"/>
        <v>일</v>
      </c>
      <c r="F636" s="88" t="s">
        <v>460</v>
      </c>
      <c r="G636" s="88" t="s">
        <v>101</v>
      </c>
      <c r="H636" s="92" t="s">
        <v>120</v>
      </c>
      <c r="I636" s="20">
        <v>1421964</v>
      </c>
      <c r="J636" s="1">
        <v>9</v>
      </c>
      <c r="K636" s="21">
        <f t="shared" si="39"/>
        <v>12797676</v>
      </c>
    </row>
    <row r="637" spans="1:11" ht="19.5" customHeight="1" x14ac:dyDescent="0.3">
      <c r="A637" s="86">
        <v>43464</v>
      </c>
      <c r="B637" s="86">
        <v>43467</v>
      </c>
      <c r="C637" s="91">
        <f t="shared" si="36"/>
        <v>2018</v>
      </c>
      <c r="D637" s="91">
        <f t="shared" si="37"/>
        <v>12</v>
      </c>
      <c r="E637" s="91" t="str">
        <f t="shared" si="38"/>
        <v>일</v>
      </c>
      <c r="F637" s="88" t="s">
        <v>461</v>
      </c>
      <c r="G637" s="88" t="s">
        <v>99</v>
      </c>
      <c r="H637" s="92" t="s">
        <v>100</v>
      </c>
      <c r="I637" s="20">
        <v>131940</v>
      </c>
      <c r="J637" s="1">
        <v>10</v>
      </c>
      <c r="K637" s="21">
        <f t="shared" si="39"/>
        <v>1319400</v>
      </c>
    </row>
    <row r="638" spans="1:11" ht="19.5" customHeight="1" x14ac:dyDescent="0.3">
      <c r="A638" s="86">
        <v>43464</v>
      </c>
      <c r="B638" s="86">
        <v>43467</v>
      </c>
      <c r="C638" s="91">
        <f t="shared" si="36"/>
        <v>2018</v>
      </c>
      <c r="D638" s="91">
        <f t="shared" si="37"/>
        <v>12</v>
      </c>
      <c r="E638" s="91" t="str">
        <f t="shared" si="38"/>
        <v>일</v>
      </c>
      <c r="F638" s="88" t="s">
        <v>463</v>
      </c>
      <c r="G638" s="88" t="s">
        <v>99</v>
      </c>
      <c r="H638" s="92" t="s">
        <v>132</v>
      </c>
      <c r="I638" s="20">
        <v>179988</v>
      </c>
      <c r="J638" s="1">
        <v>5</v>
      </c>
      <c r="K638" s="21">
        <f t="shared" si="39"/>
        <v>899940</v>
      </c>
    </row>
    <row r="639" spans="1:11" ht="19.5" customHeight="1" x14ac:dyDescent="0.3">
      <c r="A639" s="86">
        <v>43464</v>
      </c>
      <c r="B639" s="86">
        <v>43467</v>
      </c>
      <c r="C639" s="91">
        <f t="shared" si="36"/>
        <v>2018</v>
      </c>
      <c r="D639" s="91">
        <f t="shared" si="37"/>
        <v>12</v>
      </c>
      <c r="E639" s="91" t="str">
        <f t="shared" si="38"/>
        <v>일</v>
      </c>
      <c r="F639" s="88" t="s">
        <v>460</v>
      </c>
      <c r="G639" s="88" t="s">
        <v>106</v>
      </c>
      <c r="H639" s="92" t="s">
        <v>115</v>
      </c>
      <c r="I639" s="20">
        <v>838800</v>
      </c>
      <c r="J639" s="1">
        <v>10</v>
      </c>
      <c r="K639" s="21">
        <f t="shared" si="39"/>
        <v>8388000</v>
      </c>
    </row>
    <row r="640" spans="1:11" ht="19.5" customHeight="1" x14ac:dyDescent="0.3">
      <c r="A640" s="86">
        <v>43464</v>
      </c>
      <c r="B640" s="86">
        <v>43467</v>
      </c>
      <c r="C640" s="91">
        <f t="shared" si="36"/>
        <v>2018</v>
      </c>
      <c r="D640" s="91">
        <f t="shared" si="37"/>
        <v>12</v>
      </c>
      <c r="E640" s="91" t="str">
        <f t="shared" si="38"/>
        <v>일</v>
      </c>
      <c r="F640" s="88" t="s">
        <v>462</v>
      </c>
      <c r="G640" s="88" t="s">
        <v>106</v>
      </c>
      <c r="H640" s="92" t="s">
        <v>138</v>
      </c>
      <c r="I640" s="20">
        <v>23880</v>
      </c>
      <c r="J640" s="1">
        <v>10</v>
      </c>
      <c r="K640" s="21">
        <f t="shared" si="39"/>
        <v>238800</v>
      </c>
    </row>
  </sheetData>
  <phoneticPr fontId="1" type="noConversion"/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78"/>
  <sheetViews>
    <sheetView zoomScaleNormal="100" workbookViewId="0">
      <selection activeCell="M2" sqref="M2"/>
    </sheetView>
  </sheetViews>
  <sheetFormatPr defaultRowHeight="16.5" x14ac:dyDescent="0.3"/>
  <cols>
    <col min="1" max="1" width="10.375" customWidth="1"/>
    <col min="2" max="2" width="15.25" customWidth="1"/>
    <col min="3" max="3" width="15.375" customWidth="1"/>
    <col min="4" max="4" width="20.5" customWidth="1"/>
    <col min="5" max="5" width="39.5" customWidth="1"/>
    <col min="6" max="6" width="13.625" style="2" customWidth="1"/>
    <col min="7" max="7" width="11.5" customWidth="1"/>
    <col min="8" max="8" width="13.625" bestFit="1" customWidth="1"/>
  </cols>
  <sheetData>
    <row r="1" spans="1:8" ht="17.25" x14ac:dyDescent="0.3">
      <c r="A1" s="100" t="s">
        <v>486</v>
      </c>
      <c r="B1" s="100"/>
      <c r="C1" s="100"/>
      <c r="D1" s="100"/>
      <c r="E1" s="100"/>
      <c r="F1" s="100"/>
      <c r="G1" s="100"/>
    </row>
    <row r="2" spans="1:8" ht="17.25" x14ac:dyDescent="0.3">
      <c r="A2" s="100" t="s">
        <v>487</v>
      </c>
      <c r="B2" s="100"/>
      <c r="C2" s="100"/>
      <c r="D2" s="100"/>
      <c r="E2" s="100"/>
      <c r="F2" s="100"/>
      <c r="G2" s="100"/>
    </row>
    <row r="3" spans="1:8" ht="17.25" x14ac:dyDescent="0.3">
      <c r="A3" s="100" t="s">
        <v>488</v>
      </c>
      <c r="B3" s="100"/>
      <c r="C3" s="100"/>
      <c r="D3" s="100"/>
      <c r="E3" s="100"/>
      <c r="F3" s="100"/>
      <c r="G3" s="100"/>
    </row>
    <row r="4" spans="1:8" s="99" customFormat="1" ht="17.25" x14ac:dyDescent="0.3">
      <c r="A4" s="101"/>
      <c r="B4" s="101"/>
      <c r="C4" s="101"/>
      <c r="D4" s="101"/>
      <c r="E4" s="101"/>
      <c r="F4" s="101"/>
      <c r="G4" s="101"/>
    </row>
    <row r="5" spans="1:8" ht="18" customHeight="1" x14ac:dyDescent="0.3">
      <c r="A5" t="s">
        <v>160</v>
      </c>
      <c r="B5" t="s">
        <v>158</v>
      </c>
      <c r="C5" t="s">
        <v>157</v>
      </c>
      <c r="D5" t="s">
        <v>97</v>
      </c>
      <c r="E5" t="s">
        <v>98</v>
      </c>
      <c r="F5" t="s">
        <v>9</v>
      </c>
      <c r="G5" t="s">
        <v>11</v>
      </c>
      <c r="H5" t="s">
        <v>490</v>
      </c>
    </row>
    <row r="6" spans="1:8" ht="18" customHeight="1" x14ac:dyDescent="0.3">
      <c r="A6">
        <v>1</v>
      </c>
      <c r="B6" s="22">
        <v>43102</v>
      </c>
      <c r="C6" s="18" t="s">
        <v>148</v>
      </c>
      <c r="D6" s="23" t="s">
        <v>99</v>
      </c>
      <c r="E6" s="19" t="s">
        <v>100</v>
      </c>
      <c r="F6" s="20">
        <v>131940</v>
      </c>
      <c r="G6" s="1">
        <v>8</v>
      </c>
      <c r="H6" s="29">
        <f>표3[[#This Row],[단가]]*표3[[#This Row],[수량]]</f>
        <v>1055520</v>
      </c>
    </row>
    <row r="7" spans="1:8" ht="18" customHeight="1" x14ac:dyDescent="0.3">
      <c r="A7">
        <v>2</v>
      </c>
      <c r="B7" s="22">
        <v>43105</v>
      </c>
      <c r="C7" s="18" t="s">
        <v>0</v>
      </c>
      <c r="D7" s="23" t="s">
        <v>101</v>
      </c>
      <c r="E7" s="19" t="s">
        <v>102</v>
      </c>
      <c r="F7" s="20">
        <v>1910640</v>
      </c>
      <c r="G7" s="1">
        <v>3</v>
      </c>
      <c r="H7" s="29">
        <f>표3[[#This Row],[단가]]*표3[[#This Row],[수량]]</f>
        <v>5731920</v>
      </c>
    </row>
    <row r="8" spans="1:8" ht="18" customHeight="1" x14ac:dyDescent="0.3">
      <c r="A8">
        <v>3</v>
      </c>
      <c r="B8" s="22">
        <v>43105</v>
      </c>
      <c r="C8" s="18" t="s">
        <v>148</v>
      </c>
      <c r="D8" s="23" t="s">
        <v>103</v>
      </c>
      <c r="E8" s="19" t="s">
        <v>104</v>
      </c>
      <c r="F8" s="20">
        <v>404459</v>
      </c>
      <c r="G8" s="1">
        <v>4</v>
      </c>
      <c r="H8" s="29">
        <f>표3[[#This Row],[단가]]*표3[[#This Row],[수량]]</f>
        <v>1617836</v>
      </c>
    </row>
    <row r="9" spans="1:8" ht="18" customHeight="1" x14ac:dyDescent="0.3">
      <c r="A9">
        <v>4</v>
      </c>
      <c r="B9" s="22">
        <v>43105</v>
      </c>
      <c r="C9" s="18" t="s">
        <v>1</v>
      </c>
      <c r="D9" s="23" t="s">
        <v>99</v>
      </c>
      <c r="E9" s="19" t="s">
        <v>105</v>
      </c>
      <c r="F9" s="20">
        <v>299988</v>
      </c>
      <c r="G9" s="1">
        <v>3</v>
      </c>
      <c r="H9" s="29">
        <f>표3[[#This Row],[단가]]*표3[[#This Row],[수량]]</f>
        <v>899964</v>
      </c>
    </row>
    <row r="10" spans="1:8" ht="18" customHeight="1" x14ac:dyDescent="0.3">
      <c r="A10">
        <v>5</v>
      </c>
      <c r="B10" s="22">
        <v>43107</v>
      </c>
      <c r="C10" s="18" t="s">
        <v>149</v>
      </c>
      <c r="D10" s="23" t="s">
        <v>106</v>
      </c>
      <c r="E10" s="19" t="s">
        <v>107</v>
      </c>
      <c r="F10" s="20">
        <v>909600</v>
      </c>
      <c r="G10" s="1">
        <v>8</v>
      </c>
      <c r="H10" s="29">
        <f>표3[[#This Row],[단가]]*표3[[#This Row],[수량]]</f>
        <v>7276800</v>
      </c>
    </row>
    <row r="11" spans="1:8" ht="18" customHeight="1" x14ac:dyDescent="0.3">
      <c r="A11">
        <v>6</v>
      </c>
      <c r="B11" s="22">
        <v>43110</v>
      </c>
      <c r="C11" s="18" t="s">
        <v>0</v>
      </c>
      <c r="D11" s="23" t="s">
        <v>99</v>
      </c>
      <c r="E11" s="19" t="s">
        <v>105</v>
      </c>
      <c r="F11" s="20">
        <v>299988</v>
      </c>
      <c r="G11" s="1">
        <v>5</v>
      </c>
      <c r="H11" s="29">
        <f>표3[[#This Row],[단가]]*표3[[#This Row],[수량]]</f>
        <v>1499940</v>
      </c>
    </row>
    <row r="12" spans="1:8" x14ac:dyDescent="0.3">
      <c r="A12">
        <v>7</v>
      </c>
      <c r="B12" s="22">
        <v>43110</v>
      </c>
      <c r="C12" s="18" t="s">
        <v>150</v>
      </c>
      <c r="D12" s="23" t="s">
        <v>99</v>
      </c>
      <c r="E12" s="19" t="s">
        <v>108</v>
      </c>
      <c r="F12" s="20">
        <v>48660</v>
      </c>
      <c r="G12" s="1">
        <v>5</v>
      </c>
      <c r="H12" s="29">
        <f>표3[[#This Row],[단가]]*표3[[#This Row],[수량]]</f>
        <v>243300</v>
      </c>
    </row>
    <row r="13" spans="1:8" x14ac:dyDescent="0.3">
      <c r="A13">
        <v>8</v>
      </c>
      <c r="B13" s="22">
        <v>43111</v>
      </c>
      <c r="C13" s="18" t="s">
        <v>151</v>
      </c>
      <c r="D13" s="23" t="s">
        <v>106</v>
      </c>
      <c r="E13" s="19" t="s">
        <v>109</v>
      </c>
      <c r="F13" s="20">
        <v>456000</v>
      </c>
      <c r="G13" s="1">
        <v>14</v>
      </c>
      <c r="H13" s="29">
        <f>표3[[#This Row],[단가]]*표3[[#This Row],[수량]]</f>
        <v>6384000</v>
      </c>
    </row>
    <row r="14" spans="1:8" x14ac:dyDescent="0.3">
      <c r="A14">
        <v>9</v>
      </c>
      <c r="B14" s="22">
        <v>43113</v>
      </c>
      <c r="C14" s="18" t="s">
        <v>151</v>
      </c>
      <c r="D14" s="23" t="s">
        <v>99</v>
      </c>
      <c r="E14" s="19" t="s">
        <v>110</v>
      </c>
      <c r="F14" s="20">
        <v>159588</v>
      </c>
      <c r="G14" s="1">
        <v>3</v>
      </c>
      <c r="H14" s="29">
        <f>표3[[#This Row],[단가]]*표3[[#This Row],[수량]]</f>
        <v>478764</v>
      </c>
    </row>
    <row r="15" spans="1:8" x14ac:dyDescent="0.3">
      <c r="A15">
        <v>10</v>
      </c>
      <c r="B15" s="22">
        <v>43115</v>
      </c>
      <c r="C15" s="18" t="s">
        <v>12</v>
      </c>
      <c r="D15" s="23" t="s">
        <v>111</v>
      </c>
      <c r="E15" s="19" t="s">
        <v>112</v>
      </c>
      <c r="F15" s="20">
        <v>261650</v>
      </c>
      <c r="G15" s="1">
        <v>16</v>
      </c>
      <c r="H15" s="29">
        <f>표3[[#This Row],[단가]]*표3[[#This Row],[수량]]</f>
        <v>4186400</v>
      </c>
    </row>
    <row r="16" spans="1:8" x14ac:dyDescent="0.3">
      <c r="A16">
        <v>11</v>
      </c>
      <c r="B16" s="22">
        <v>43118</v>
      </c>
      <c r="C16" s="18" t="s">
        <v>149</v>
      </c>
      <c r="D16" s="23" t="s">
        <v>111</v>
      </c>
      <c r="E16" s="19" t="s">
        <v>113</v>
      </c>
      <c r="F16" s="20">
        <v>322800</v>
      </c>
      <c r="G16" s="1">
        <v>1</v>
      </c>
      <c r="H16" s="29">
        <f>표3[[#This Row],[단가]]*표3[[#This Row],[수량]]</f>
        <v>322800</v>
      </c>
    </row>
    <row r="17" spans="1:8" x14ac:dyDescent="0.3">
      <c r="A17">
        <v>12</v>
      </c>
      <c r="B17" s="22">
        <v>43121</v>
      </c>
      <c r="C17" s="18" t="s">
        <v>151</v>
      </c>
      <c r="D17" s="23" t="s">
        <v>101</v>
      </c>
      <c r="E17" s="19" t="s">
        <v>102</v>
      </c>
      <c r="F17" s="20">
        <v>1910640</v>
      </c>
      <c r="G17" s="1">
        <v>1</v>
      </c>
      <c r="H17" s="29">
        <f>표3[[#This Row],[단가]]*표3[[#This Row],[수량]]</f>
        <v>1910640</v>
      </c>
    </row>
    <row r="18" spans="1:8" x14ac:dyDescent="0.3">
      <c r="A18">
        <v>13</v>
      </c>
      <c r="B18" s="22">
        <v>43122</v>
      </c>
      <c r="C18" s="18" t="s">
        <v>0</v>
      </c>
      <c r="D18" s="23" t="s">
        <v>103</v>
      </c>
      <c r="E18" s="19" t="s">
        <v>114</v>
      </c>
      <c r="F18" s="20">
        <v>204571</v>
      </c>
      <c r="G18" s="1">
        <v>14</v>
      </c>
      <c r="H18" s="29">
        <f>표3[[#This Row],[단가]]*표3[[#This Row],[수량]]</f>
        <v>2863994</v>
      </c>
    </row>
    <row r="19" spans="1:8" x14ac:dyDescent="0.3">
      <c r="A19">
        <v>14</v>
      </c>
      <c r="B19" s="22">
        <v>43125</v>
      </c>
      <c r="C19" s="18" t="s">
        <v>12</v>
      </c>
      <c r="D19" s="23" t="s">
        <v>106</v>
      </c>
      <c r="E19" s="19" t="s">
        <v>115</v>
      </c>
      <c r="F19" s="20">
        <v>838800</v>
      </c>
      <c r="G19" s="1">
        <v>7</v>
      </c>
      <c r="H19" s="29">
        <f>표3[[#This Row],[단가]]*표3[[#This Row],[수량]]</f>
        <v>5871600</v>
      </c>
    </row>
    <row r="20" spans="1:8" x14ac:dyDescent="0.3">
      <c r="A20">
        <v>15</v>
      </c>
      <c r="B20" s="22">
        <v>43125</v>
      </c>
      <c r="C20" s="18" t="s">
        <v>152</v>
      </c>
      <c r="D20" s="23" t="s">
        <v>116</v>
      </c>
      <c r="E20" s="19" t="s">
        <v>117</v>
      </c>
      <c r="F20" s="20">
        <v>198000</v>
      </c>
      <c r="G20" s="1">
        <v>5</v>
      </c>
      <c r="H20" s="29">
        <f>표3[[#This Row],[단가]]*표3[[#This Row],[수량]]</f>
        <v>990000</v>
      </c>
    </row>
    <row r="21" spans="1:8" x14ac:dyDescent="0.3">
      <c r="A21" t="s">
        <v>164</v>
      </c>
      <c r="B21" s="25"/>
      <c r="C21" s="25"/>
      <c r="D21" s="26"/>
      <c r="E21" s="27"/>
      <c r="F21" s="28"/>
      <c r="G21" s="1">
        <f>SUBTOTAL(109,표3[수량])</f>
        <v>97</v>
      </c>
      <c r="H21" s="29">
        <f>SUBTOTAL(109,표3[금액])</f>
        <v>41333478</v>
      </c>
    </row>
    <row r="22" spans="1:8" x14ac:dyDescent="0.3">
      <c r="B22" s="7"/>
      <c r="C22" s="4"/>
      <c r="D22" s="5"/>
      <c r="E22" s="6"/>
    </row>
    <row r="23" spans="1:8" x14ac:dyDescent="0.3">
      <c r="B23" s="7"/>
      <c r="C23" s="4"/>
      <c r="D23" s="5"/>
      <c r="E23" s="6"/>
    </row>
    <row r="24" spans="1:8" x14ac:dyDescent="0.3">
      <c r="B24" s="7"/>
      <c r="C24" s="4"/>
      <c r="D24" s="5"/>
      <c r="E24" s="6"/>
    </row>
    <row r="25" spans="1:8" x14ac:dyDescent="0.3">
      <c r="B25" s="7"/>
      <c r="C25" s="4"/>
      <c r="D25" s="5"/>
      <c r="E25" s="6"/>
    </row>
    <row r="26" spans="1:8" x14ac:dyDescent="0.3">
      <c r="B26" s="7"/>
      <c r="C26" s="4"/>
      <c r="D26" s="5"/>
      <c r="E26" s="6"/>
    </row>
    <row r="27" spans="1:8" x14ac:dyDescent="0.3">
      <c r="B27" s="7"/>
      <c r="C27" s="4"/>
      <c r="D27" s="5"/>
      <c r="E27" s="6"/>
    </row>
    <row r="28" spans="1:8" x14ac:dyDescent="0.3">
      <c r="B28" s="7"/>
      <c r="C28" s="4"/>
      <c r="D28" s="5"/>
      <c r="E28" s="6"/>
    </row>
    <row r="29" spans="1:8" x14ac:dyDescent="0.3">
      <c r="B29" s="8"/>
    </row>
    <row r="30" spans="1:8" x14ac:dyDescent="0.3">
      <c r="B30" s="8"/>
    </row>
    <row r="31" spans="1:8" x14ac:dyDescent="0.3">
      <c r="B31" s="8"/>
    </row>
    <row r="32" spans="1:8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  <row r="41" spans="2:2" x14ac:dyDescent="0.3">
      <c r="B41" s="8"/>
    </row>
    <row r="42" spans="2:2" x14ac:dyDescent="0.3">
      <c r="B42" s="8"/>
    </row>
    <row r="43" spans="2:2" x14ac:dyDescent="0.3">
      <c r="B43" s="8"/>
    </row>
    <row r="44" spans="2:2" x14ac:dyDescent="0.3">
      <c r="B44" s="8"/>
    </row>
    <row r="45" spans="2:2" x14ac:dyDescent="0.3">
      <c r="B45" s="8"/>
    </row>
    <row r="46" spans="2:2" x14ac:dyDescent="0.3">
      <c r="B46" s="8"/>
    </row>
    <row r="47" spans="2:2" x14ac:dyDescent="0.3">
      <c r="B47" s="8"/>
    </row>
    <row r="48" spans="2:2" x14ac:dyDescent="0.3">
      <c r="B48" s="8"/>
    </row>
    <row r="49" spans="2:2" x14ac:dyDescent="0.3">
      <c r="B49" s="8"/>
    </row>
    <row r="50" spans="2:2" x14ac:dyDescent="0.3">
      <c r="B50" s="8"/>
    </row>
    <row r="51" spans="2:2" x14ac:dyDescent="0.3">
      <c r="B51" s="8"/>
    </row>
    <row r="52" spans="2:2" x14ac:dyDescent="0.3">
      <c r="B52" s="8"/>
    </row>
    <row r="53" spans="2:2" x14ac:dyDescent="0.3">
      <c r="B53" s="8"/>
    </row>
    <row r="54" spans="2:2" x14ac:dyDescent="0.3">
      <c r="B54" s="8"/>
    </row>
    <row r="55" spans="2:2" x14ac:dyDescent="0.3">
      <c r="B55" s="8"/>
    </row>
    <row r="56" spans="2:2" x14ac:dyDescent="0.3">
      <c r="B56" s="8"/>
    </row>
    <row r="57" spans="2:2" x14ac:dyDescent="0.3">
      <c r="B57" s="8"/>
    </row>
    <row r="58" spans="2:2" x14ac:dyDescent="0.3">
      <c r="B58" s="8"/>
    </row>
    <row r="59" spans="2:2" x14ac:dyDescent="0.3">
      <c r="B59" s="8"/>
    </row>
    <row r="60" spans="2:2" x14ac:dyDescent="0.3">
      <c r="B60" s="8"/>
    </row>
    <row r="61" spans="2:2" x14ac:dyDescent="0.3">
      <c r="B61" s="8"/>
    </row>
    <row r="62" spans="2:2" x14ac:dyDescent="0.3">
      <c r="B62" s="8"/>
    </row>
    <row r="63" spans="2:2" x14ac:dyDescent="0.3">
      <c r="B63" s="8"/>
    </row>
    <row r="64" spans="2:2" x14ac:dyDescent="0.3">
      <c r="B64" s="8"/>
    </row>
    <row r="65" spans="2:4" x14ac:dyDescent="0.3">
      <c r="B65" s="8"/>
    </row>
    <row r="66" spans="2:4" x14ac:dyDescent="0.3">
      <c r="B66" s="8"/>
    </row>
    <row r="67" spans="2:4" x14ac:dyDescent="0.3">
      <c r="B67" s="8"/>
    </row>
    <row r="68" spans="2:4" x14ac:dyDescent="0.3">
      <c r="B68" s="8"/>
    </row>
    <row r="69" spans="2:4" x14ac:dyDescent="0.3">
      <c r="B69" s="8"/>
    </row>
    <row r="70" spans="2:4" x14ac:dyDescent="0.3">
      <c r="B70" s="8"/>
      <c r="C70" s="9"/>
      <c r="D70" s="9"/>
    </row>
    <row r="71" spans="2:4" x14ac:dyDescent="0.3">
      <c r="B71" s="8"/>
      <c r="C71" s="9"/>
      <c r="D71" s="9"/>
    </row>
    <row r="72" spans="2:4" x14ac:dyDescent="0.3">
      <c r="B72" s="8"/>
      <c r="C72" s="9"/>
      <c r="D72" s="9"/>
    </row>
    <row r="73" spans="2:4" x14ac:dyDescent="0.3">
      <c r="B73" s="8"/>
      <c r="C73" s="9"/>
      <c r="D73" s="9"/>
    </row>
    <row r="74" spans="2:4" x14ac:dyDescent="0.3">
      <c r="B74" s="8"/>
      <c r="C74" s="9"/>
      <c r="D74" s="9"/>
    </row>
    <row r="75" spans="2:4" x14ac:dyDescent="0.3">
      <c r="B75" s="8"/>
      <c r="C75" s="9"/>
      <c r="D75" s="9"/>
    </row>
    <row r="76" spans="2:4" x14ac:dyDescent="0.3">
      <c r="B76" s="8"/>
      <c r="C76" s="9"/>
      <c r="D76" s="9"/>
    </row>
    <row r="77" spans="2:4" x14ac:dyDescent="0.3">
      <c r="B77" s="8"/>
      <c r="C77" s="9"/>
      <c r="D77" s="9"/>
    </row>
    <row r="78" spans="2:4" x14ac:dyDescent="0.3">
      <c r="B78" s="8"/>
      <c r="C78" s="9"/>
      <c r="D78" s="9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74"/>
  <sheetViews>
    <sheetView showGridLines="0" zoomScale="90" zoomScaleNormal="90" workbookViewId="0"/>
  </sheetViews>
  <sheetFormatPr defaultRowHeight="16.5" x14ac:dyDescent="0.3"/>
  <cols>
    <col min="1" max="1" width="10.375" customWidth="1"/>
    <col min="2" max="2" width="15.25" customWidth="1"/>
    <col min="3" max="3" width="15.375" customWidth="1"/>
    <col min="4" max="4" width="20.5" customWidth="1"/>
    <col min="5" max="5" width="39.5" customWidth="1"/>
    <col min="6" max="6" width="13.625" style="2" customWidth="1"/>
    <col min="7" max="7" width="11.5" customWidth="1"/>
    <col min="8" max="8" width="13.5" customWidth="1"/>
  </cols>
  <sheetData>
    <row r="1" spans="1:8" ht="18" customHeight="1" x14ac:dyDescent="0.3">
      <c r="A1" s="2" t="s">
        <v>160</v>
      </c>
      <c r="B1" s="2" t="s">
        <v>158</v>
      </c>
      <c r="C1" s="2" t="s">
        <v>157</v>
      </c>
      <c r="D1" s="2" t="s">
        <v>97</v>
      </c>
      <c r="E1" s="2" t="s">
        <v>98</v>
      </c>
      <c r="F1" s="2" t="s">
        <v>9</v>
      </c>
      <c r="G1" s="2" t="s">
        <v>11</v>
      </c>
      <c r="H1" s="2" t="s">
        <v>159</v>
      </c>
    </row>
    <row r="2" spans="1:8" ht="18" customHeight="1" x14ac:dyDescent="0.3">
      <c r="A2">
        <v>1</v>
      </c>
      <c r="B2" s="22">
        <v>43102</v>
      </c>
      <c r="C2" s="18" t="s">
        <v>148</v>
      </c>
      <c r="D2" s="23" t="s">
        <v>99</v>
      </c>
      <c r="E2" s="19" t="s">
        <v>100</v>
      </c>
      <c r="F2" s="20">
        <v>131940</v>
      </c>
      <c r="G2" s="1">
        <v>8</v>
      </c>
      <c r="H2" s="29">
        <f>주문현황완성[[#This Row],[단가]]*주문현황완성[[#This Row],[수량]]</f>
        <v>1055520</v>
      </c>
    </row>
    <row r="3" spans="1:8" ht="18" customHeight="1" x14ac:dyDescent="0.3">
      <c r="A3">
        <v>2</v>
      </c>
      <c r="B3" s="22">
        <v>43105</v>
      </c>
      <c r="C3" s="18" t="s">
        <v>0</v>
      </c>
      <c r="D3" s="23" t="s">
        <v>101</v>
      </c>
      <c r="E3" s="19" t="s">
        <v>102</v>
      </c>
      <c r="F3" s="20">
        <v>1910640</v>
      </c>
      <c r="G3" s="1">
        <v>3</v>
      </c>
      <c r="H3" s="29">
        <f>주문현황완성[[#This Row],[단가]]*주문현황완성[[#This Row],[수량]]</f>
        <v>5731920</v>
      </c>
    </row>
    <row r="4" spans="1:8" ht="18" customHeight="1" x14ac:dyDescent="0.3">
      <c r="A4">
        <v>3</v>
      </c>
      <c r="B4" s="22">
        <v>43105</v>
      </c>
      <c r="C4" s="18" t="s">
        <v>148</v>
      </c>
      <c r="D4" s="23" t="s">
        <v>103</v>
      </c>
      <c r="E4" s="19" t="s">
        <v>104</v>
      </c>
      <c r="F4" s="20">
        <v>404459</v>
      </c>
      <c r="G4" s="1">
        <v>4</v>
      </c>
      <c r="H4" s="29">
        <f>주문현황완성[[#This Row],[단가]]*주문현황완성[[#This Row],[수량]]</f>
        <v>1617836</v>
      </c>
    </row>
    <row r="5" spans="1:8" ht="18" customHeight="1" x14ac:dyDescent="0.3">
      <c r="A5">
        <v>4</v>
      </c>
      <c r="B5" s="22">
        <v>43105</v>
      </c>
      <c r="C5" s="18" t="s">
        <v>1</v>
      </c>
      <c r="D5" s="23" t="s">
        <v>99</v>
      </c>
      <c r="E5" s="19" t="s">
        <v>105</v>
      </c>
      <c r="F5" s="20">
        <v>299988</v>
      </c>
      <c r="G5" s="1">
        <v>3</v>
      </c>
      <c r="H5" s="29">
        <f>주문현황완성[[#This Row],[단가]]*주문현황완성[[#This Row],[수량]]</f>
        <v>899964</v>
      </c>
    </row>
    <row r="6" spans="1:8" ht="18" customHeight="1" x14ac:dyDescent="0.3">
      <c r="A6">
        <v>5</v>
      </c>
      <c r="B6" s="22">
        <v>43107</v>
      </c>
      <c r="C6" s="18" t="s">
        <v>149</v>
      </c>
      <c r="D6" s="23" t="s">
        <v>106</v>
      </c>
      <c r="E6" s="19" t="s">
        <v>107</v>
      </c>
      <c r="F6" s="20">
        <v>909600</v>
      </c>
      <c r="G6" s="1">
        <v>8</v>
      </c>
      <c r="H6" s="29">
        <f>주문현황완성[[#This Row],[단가]]*주문현황완성[[#This Row],[수량]]</f>
        <v>7276800</v>
      </c>
    </row>
    <row r="7" spans="1:8" ht="18" customHeight="1" x14ac:dyDescent="0.3">
      <c r="A7">
        <v>6</v>
      </c>
      <c r="B7" s="22">
        <v>43110</v>
      </c>
      <c r="C7" s="18" t="s">
        <v>0</v>
      </c>
      <c r="D7" s="23" t="s">
        <v>99</v>
      </c>
      <c r="E7" s="19" t="s">
        <v>105</v>
      </c>
      <c r="F7" s="20">
        <v>299988</v>
      </c>
      <c r="G7" s="1">
        <v>5</v>
      </c>
      <c r="H7" s="29">
        <f>주문현황완성[[#This Row],[단가]]*주문현황완성[[#This Row],[수량]]</f>
        <v>1499940</v>
      </c>
    </row>
    <row r="8" spans="1:8" x14ac:dyDescent="0.3">
      <c r="A8">
        <v>7</v>
      </c>
      <c r="B8" s="22">
        <v>43110</v>
      </c>
      <c r="C8" s="18" t="s">
        <v>150</v>
      </c>
      <c r="D8" s="23" t="s">
        <v>99</v>
      </c>
      <c r="E8" s="19" t="s">
        <v>108</v>
      </c>
      <c r="F8" s="20">
        <v>48660</v>
      </c>
      <c r="G8" s="1">
        <v>5</v>
      </c>
      <c r="H8" s="29">
        <f>주문현황완성[[#This Row],[단가]]*주문현황완성[[#This Row],[수량]]</f>
        <v>243300</v>
      </c>
    </row>
    <row r="9" spans="1:8" x14ac:dyDescent="0.3">
      <c r="A9">
        <v>8</v>
      </c>
      <c r="B9" s="22">
        <v>43111</v>
      </c>
      <c r="C9" s="18" t="s">
        <v>151</v>
      </c>
      <c r="D9" s="23" t="s">
        <v>106</v>
      </c>
      <c r="E9" s="19" t="s">
        <v>109</v>
      </c>
      <c r="F9" s="20">
        <v>456000</v>
      </c>
      <c r="G9" s="1">
        <v>14</v>
      </c>
      <c r="H9" s="29">
        <f>주문현황완성[[#This Row],[단가]]*주문현황완성[[#This Row],[수량]]</f>
        <v>6384000</v>
      </c>
    </row>
    <row r="10" spans="1:8" x14ac:dyDescent="0.3">
      <c r="A10">
        <v>9</v>
      </c>
      <c r="B10" s="22">
        <v>43113</v>
      </c>
      <c r="C10" s="18" t="s">
        <v>151</v>
      </c>
      <c r="D10" s="23" t="s">
        <v>99</v>
      </c>
      <c r="E10" s="19" t="s">
        <v>110</v>
      </c>
      <c r="F10" s="20">
        <v>159588</v>
      </c>
      <c r="G10" s="1">
        <v>3</v>
      </c>
      <c r="H10" s="29">
        <f>주문현황완성[[#This Row],[단가]]*주문현황완성[[#This Row],[수량]]</f>
        <v>478764</v>
      </c>
    </row>
    <row r="11" spans="1:8" x14ac:dyDescent="0.3">
      <c r="A11">
        <v>10</v>
      </c>
      <c r="B11" s="22">
        <v>43115</v>
      </c>
      <c r="C11" s="18" t="s">
        <v>12</v>
      </c>
      <c r="D11" s="23" t="s">
        <v>111</v>
      </c>
      <c r="E11" s="19" t="s">
        <v>112</v>
      </c>
      <c r="F11" s="20">
        <v>261650</v>
      </c>
      <c r="G11" s="1">
        <v>16</v>
      </c>
      <c r="H11" s="29">
        <f>주문현황완성[[#This Row],[단가]]*주문현황완성[[#This Row],[수량]]</f>
        <v>4186400</v>
      </c>
    </row>
    <row r="12" spans="1:8" x14ac:dyDescent="0.3">
      <c r="A12">
        <v>11</v>
      </c>
      <c r="B12" s="22">
        <v>43118</v>
      </c>
      <c r="C12" s="18" t="s">
        <v>149</v>
      </c>
      <c r="D12" s="23" t="s">
        <v>111</v>
      </c>
      <c r="E12" s="19" t="s">
        <v>113</v>
      </c>
      <c r="F12" s="20">
        <v>322800</v>
      </c>
      <c r="G12" s="1">
        <v>1</v>
      </c>
      <c r="H12" s="29">
        <f>주문현황완성[[#This Row],[단가]]*주문현황완성[[#This Row],[수량]]</f>
        <v>322800</v>
      </c>
    </row>
    <row r="13" spans="1:8" x14ac:dyDescent="0.3">
      <c r="A13">
        <v>12</v>
      </c>
      <c r="B13" s="22">
        <v>43121</v>
      </c>
      <c r="C13" s="18" t="s">
        <v>151</v>
      </c>
      <c r="D13" s="23" t="s">
        <v>101</v>
      </c>
      <c r="E13" s="19" t="s">
        <v>102</v>
      </c>
      <c r="F13" s="20">
        <v>1910640</v>
      </c>
      <c r="G13" s="1">
        <v>1</v>
      </c>
      <c r="H13" s="29">
        <f>주문현황완성[[#This Row],[단가]]*주문현황완성[[#This Row],[수량]]</f>
        <v>1910640</v>
      </c>
    </row>
    <row r="14" spans="1:8" x14ac:dyDescent="0.3">
      <c r="A14">
        <v>13</v>
      </c>
      <c r="B14" s="22">
        <v>43122</v>
      </c>
      <c r="C14" s="18" t="s">
        <v>0</v>
      </c>
      <c r="D14" s="23" t="s">
        <v>103</v>
      </c>
      <c r="E14" s="19" t="s">
        <v>114</v>
      </c>
      <c r="F14" s="20">
        <v>204571</v>
      </c>
      <c r="G14" s="1">
        <v>14</v>
      </c>
      <c r="H14" s="29">
        <f>주문현황완성[[#This Row],[단가]]*주문현황완성[[#This Row],[수량]]</f>
        <v>2863994</v>
      </c>
    </row>
    <row r="15" spans="1:8" x14ac:dyDescent="0.3">
      <c r="A15">
        <v>14</v>
      </c>
      <c r="B15" s="22">
        <v>43125</v>
      </c>
      <c r="C15" s="18" t="s">
        <v>12</v>
      </c>
      <c r="D15" s="23" t="s">
        <v>106</v>
      </c>
      <c r="E15" s="19" t="s">
        <v>115</v>
      </c>
      <c r="F15" s="20">
        <v>838800</v>
      </c>
      <c r="G15" s="1">
        <v>7</v>
      </c>
      <c r="H15" s="29">
        <f>주문현황완성[[#This Row],[단가]]*주문현황완성[[#This Row],[수량]]</f>
        <v>5871600</v>
      </c>
    </row>
    <row r="16" spans="1:8" x14ac:dyDescent="0.3">
      <c r="A16">
        <v>15</v>
      </c>
      <c r="B16" s="22">
        <v>43125</v>
      </c>
      <c r="C16" s="18" t="s">
        <v>152</v>
      </c>
      <c r="D16" s="23" t="s">
        <v>116</v>
      </c>
      <c r="E16" s="19" t="s">
        <v>117</v>
      </c>
      <c r="F16" s="20">
        <v>198000</v>
      </c>
      <c r="G16" s="1">
        <v>5</v>
      </c>
      <c r="H16" s="29">
        <f>주문현황완성[[#This Row],[단가]]*주문현황완성[[#This Row],[수량]]</f>
        <v>990000</v>
      </c>
    </row>
    <row r="17" spans="1:8" x14ac:dyDescent="0.3">
      <c r="A17" t="s">
        <v>164</v>
      </c>
      <c r="B17" s="25"/>
      <c r="C17" s="25"/>
      <c r="D17" s="26"/>
      <c r="E17" s="27"/>
      <c r="F17" s="28"/>
      <c r="G17" s="1">
        <f>SUBTOTAL(109,주문현황완성[수량])</f>
        <v>97</v>
      </c>
      <c r="H17" s="24">
        <f>SUBTOTAL(109,주문현황완성[금액])</f>
        <v>41333478</v>
      </c>
    </row>
    <row r="18" spans="1:8" x14ac:dyDescent="0.3">
      <c r="B18" s="7"/>
      <c r="C18" s="4"/>
      <c r="D18" s="5"/>
      <c r="E18" s="6"/>
    </row>
    <row r="19" spans="1:8" x14ac:dyDescent="0.3">
      <c r="B19" s="7"/>
      <c r="C19" s="4"/>
      <c r="D19" s="5"/>
      <c r="E19" s="6"/>
    </row>
    <row r="20" spans="1:8" x14ac:dyDescent="0.3">
      <c r="B20" s="7"/>
      <c r="C20" s="4"/>
      <c r="D20" s="5"/>
      <c r="E20" s="6"/>
    </row>
    <row r="21" spans="1:8" x14ac:dyDescent="0.3">
      <c r="B21" s="7"/>
      <c r="C21" s="4"/>
      <c r="D21" s="5"/>
      <c r="E21" s="6"/>
    </row>
    <row r="22" spans="1:8" x14ac:dyDescent="0.3">
      <c r="B22" s="7"/>
      <c r="C22" s="4"/>
      <c r="D22" s="5"/>
      <c r="E22" s="6"/>
    </row>
    <row r="23" spans="1:8" x14ac:dyDescent="0.3">
      <c r="B23" s="7"/>
      <c r="C23" s="4"/>
      <c r="D23" s="5"/>
      <c r="E23" s="6"/>
    </row>
    <row r="24" spans="1:8" x14ac:dyDescent="0.3">
      <c r="B24" s="7"/>
      <c r="C24" s="4"/>
      <c r="D24" s="5"/>
      <c r="E24" s="6"/>
    </row>
    <row r="25" spans="1:8" x14ac:dyDescent="0.3">
      <c r="B25" s="8"/>
    </row>
    <row r="26" spans="1:8" x14ac:dyDescent="0.3">
      <c r="B26" s="8"/>
    </row>
    <row r="27" spans="1:8" x14ac:dyDescent="0.3">
      <c r="B27" s="8"/>
    </row>
    <row r="28" spans="1:8" x14ac:dyDescent="0.3">
      <c r="B28" s="8"/>
    </row>
    <row r="29" spans="1:8" x14ac:dyDescent="0.3">
      <c r="B29" s="8"/>
    </row>
    <row r="30" spans="1:8" x14ac:dyDescent="0.3">
      <c r="B30" s="8"/>
    </row>
    <row r="31" spans="1:8" x14ac:dyDescent="0.3">
      <c r="B31" s="8"/>
    </row>
    <row r="32" spans="1:8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  <row r="41" spans="2:2" x14ac:dyDescent="0.3">
      <c r="B41" s="8"/>
    </row>
    <row r="42" spans="2:2" x14ac:dyDescent="0.3">
      <c r="B42" s="8"/>
    </row>
    <row r="43" spans="2:2" x14ac:dyDescent="0.3">
      <c r="B43" s="8"/>
    </row>
    <row r="44" spans="2:2" x14ac:dyDescent="0.3">
      <c r="B44" s="8"/>
    </row>
    <row r="45" spans="2:2" x14ac:dyDescent="0.3">
      <c r="B45" s="8"/>
    </row>
    <row r="46" spans="2:2" x14ac:dyDescent="0.3">
      <c r="B46" s="8"/>
    </row>
    <row r="47" spans="2:2" x14ac:dyDescent="0.3">
      <c r="B47" s="8"/>
    </row>
    <row r="48" spans="2:2" x14ac:dyDescent="0.3">
      <c r="B48" s="8"/>
    </row>
    <row r="49" spans="2:2" x14ac:dyDescent="0.3">
      <c r="B49" s="8"/>
    </row>
    <row r="50" spans="2:2" x14ac:dyDescent="0.3">
      <c r="B50" s="8"/>
    </row>
    <row r="51" spans="2:2" x14ac:dyDescent="0.3">
      <c r="B51" s="8"/>
    </row>
    <row r="52" spans="2:2" x14ac:dyDescent="0.3">
      <c r="B52" s="8"/>
    </row>
    <row r="53" spans="2:2" x14ac:dyDescent="0.3">
      <c r="B53" s="8"/>
    </row>
    <row r="54" spans="2:2" x14ac:dyDescent="0.3">
      <c r="B54" s="8"/>
    </row>
    <row r="55" spans="2:2" x14ac:dyDescent="0.3">
      <c r="B55" s="8"/>
    </row>
    <row r="56" spans="2:2" x14ac:dyDescent="0.3">
      <c r="B56" s="8"/>
    </row>
    <row r="57" spans="2:2" x14ac:dyDescent="0.3">
      <c r="B57" s="8"/>
    </row>
    <row r="58" spans="2:2" x14ac:dyDescent="0.3">
      <c r="B58" s="8"/>
    </row>
    <row r="59" spans="2:2" x14ac:dyDescent="0.3">
      <c r="B59" s="8"/>
    </row>
    <row r="60" spans="2:2" x14ac:dyDescent="0.3">
      <c r="B60" s="8"/>
    </row>
    <row r="61" spans="2:2" x14ac:dyDescent="0.3">
      <c r="B61" s="8"/>
    </row>
    <row r="62" spans="2:2" x14ac:dyDescent="0.3">
      <c r="B62" s="8"/>
    </row>
    <row r="63" spans="2:2" x14ac:dyDescent="0.3">
      <c r="B63" s="8"/>
    </row>
    <row r="64" spans="2:2" x14ac:dyDescent="0.3">
      <c r="B64" s="8"/>
    </row>
    <row r="65" spans="2:4" x14ac:dyDescent="0.3">
      <c r="B65" s="8"/>
    </row>
    <row r="66" spans="2:4" x14ac:dyDescent="0.3">
      <c r="B66" s="8"/>
      <c r="C66" s="9"/>
      <c r="D66" s="9"/>
    </row>
    <row r="67" spans="2:4" x14ac:dyDescent="0.3">
      <c r="B67" s="8"/>
      <c r="C67" s="9"/>
      <c r="D67" s="9"/>
    </row>
    <row r="68" spans="2:4" x14ac:dyDescent="0.3">
      <c r="B68" s="8"/>
      <c r="C68" s="9"/>
      <c r="D68" s="9"/>
    </row>
    <row r="69" spans="2:4" x14ac:dyDescent="0.3">
      <c r="B69" s="8"/>
      <c r="C69" s="9"/>
      <c r="D69" s="9"/>
    </row>
    <row r="70" spans="2:4" x14ac:dyDescent="0.3">
      <c r="B70" s="8"/>
      <c r="C70" s="9"/>
      <c r="D70" s="9"/>
    </row>
    <row r="71" spans="2:4" x14ac:dyDescent="0.3">
      <c r="B71" s="8"/>
      <c r="C71" s="9"/>
      <c r="D71" s="9"/>
    </row>
    <row r="72" spans="2:4" x14ac:dyDescent="0.3">
      <c r="B72" s="8"/>
      <c r="C72" s="9"/>
      <c r="D72" s="9"/>
    </row>
    <row r="73" spans="2:4" x14ac:dyDescent="0.3">
      <c r="B73" s="8"/>
      <c r="C73" s="9"/>
      <c r="D73" s="9"/>
    </row>
    <row r="74" spans="2:4" x14ac:dyDescent="0.3">
      <c r="B74" s="8"/>
      <c r="C74" s="9"/>
      <c r="D74" s="9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1"/>
  <sheetViews>
    <sheetView showGridLines="0" workbookViewId="0">
      <selection activeCell="A2" sqref="A2"/>
    </sheetView>
  </sheetViews>
  <sheetFormatPr defaultRowHeight="16.5" x14ac:dyDescent="0.3"/>
  <cols>
    <col min="1" max="3" width="12.625" customWidth="1"/>
  </cols>
  <sheetData>
    <row r="1" spans="1:3" x14ac:dyDescent="0.3">
      <c r="A1" s="74" t="s">
        <v>177</v>
      </c>
      <c r="B1" s="75" t="s">
        <v>178</v>
      </c>
      <c r="C1" s="76" t="s">
        <v>180</v>
      </c>
    </row>
    <row r="2" spans="1:3" x14ac:dyDescent="0.3">
      <c r="A2" s="69">
        <v>1</v>
      </c>
      <c r="B2" s="40" t="s">
        <v>149</v>
      </c>
      <c r="C2" s="70" t="s">
        <v>181</v>
      </c>
    </row>
    <row r="3" spans="1:3" x14ac:dyDescent="0.3">
      <c r="A3" s="69">
        <v>2</v>
      </c>
      <c r="B3" s="40" t="s">
        <v>12</v>
      </c>
      <c r="C3" s="70" t="s">
        <v>182</v>
      </c>
    </row>
    <row r="4" spans="1:3" x14ac:dyDescent="0.3">
      <c r="A4" s="69">
        <v>3</v>
      </c>
      <c r="B4" s="40" t="s">
        <v>179</v>
      </c>
      <c r="C4" s="70" t="s">
        <v>183</v>
      </c>
    </row>
    <row r="5" spans="1:3" x14ac:dyDescent="0.3">
      <c r="A5" s="69">
        <v>4</v>
      </c>
      <c r="B5" s="40" t="s">
        <v>0</v>
      </c>
      <c r="C5" s="70" t="s">
        <v>184</v>
      </c>
    </row>
    <row r="6" spans="1:3" x14ac:dyDescent="0.3">
      <c r="A6" s="69">
        <v>5</v>
      </c>
      <c r="B6" s="40" t="s">
        <v>152</v>
      </c>
      <c r="C6" s="70" t="s">
        <v>185</v>
      </c>
    </row>
    <row r="7" spans="1:3" x14ac:dyDescent="0.3">
      <c r="A7" s="69">
        <v>6</v>
      </c>
      <c r="B7" s="40" t="s">
        <v>153</v>
      </c>
      <c r="C7" s="70" t="s">
        <v>186</v>
      </c>
    </row>
    <row r="8" spans="1:3" x14ac:dyDescent="0.3">
      <c r="A8" s="69">
        <v>7</v>
      </c>
      <c r="B8" s="40" t="s">
        <v>1</v>
      </c>
      <c r="C8" s="70" t="s">
        <v>187</v>
      </c>
    </row>
    <row r="9" spans="1:3" x14ac:dyDescent="0.3">
      <c r="A9" s="69">
        <v>8</v>
      </c>
      <c r="B9" s="40" t="s">
        <v>154</v>
      </c>
      <c r="C9" s="70" t="s">
        <v>183</v>
      </c>
    </row>
    <row r="10" spans="1:3" x14ac:dyDescent="0.3">
      <c r="A10" s="69">
        <v>9</v>
      </c>
      <c r="B10" s="40" t="s">
        <v>155</v>
      </c>
      <c r="C10" s="70" t="s">
        <v>188</v>
      </c>
    </row>
    <row r="11" spans="1:3" x14ac:dyDescent="0.3">
      <c r="A11" s="71">
        <v>10</v>
      </c>
      <c r="B11" s="72" t="s">
        <v>156</v>
      </c>
      <c r="C11" s="73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647"/>
  <sheetViews>
    <sheetView workbookViewId="0">
      <selection activeCell="A2" sqref="A2"/>
    </sheetView>
  </sheetViews>
  <sheetFormatPr defaultRowHeight="16.5" x14ac:dyDescent="0.3"/>
  <cols>
    <col min="1" max="1" width="12.875" style="3" customWidth="1"/>
    <col min="2" max="2" width="34.25" customWidth="1"/>
    <col min="3" max="3" width="10" customWidth="1"/>
    <col min="4" max="4" width="10.25" customWidth="1"/>
    <col min="5" max="5" width="10.25" style="3" customWidth="1"/>
    <col min="6" max="6" width="11.5" style="3" customWidth="1"/>
    <col min="7" max="7" width="14" customWidth="1"/>
    <col min="8" max="8" width="13.375" customWidth="1"/>
    <col min="9" max="9" width="18" customWidth="1"/>
  </cols>
  <sheetData>
    <row r="1" spans="1:9" x14ac:dyDescent="0.3">
      <c r="A1" t="s">
        <v>172</v>
      </c>
      <c r="B1" t="s">
        <v>98</v>
      </c>
      <c r="C1" t="s">
        <v>190</v>
      </c>
      <c r="D1" t="s">
        <v>191</v>
      </c>
      <c r="E1" t="s">
        <v>192</v>
      </c>
      <c r="F1" t="s">
        <v>9</v>
      </c>
      <c r="G1" t="s">
        <v>193</v>
      </c>
      <c r="H1" t="s">
        <v>194</v>
      </c>
      <c r="I1" t="s">
        <v>195</v>
      </c>
    </row>
    <row r="2" spans="1:9" x14ac:dyDescent="0.3">
      <c r="A2">
        <v>1</v>
      </c>
      <c r="B2" t="s">
        <v>196</v>
      </c>
      <c r="C2" t="s">
        <v>197</v>
      </c>
      <c r="D2" t="s">
        <v>198</v>
      </c>
      <c r="E2">
        <v>110316</v>
      </c>
      <c r="F2">
        <v>239880</v>
      </c>
      <c r="G2" t="s">
        <v>199</v>
      </c>
      <c r="H2" t="s">
        <v>417</v>
      </c>
      <c r="I2" t="s">
        <v>99</v>
      </c>
    </row>
    <row r="3" spans="1:9" x14ac:dyDescent="0.3">
      <c r="A3">
        <v>2</v>
      </c>
      <c r="B3" t="s">
        <v>204</v>
      </c>
      <c r="C3" t="s">
        <v>197</v>
      </c>
      <c r="D3" t="s">
        <v>198</v>
      </c>
      <c r="E3">
        <v>128028</v>
      </c>
      <c r="F3">
        <v>278400</v>
      </c>
      <c r="G3" t="s">
        <v>199</v>
      </c>
      <c r="H3" t="s">
        <v>417</v>
      </c>
      <c r="I3" t="s">
        <v>99</v>
      </c>
    </row>
    <row r="4" spans="1:9" x14ac:dyDescent="0.3">
      <c r="A4">
        <v>3</v>
      </c>
      <c r="B4" t="s">
        <v>207</v>
      </c>
      <c r="C4" t="s">
        <v>203</v>
      </c>
      <c r="D4" t="s">
        <v>198</v>
      </c>
      <c r="E4">
        <v>8880</v>
      </c>
      <c r="F4">
        <v>17424</v>
      </c>
      <c r="G4" t="s">
        <v>199</v>
      </c>
      <c r="H4" t="s">
        <v>417</v>
      </c>
      <c r="I4" t="s">
        <v>99</v>
      </c>
    </row>
    <row r="5" spans="1:9" x14ac:dyDescent="0.3">
      <c r="A5">
        <v>4</v>
      </c>
      <c r="B5" t="s">
        <v>208</v>
      </c>
      <c r="C5" t="s">
        <v>197</v>
      </c>
      <c r="D5" t="s">
        <v>198</v>
      </c>
      <c r="E5">
        <v>13200</v>
      </c>
      <c r="F5">
        <v>25884</v>
      </c>
      <c r="G5" t="s">
        <v>199</v>
      </c>
      <c r="H5" t="s">
        <v>417</v>
      </c>
      <c r="I5" t="s">
        <v>99</v>
      </c>
    </row>
    <row r="6" spans="1:9" x14ac:dyDescent="0.3">
      <c r="A6">
        <v>5</v>
      </c>
      <c r="B6" t="s">
        <v>209</v>
      </c>
      <c r="C6" t="s">
        <v>197</v>
      </c>
      <c r="D6" t="s">
        <v>198</v>
      </c>
      <c r="E6">
        <v>15996</v>
      </c>
      <c r="F6">
        <v>34788</v>
      </c>
      <c r="G6" t="s">
        <v>210</v>
      </c>
      <c r="H6" t="s">
        <v>418</v>
      </c>
      <c r="I6" t="s">
        <v>111</v>
      </c>
    </row>
    <row r="7" spans="1:9" x14ac:dyDescent="0.3">
      <c r="A7">
        <v>6</v>
      </c>
      <c r="B7" t="s">
        <v>212</v>
      </c>
      <c r="C7" t="s">
        <v>197</v>
      </c>
      <c r="D7" t="s">
        <v>198</v>
      </c>
      <c r="E7">
        <v>19860</v>
      </c>
      <c r="F7">
        <v>43188</v>
      </c>
      <c r="G7" t="s">
        <v>210</v>
      </c>
      <c r="H7" t="s">
        <v>418</v>
      </c>
      <c r="I7" t="s">
        <v>111</v>
      </c>
    </row>
    <row r="8" spans="1:9" x14ac:dyDescent="0.3">
      <c r="A8">
        <v>7</v>
      </c>
      <c r="B8" t="s">
        <v>213</v>
      </c>
      <c r="C8" t="s">
        <v>197</v>
      </c>
      <c r="D8" t="s">
        <v>198</v>
      </c>
      <c r="E8">
        <v>10392</v>
      </c>
      <c r="F8">
        <v>20388</v>
      </c>
      <c r="G8" t="s">
        <v>210</v>
      </c>
      <c r="H8" t="s">
        <v>418</v>
      </c>
      <c r="I8" t="s">
        <v>111</v>
      </c>
    </row>
    <row r="9" spans="1:9" x14ac:dyDescent="0.3">
      <c r="A9">
        <v>8</v>
      </c>
      <c r="B9" t="s">
        <v>214</v>
      </c>
      <c r="C9" t="s">
        <v>197</v>
      </c>
      <c r="D9" t="s">
        <v>198</v>
      </c>
      <c r="E9">
        <v>101388</v>
      </c>
      <c r="F9">
        <v>306000</v>
      </c>
      <c r="G9" t="s">
        <v>199</v>
      </c>
      <c r="H9" t="s">
        <v>417</v>
      </c>
      <c r="I9" t="s">
        <v>99</v>
      </c>
    </row>
    <row r="10" spans="1:9" x14ac:dyDescent="0.3">
      <c r="A10">
        <v>9</v>
      </c>
      <c r="B10" t="s">
        <v>449</v>
      </c>
      <c r="C10" t="s">
        <v>197</v>
      </c>
      <c r="D10" t="s">
        <v>198</v>
      </c>
      <c r="E10">
        <v>19860</v>
      </c>
      <c r="F10">
        <v>43188</v>
      </c>
      <c r="G10" t="s">
        <v>210</v>
      </c>
      <c r="H10" t="s">
        <v>418</v>
      </c>
      <c r="I10" t="s">
        <v>111</v>
      </c>
    </row>
    <row r="11" spans="1:9" x14ac:dyDescent="0.3">
      <c r="A11">
        <v>10</v>
      </c>
      <c r="B11" t="s">
        <v>216</v>
      </c>
      <c r="C11" t="s">
        <v>197</v>
      </c>
      <c r="D11" t="s">
        <v>198</v>
      </c>
      <c r="E11">
        <v>36696</v>
      </c>
      <c r="F11">
        <v>71988</v>
      </c>
      <c r="G11" t="s">
        <v>199</v>
      </c>
      <c r="H11" t="s">
        <v>417</v>
      </c>
      <c r="I11" t="s">
        <v>99</v>
      </c>
    </row>
    <row r="12" spans="1:9" x14ac:dyDescent="0.3">
      <c r="A12">
        <v>11</v>
      </c>
      <c r="B12" t="s">
        <v>217</v>
      </c>
      <c r="C12" t="s">
        <v>197</v>
      </c>
      <c r="D12" t="s">
        <v>198</v>
      </c>
      <c r="E12">
        <v>42864</v>
      </c>
      <c r="F12">
        <v>93216</v>
      </c>
      <c r="G12" t="s">
        <v>199</v>
      </c>
      <c r="H12" t="s">
        <v>417</v>
      </c>
      <c r="I12" t="s">
        <v>99</v>
      </c>
    </row>
    <row r="13" spans="1:9" x14ac:dyDescent="0.3">
      <c r="A13">
        <v>12</v>
      </c>
      <c r="B13" t="s">
        <v>218</v>
      </c>
      <c r="C13" t="s">
        <v>197</v>
      </c>
      <c r="D13" t="s">
        <v>198</v>
      </c>
      <c r="E13">
        <v>58704</v>
      </c>
      <c r="F13">
        <v>115140</v>
      </c>
      <c r="G13" t="s">
        <v>199</v>
      </c>
      <c r="H13" t="s">
        <v>417</v>
      </c>
      <c r="I13" t="s">
        <v>99</v>
      </c>
    </row>
    <row r="14" spans="1:9" x14ac:dyDescent="0.3">
      <c r="A14">
        <v>13</v>
      </c>
      <c r="B14" t="s">
        <v>450</v>
      </c>
      <c r="C14" t="s">
        <v>197</v>
      </c>
      <c r="D14" t="s">
        <v>198</v>
      </c>
      <c r="E14">
        <v>18204</v>
      </c>
      <c r="F14">
        <v>39588</v>
      </c>
      <c r="G14" t="s">
        <v>210</v>
      </c>
      <c r="H14" t="s">
        <v>418</v>
      </c>
      <c r="I14" t="s">
        <v>111</v>
      </c>
    </row>
    <row r="15" spans="1:9" x14ac:dyDescent="0.3">
      <c r="A15">
        <v>14</v>
      </c>
      <c r="B15" t="s">
        <v>219</v>
      </c>
      <c r="C15" t="s">
        <v>197</v>
      </c>
      <c r="D15" t="s">
        <v>198</v>
      </c>
      <c r="E15">
        <v>12144</v>
      </c>
      <c r="F15">
        <v>26400</v>
      </c>
      <c r="G15" t="s">
        <v>210</v>
      </c>
      <c r="H15" t="s">
        <v>418</v>
      </c>
      <c r="I15" t="s">
        <v>111</v>
      </c>
    </row>
    <row r="16" spans="1:9" x14ac:dyDescent="0.3">
      <c r="A16">
        <v>15</v>
      </c>
      <c r="B16" t="s">
        <v>220</v>
      </c>
      <c r="C16" t="s">
        <v>200</v>
      </c>
      <c r="D16" t="s">
        <v>198</v>
      </c>
      <c r="E16">
        <v>7944</v>
      </c>
      <c r="F16">
        <v>15588</v>
      </c>
      <c r="G16" t="s">
        <v>199</v>
      </c>
      <c r="H16" t="s">
        <v>417</v>
      </c>
      <c r="I16" t="s">
        <v>99</v>
      </c>
    </row>
    <row r="17" spans="1:9" x14ac:dyDescent="0.3">
      <c r="A17">
        <v>16</v>
      </c>
      <c r="B17" t="s">
        <v>221</v>
      </c>
      <c r="C17" t="s">
        <v>197</v>
      </c>
      <c r="D17" t="s">
        <v>198</v>
      </c>
      <c r="E17">
        <v>118968</v>
      </c>
      <c r="F17">
        <v>359076</v>
      </c>
      <c r="G17" t="s">
        <v>199</v>
      </c>
      <c r="H17" t="s">
        <v>417</v>
      </c>
      <c r="I17" t="s">
        <v>99</v>
      </c>
    </row>
    <row r="18" spans="1:9" x14ac:dyDescent="0.3">
      <c r="A18">
        <v>17</v>
      </c>
      <c r="B18" t="s">
        <v>222</v>
      </c>
      <c r="C18" t="s">
        <v>197</v>
      </c>
      <c r="D18" t="s">
        <v>198</v>
      </c>
      <c r="E18">
        <v>73944</v>
      </c>
      <c r="F18">
        <v>160800</v>
      </c>
      <c r="G18" t="s">
        <v>199</v>
      </c>
      <c r="H18" t="s">
        <v>417</v>
      </c>
      <c r="I18" t="s">
        <v>99</v>
      </c>
    </row>
    <row r="19" spans="1:9" x14ac:dyDescent="0.3">
      <c r="A19">
        <v>18</v>
      </c>
      <c r="B19" t="s">
        <v>100</v>
      </c>
      <c r="C19" t="s">
        <v>201</v>
      </c>
      <c r="D19" t="s">
        <v>198</v>
      </c>
      <c r="E19">
        <v>60672</v>
      </c>
      <c r="F19">
        <v>131940</v>
      </c>
      <c r="G19" t="s">
        <v>199</v>
      </c>
      <c r="H19" t="s">
        <v>417</v>
      </c>
      <c r="I19" t="s">
        <v>99</v>
      </c>
    </row>
    <row r="20" spans="1:9" x14ac:dyDescent="0.3">
      <c r="A20">
        <v>19</v>
      </c>
      <c r="B20" t="s">
        <v>223</v>
      </c>
      <c r="C20" t="s">
        <v>197</v>
      </c>
      <c r="D20" t="s">
        <v>198</v>
      </c>
      <c r="E20">
        <v>7284</v>
      </c>
      <c r="F20">
        <v>14280</v>
      </c>
      <c r="G20" t="s">
        <v>224</v>
      </c>
      <c r="H20" t="s">
        <v>419</v>
      </c>
      <c r="I20" t="s">
        <v>106</v>
      </c>
    </row>
    <row r="21" spans="1:9" x14ac:dyDescent="0.3">
      <c r="A21">
        <v>20</v>
      </c>
      <c r="B21" t="s">
        <v>225</v>
      </c>
      <c r="C21" t="s">
        <v>197</v>
      </c>
      <c r="D21" t="s">
        <v>198</v>
      </c>
      <c r="E21">
        <v>10956</v>
      </c>
      <c r="F21">
        <v>21480</v>
      </c>
      <c r="G21" t="s">
        <v>224</v>
      </c>
      <c r="H21" t="s">
        <v>419</v>
      </c>
      <c r="I21" t="s">
        <v>106</v>
      </c>
    </row>
    <row r="22" spans="1:9" x14ac:dyDescent="0.3">
      <c r="A22">
        <v>21</v>
      </c>
      <c r="B22" t="s">
        <v>226</v>
      </c>
      <c r="C22" t="s">
        <v>211</v>
      </c>
      <c r="D22" t="s">
        <v>198</v>
      </c>
      <c r="E22">
        <v>10956</v>
      </c>
      <c r="F22">
        <v>21480</v>
      </c>
      <c r="G22" t="s">
        <v>224</v>
      </c>
      <c r="H22" t="s">
        <v>419</v>
      </c>
      <c r="I22" t="s">
        <v>106</v>
      </c>
    </row>
    <row r="23" spans="1:9" x14ac:dyDescent="0.3">
      <c r="A23">
        <v>22</v>
      </c>
      <c r="B23" t="s">
        <v>227</v>
      </c>
      <c r="C23" t="s">
        <v>197</v>
      </c>
      <c r="D23" t="s">
        <v>198</v>
      </c>
      <c r="E23">
        <v>14016</v>
      </c>
      <c r="F23">
        <v>27480</v>
      </c>
      <c r="G23" t="s">
        <v>224</v>
      </c>
      <c r="H23" t="s">
        <v>419</v>
      </c>
      <c r="I23" t="s">
        <v>106</v>
      </c>
    </row>
    <row r="24" spans="1:9" x14ac:dyDescent="0.3">
      <c r="A24">
        <v>23</v>
      </c>
      <c r="B24" t="s">
        <v>228</v>
      </c>
      <c r="C24" t="s">
        <v>211</v>
      </c>
      <c r="D24" t="s">
        <v>198</v>
      </c>
      <c r="E24">
        <v>14016</v>
      </c>
      <c r="F24">
        <v>27480</v>
      </c>
      <c r="G24" t="s">
        <v>224</v>
      </c>
      <c r="H24" t="s">
        <v>419</v>
      </c>
      <c r="I24" t="s">
        <v>106</v>
      </c>
    </row>
    <row r="25" spans="1:9" x14ac:dyDescent="0.3">
      <c r="A25">
        <v>24</v>
      </c>
      <c r="B25" t="s">
        <v>229</v>
      </c>
      <c r="C25" t="s">
        <v>197</v>
      </c>
      <c r="D25" t="s">
        <v>198</v>
      </c>
      <c r="E25">
        <v>32364</v>
      </c>
      <c r="F25">
        <v>63480</v>
      </c>
      <c r="G25" t="s">
        <v>224</v>
      </c>
      <c r="H25" t="s">
        <v>419</v>
      </c>
      <c r="I25" t="s">
        <v>106</v>
      </c>
    </row>
    <row r="26" spans="1:9" x14ac:dyDescent="0.3">
      <c r="A26">
        <v>25</v>
      </c>
      <c r="B26" t="s">
        <v>230</v>
      </c>
      <c r="C26" t="s">
        <v>211</v>
      </c>
      <c r="D26" t="s">
        <v>198</v>
      </c>
      <c r="E26">
        <v>32364</v>
      </c>
      <c r="F26">
        <v>63480</v>
      </c>
      <c r="G26" t="s">
        <v>224</v>
      </c>
      <c r="H26" t="s">
        <v>419</v>
      </c>
      <c r="I26" t="s">
        <v>106</v>
      </c>
    </row>
    <row r="27" spans="1:9" x14ac:dyDescent="0.3">
      <c r="A27">
        <v>26</v>
      </c>
      <c r="B27" t="s">
        <v>138</v>
      </c>
      <c r="C27" t="s">
        <v>197</v>
      </c>
      <c r="D27" t="s">
        <v>198</v>
      </c>
      <c r="E27">
        <v>12180</v>
      </c>
      <c r="F27">
        <v>23880</v>
      </c>
      <c r="G27" t="s">
        <v>224</v>
      </c>
      <c r="H27" t="s">
        <v>419</v>
      </c>
      <c r="I27" t="s">
        <v>106</v>
      </c>
    </row>
    <row r="28" spans="1:9" x14ac:dyDescent="0.3">
      <c r="A28">
        <v>27</v>
      </c>
      <c r="B28" t="s">
        <v>231</v>
      </c>
      <c r="C28" t="s">
        <v>197</v>
      </c>
      <c r="D28" t="s">
        <v>198</v>
      </c>
      <c r="E28">
        <v>19872</v>
      </c>
      <c r="F28">
        <v>59988</v>
      </c>
      <c r="G28" t="s">
        <v>210</v>
      </c>
      <c r="H28" t="s">
        <v>418</v>
      </c>
      <c r="I28" t="s">
        <v>111</v>
      </c>
    </row>
    <row r="29" spans="1:9" x14ac:dyDescent="0.3">
      <c r="A29">
        <v>28</v>
      </c>
      <c r="B29" t="s">
        <v>232</v>
      </c>
      <c r="C29" t="s">
        <v>197</v>
      </c>
      <c r="D29" t="s">
        <v>198</v>
      </c>
      <c r="E29">
        <v>51684</v>
      </c>
      <c r="F29">
        <v>155988</v>
      </c>
      <c r="G29" t="s">
        <v>233</v>
      </c>
      <c r="H29" t="s">
        <v>418</v>
      </c>
      <c r="I29" t="s">
        <v>111</v>
      </c>
    </row>
    <row r="30" spans="1:9" x14ac:dyDescent="0.3">
      <c r="A30">
        <v>29</v>
      </c>
      <c r="B30" t="s">
        <v>234</v>
      </c>
      <c r="C30" t="s">
        <v>197</v>
      </c>
      <c r="D30" t="s">
        <v>198</v>
      </c>
      <c r="E30">
        <v>30588</v>
      </c>
      <c r="F30">
        <v>60000</v>
      </c>
      <c r="G30" t="s">
        <v>224</v>
      </c>
      <c r="H30" t="s">
        <v>419</v>
      </c>
      <c r="I30" t="s">
        <v>106</v>
      </c>
    </row>
    <row r="31" spans="1:9" x14ac:dyDescent="0.3">
      <c r="A31">
        <v>30</v>
      </c>
      <c r="B31" t="s">
        <v>235</v>
      </c>
      <c r="C31" t="s">
        <v>211</v>
      </c>
      <c r="D31" t="s">
        <v>198</v>
      </c>
      <c r="E31">
        <v>30588</v>
      </c>
      <c r="F31">
        <v>60000</v>
      </c>
      <c r="G31" t="s">
        <v>224</v>
      </c>
      <c r="H31" t="s">
        <v>419</v>
      </c>
      <c r="I31" t="s">
        <v>106</v>
      </c>
    </row>
    <row r="32" spans="1:9" x14ac:dyDescent="0.3">
      <c r="A32">
        <v>31</v>
      </c>
      <c r="B32" t="s">
        <v>236</v>
      </c>
      <c r="C32" t="s">
        <v>206</v>
      </c>
      <c r="D32" t="s">
        <v>198</v>
      </c>
      <c r="E32">
        <v>30588</v>
      </c>
      <c r="F32">
        <v>60000</v>
      </c>
      <c r="G32" t="s">
        <v>224</v>
      </c>
      <c r="H32" t="s">
        <v>419</v>
      </c>
      <c r="I32" t="s">
        <v>106</v>
      </c>
    </row>
    <row r="33" spans="1:9" x14ac:dyDescent="0.3">
      <c r="A33">
        <v>32</v>
      </c>
      <c r="B33" t="s">
        <v>237</v>
      </c>
      <c r="C33" t="s">
        <v>203</v>
      </c>
      <c r="D33" t="s">
        <v>198</v>
      </c>
      <c r="E33">
        <v>30588</v>
      </c>
      <c r="F33">
        <v>60000</v>
      </c>
      <c r="G33" t="s">
        <v>224</v>
      </c>
      <c r="H33" t="s">
        <v>419</v>
      </c>
      <c r="I33" t="s">
        <v>106</v>
      </c>
    </row>
    <row r="34" spans="1:9" x14ac:dyDescent="0.3">
      <c r="A34">
        <v>33</v>
      </c>
      <c r="B34" t="s">
        <v>121</v>
      </c>
      <c r="C34" t="s">
        <v>197</v>
      </c>
      <c r="D34" t="s">
        <v>198</v>
      </c>
      <c r="E34">
        <v>59640</v>
      </c>
      <c r="F34">
        <v>180000</v>
      </c>
      <c r="G34" t="s">
        <v>224</v>
      </c>
      <c r="H34" t="s">
        <v>419</v>
      </c>
      <c r="I34" t="s">
        <v>106</v>
      </c>
    </row>
    <row r="35" spans="1:9" x14ac:dyDescent="0.3">
      <c r="A35">
        <v>34</v>
      </c>
      <c r="B35" t="s">
        <v>146</v>
      </c>
      <c r="C35" t="s">
        <v>197</v>
      </c>
      <c r="D35" t="s">
        <v>198</v>
      </c>
      <c r="E35">
        <v>16452</v>
      </c>
      <c r="F35">
        <v>32280</v>
      </c>
      <c r="G35" t="s">
        <v>224</v>
      </c>
      <c r="H35" t="s">
        <v>419</v>
      </c>
      <c r="I35" t="s">
        <v>106</v>
      </c>
    </row>
    <row r="36" spans="1:9" x14ac:dyDescent="0.3">
      <c r="A36">
        <v>35</v>
      </c>
      <c r="B36" t="s">
        <v>238</v>
      </c>
      <c r="C36" t="s">
        <v>200</v>
      </c>
      <c r="D36" t="s">
        <v>198</v>
      </c>
      <c r="E36">
        <v>16452</v>
      </c>
      <c r="F36">
        <v>32280</v>
      </c>
      <c r="G36" t="s">
        <v>224</v>
      </c>
      <c r="H36" t="s">
        <v>419</v>
      </c>
      <c r="I36" t="s">
        <v>106</v>
      </c>
    </row>
    <row r="37" spans="1:9" x14ac:dyDescent="0.3">
      <c r="A37">
        <v>36</v>
      </c>
      <c r="B37" t="s">
        <v>239</v>
      </c>
      <c r="C37" t="s">
        <v>205</v>
      </c>
      <c r="D37" t="s">
        <v>198</v>
      </c>
      <c r="E37">
        <v>16452</v>
      </c>
      <c r="F37">
        <v>32280</v>
      </c>
      <c r="G37" t="s">
        <v>224</v>
      </c>
      <c r="H37" t="s">
        <v>419</v>
      </c>
      <c r="I37" t="s">
        <v>106</v>
      </c>
    </row>
    <row r="38" spans="1:9" x14ac:dyDescent="0.3">
      <c r="A38">
        <v>37</v>
      </c>
      <c r="B38" t="s">
        <v>240</v>
      </c>
      <c r="C38" t="s">
        <v>197</v>
      </c>
      <c r="D38" t="s">
        <v>198</v>
      </c>
      <c r="E38">
        <v>7284</v>
      </c>
      <c r="F38">
        <v>14280</v>
      </c>
      <c r="G38" t="s">
        <v>224</v>
      </c>
      <c r="H38" t="s">
        <v>419</v>
      </c>
      <c r="I38" t="s">
        <v>106</v>
      </c>
    </row>
    <row r="39" spans="1:9" x14ac:dyDescent="0.3">
      <c r="A39">
        <v>38</v>
      </c>
      <c r="B39" t="s">
        <v>241</v>
      </c>
      <c r="C39" t="s">
        <v>197</v>
      </c>
      <c r="D39" t="s">
        <v>198</v>
      </c>
      <c r="E39">
        <v>11004</v>
      </c>
      <c r="F39">
        <v>23940</v>
      </c>
      <c r="G39" t="s">
        <v>224</v>
      </c>
      <c r="H39" t="s">
        <v>419</v>
      </c>
      <c r="I39" t="s">
        <v>106</v>
      </c>
    </row>
    <row r="40" spans="1:9" x14ac:dyDescent="0.3">
      <c r="A40">
        <v>39</v>
      </c>
      <c r="B40" t="s">
        <v>242</v>
      </c>
      <c r="C40" t="s">
        <v>200</v>
      </c>
      <c r="D40" t="s">
        <v>198</v>
      </c>
      <c r="E40">
        <v>30564</v>
      </c>
      <c r="F40">
        <v>59952</v>
      </c>
      <c r="G40" t="s">
        <v>243</v>
      </c>
      <c r="H40" t="s">
        <v>420</v>
      </c>
      <c r="I40" t="s">
        <v>116</v>
      </c>
    </row>
    <row r="41" spans="1:9" x14ac:dyDescent="0.3">
      <c r="A41">
        <v>40</v>
      </c>
      <c r="B41" t="s">
        <v>244</v>
      </c>
      <c r="C41" t="s">
        <v>197</v>
      </c>
      <c r="D41" t="s">
        <v>198</v>
      </c>
      <c r="E41">
        <v>17088</v>
      </c>
      <c r="F41">
        <v>51588</v>
      </c>
      <c r="G41" t="s">
        <v>210</v>
      </c>
      <c r="H41" t="s">
        <v>418</v>
      </c>
      <c r="I41" t="s">
        <v>111</v>
      </c>
    </row>
    <row r="42" spans="1:9" x14ac:dyDescent="0.3">
      <c r="A42">
        <v>41</v>
      </c>
      <c r="B42" t="s">
        <v>245</v>
      </c>
      <c r="C42" t="s">
        <v>211</v>
      </c>
      <c r="D42" t="s">
        <v>198</v>
      </c>
      <c r="E42">
        <v>17088</v>
      </c>
      <c r="F42">
        <v>51588</v>
      </c>
      <c r="G42" t="s">
        <v>210</v>
      </c>
      <c r="H42" t="s">
        <v>418</v>
      </c>
      <c r="I42" t="s">
        <v>111</v>
      </c>
    </row>
    <row r="43" spans="1:9" x14ac:dyDescent="0.3">
      <c r="A43">
        <v>42</v>
      </c>
      <c r="B43" t="s">
        <v>246</v>
      </c>
      <c r="C43" t="s">
        <v>203</v>
      </c>
      <c r="D43" t="s">
        <v>198</v>
      </c>
      <c r="E43">
        <v>17088</v>
      </c>
      <c r="F43">
        <v>51588</v>
      </c>
      <c r="G43" t="s">
        <v>210</v>
      </c>
      <c r="H43" t="s">
        <v>418</v>
      </c>
      <c r="I43" t="s">
        <v>111</v>
      </c>
    </row>
    <row r="44" spans="1:9" x14ac:dyDescent="0.3">
      <c r="A44">
        <v>43</v>
      </c>
      <c r="B44" t="s">
        <v>247</v>
      </c>
      <c r="C44" t="s">
        <v>197</v>
      </c>
      <c r="D44" t="s">
        <v>198</v>
      </c>
      <c r="E44">
        <v>15396</v>
      </c>
      <c r="F44">
        <v>33480</v>
      </c>
      <c r="G44" t="s">
        <v>224</v>
      </c>
      <c r="H44" t="s">
        <v>419</v>
      </c>
      <c r="I44" t="s">
        <v>106</v>
      </c>
    </row>
    <row r="45" spans="1:9" x14ac:dyDescent="0.3">
      <c r="A45">
        <v>44</v>
      </c>
      <c r="B45" t="s">
        <v>122</v>
      </c>
      <c r="C45" t="s">
        <v>197</v>
      </c>
      <c r="D45" t="s">
        <v>198</v>
      </c>
      <c r="E45">
        <v>113124</v>
      </c>
      <c r="F45">
        <v>246000</v>
      </c>
      <c r="G45" t="s">
        <v>243</v>
      </c>
      <c r="H45" t="s">
        <v>420</v>
      </c>
      <c r="I45" t="s">
        <v>116</v>
      </c>
    </row>
    <row r="46" spans="1:9" x14ac:dyDescent="0.3">
      <c r="A46">
        <v>45</v>
      </c>
      <c r="B46" t="s">
        <v>248</v>
      </c>
      <c r="C46" t="s">
        <v>197</v>
      </c>
      <c r="D46" t="s">
        <v>198</v>
      </c>
      <c r="E46">
        <v>24468</v>
      </c>
      <c r="F46">
        <v>47988</v>
      </c>
      <c r="G46" t="s">
        <v>243</v>
      </c>
      <c r="H46" t="s">
        <v>420</v>
      </c>
      <c r="I46" t="s">
        <v>116</v>
      </c>
    </row>
    <row r="47" spans="1:9" x14ac:dyDescent="0.3">
      <c r="A47">
        <v>46</v>
      </c>
      <c r="B47" t="s">
        <v>249</v>
      </c>
      <c r="C47" t="s">
        <v>197</v>
      </c>
      <c r="D47" t="s">
        <v>198</v>
      </c>
      <c r="E47">
        <v>7032</v>
      </c>
      <c r="F47">
        <v>13800</v>
      </c>
      <c r="G47" t="s">
        <v>224</v>
      </c>
      <c r="H47" t="s">
        <v>419</v>
      </c>
      <c r="I47" t="s">
        <v>106</v>
      </c>
    </row>
    <row r="48" spans="1:9" x14ac:dyDescent="0.3">
      <c r="A48">
        <v>47</v>
      </c>
      <c r="B48" t="s">
        <v>250</v>
      </c>
      <c r="C48" t="s">
        <v>197</v>
      </c>
      <c r="D48" t="s">
        <v>198</v>
      </c>
      <c r="E48">
        <v>13188</v>
      </c>
      <c r="F48">
        <v>28680</v>
      </c>
      <c r="G48" t="s">
        <v>224</v>
      </c>
      <c r="H48" t="s">
        <v>419</v>
      </c>
      <c r="I48" t="s">
        <v>106</v>
      </c>
    </row>
    <row r="49" spans="1:9" x14ac:dyDescent="0.3">
      <c r="A49">
        <v>48</v>
      </c>
      <c r="B49" t="s">
        <v>251</v>
      </c>
      <c r="C49" t="s">
        <v>197</v>
      </c>
      <c r="D49" t="s">
        <v>198</v>
      </c>
      <c r="E49">
        <v>17136</v>
      </c>
      <c r="F49">
        <v>33600</v>
      </c>
      <c r="G49" t="s">
        <v>243</v>
      </c>
      <c r="H49" t="s">
        <v>420</v>
      </c>
      <c r="I49" t="s">
        <v>116</v>
      </c>
    </row>
    <row r="50" spans="1:9" x14ac:dyDescent="0.3">
      <c r="A50">
        <v>49</v>
      </c>
      <c r="B50" t="s">
        <v>252</v>
      </c>
      <c r="C50" t="s">
        <v>197</v>
      </c>
      <c r="D50" t="s">
        <v>198</v>
      </c>
      <c r="E50">
        <v>31896</v>
      </c>
      <c r="F50">
        <v>62556</v>
      </c>
      <c r="G50" t="s">
        <v>243</v>
      </c>
      <c r="H50" t="s">
        <v>420</v>
      </c>
      <c r="I50" t="s">
        <v>116</v>
      </c>
    </row>
    <row r="51" spans="1:9" x14ac:dyDescent="0.3">
      <c r="A51">
        <v>50</v>
      </c>
      <c r="B51" t="s">
        <v>140</v>
      </c>
      <c r="C51" t="s">
        <v>197</v>
      </c>
      <c r="D51" t="s">
        <v>198</v>
      </c>
      <c r="E51">
        <v>18204</v>
      </c>
      <c r="F51">
        <v>39588</v>
      </c>
      <c r="G51" t="s">
        <v>210</v>
      </c>
      <c r="H51" t="s">
        <v>418</v>
      </c>
      <c r="I51" t="s">
        <v>111</v>
      </c>
    </row>
    <row r="52" spans="1:9" x14ac:dyDescent="0.3">
      <c r="A52">
        <v>51</v>
      </c>
      <c r="B52" t="s">
        <v>253</v>
      </c>
      <c r="C52" t="s">
        <v>197</v>
      </c>
      <c r="D52" t="s">
        <v>198</v>
      </c>
      <c r="E52">
        <v>7944</v>
      </c>
      <c r="F52">
        <v>15588</v>
      </c>
      <c r="G52" t="s">
        <v>210</v>
      </c>
      <c r="H52" t="s">
        <v>418</v>
      </c>
      <c r="I52" t="s">
        <v>111</v>
      </c>
    </row>
    <row r="53" spans="1:9" x14ac:dyDescent="0.3">
      <c r="A53">
        <v>52</v>
      </c>
      <c r="B53" t="s">
        <v>254</v>
      </c>
      <c r="C53" t="s">
        <v>197</v>
      </c>
      <c r="D53" t="s">
        <v>198</v>
      </c>
      <c r="E53">
        <v>24408</v>
      </c>
      <c r="F53">
        <v>47880</v>
      </c>
      <c r="G53" t="s">
        <v>224</v>
      </c>
      <c r="H53" t="s">
        <v>419</v>
      </c>
      <c r="I53" t="s">
        <v>106</v>
      </c>
    </row>
    <row r="54" spans="1:9" x14ac:dyDescent="0.3">
      <c r="A54">
        <v>53</v>
      </c>
      <c r="B54" t="s">
        <v>127</v>
      </c>
      <c r="C54" t="s">
        <v>197</v>
      </c>
      <c r="D54" t="s">
        <v>198</v>
      </c>
      <c r="E54">
        <v>99324</v>
      </c>
      <c r="F54">
        <v>215988</v>
      </c>
      <c r="G54" t="s">
        <v>255</v>
      </c>
      <c r="H54" t="s">
        <v>421</v>
      </c>
      <c r="I54" t="s">
        <v>103</v>
      </c>
    </row>
    <row r="55" spans="1:9" x14ac:dyDescent="0.3">
      <c r="A55">
        <v>54</v>
      </c>
      <c r="B55" t="s">
        <v>256</v>
      </c>
      <c r="C55" t="s">
        <v>197</v>
      </c>
      <c r="D55" t="s">
        <v>198</v>
      </c>
      <c r="E55">
        <v>103368</v>
      </c>
      <c r="F55">
        <v>311988</v>
      </c>
      <c r="G55" t="s">
        <v>255</v>
      </c>
      <c r="H55" t="s">
        <v>421</v>
      </c>
      <c r="I55" t="s">
        <v>103</v>
      </c>
    </row>
    <row r="56" spans="1:9" x14ac:dyDescent="0.3">
      <c r="A56">
        <v>55</v>
      </c>
      <c r="B56" t="s">
        <v>257</v>
      </c>
      <c r="C56" t="s">
        <v>206</v>
      </c>
      <c r="D56" t="s">
        <v>198</v>
      </c>
      <c r="E56">
        <v>103368</v>
      </c>
      <c r="F56">
        <v>311988</v>
      </c>
      <c r="G56" t="s">
        <v>255</v>
      </c>
      <c r="H56" t="s">
        <v>421</v>
      </c>
      <c r="I56" t="s">
        <v>103</v>
      </c>
    </row>
    <row r="57" spans="1:9" x14ac:dyDescent="0.3">
      <c r="A57">
        <v>56</v>
      </c>
      <c r="B57" t="s">
        <v>142</v>
      </c>
      <c r="C57" t="s">
        <v>197</v>
      </c>
      <c r="D57" t="s">
        <v>198</v>
      </c>
      <c r="E57">
        <v>115296</v>
      </c>
      <c r="F57">
        <v>347988</v>
      </c>
      <c r="G57" t="s">
        <v>255</v>
      </c>
      <c r="H57" t="s">
        <v>421</v>
      </c>
      <c r="I57" t="s">
        <v>103</v>
      </c>
    </row>
    <row r="58" spans="1:9" x14ac:dyDescent="0.3">
      <c r="A58">
        <v>57</v>
      </c>
      <c r="B58" t="s">
        <v>141</v>
      </c>
      <c r="C58" t="s">
        <v>197</v>
      </c>
      <c r="D58" t="s">
        <v>198</v>
      </c>
      <c r="E58">
        <v>6108</v>
      </c>
      <c r="F58">
        <v>11988</v>
      </c>
      <c r="G58" t="s">
        <v>255</v>
      </c>
      <c r="H58" t="s">
        <v>421</v>
      </c>
      <c r="I58" t="s">
        <v>103</v>
      </c>
    </row>
    <row r="59" spans="1:9" x14ac:dyDescent="0.3">
      <c r="A59">
        <v>58</v>
      </c>
      <c r="B59" t="s">
        <v>258</v>
      </c>
      <c r="C59" t="s">
        <v>197</v>
      </c>
      <c r="D59" t="s">
        <v>198</v>
      </c>
      <c r="E59">
        <v>9924</v>
      </c>
      <c r="F59">
        <v>21588</v>
      </c>
      <c r="G59" t="s">
        <v>255</v>
      </c>
      <c r="H59" t="s">
        <v>421</v>
      </c>
      <c r="I59" t="s">
        <v>103</v>
      </c>
    </row>
    <row r="60" spans="1:9" x14ac:dyDescent="0.3">
      <c r="A60">
        <v>59</v>
      </c>
      <c r="B60" t="s">
        <v>114</v>
      </c>
      <c r="C60" t="s">
        <v>197</v>
      </c>
      <c r="D60" t="s">
        <v>198</v>
      </c>
      <c r="E60">
        <v>6984</v>
      </c>
      <c r="F60">
        <v>15192</v>
      </c>
      <c r="G60" t="s">
        <v>255</v>
      </c>
      <c r="H60" t="s">
        <v>421</v>
      </c>
      <c r="I60" t="s">
        <v>103</v>
      </c>
    </row>
    <row r="61" spans="1:9" x14ac:dyDescent="0.3">
      <c r="A61">
        <v>60</v>
      </c>
      <c r="B61" t="s">
        <v>259</v>
      </c>
      <c r="C61" t="s">
        <v>197</v>
      </c>
      <c r="D61" t="s">
        <v>198</v>
      </c>
      <c r="E61">
        <v>7668</v>
      </c>
      <c r="F61">
        <v>16668</v>
      </c>
      <c r="G61" t="s">
        <v>255</v>
      </c>
      <c r="H61" t="s">
        <v>421</v>
      </c>
      <c r="I61" t="s">
        <v>103</v>
      </c>
    </row>
    <row r="62" spans="1:9" x14ac:dyDescent="0.3">
      <c r="A62">
        <v>61</v>
      </c>
      <c r="B62" t="s">
        <v>260</v>
      </c>
      <c r="C62" t="s">
        <v>197</v>
      </c>
      <c r="D62" t="s">
        <v>198</v>
      </c>
      <c r="E62">
        <v>9096</v>
      </c>
      <c r="F62">
        <v>27468</v>
      </c>
      <c r="G62" t="s">
        <v>255</v>
      </c>
      <c r="H62" t="s">
        <v>421</v>
      </c>
      <c r="I62" t="s">
        <v>103</v>
      </c>
    </row>
    <row r="63" spans="1:9" x14ac:dyDescent="0.3">
      <c r="A63">
        <v>62</v>
      </c>
      <c r="B63" t="s">
        <v>261</v>
      </c>
      <c r="C63" t="s">
        <v>197</v>
      </c>
      <c r="D63" t="s">
        <v>198</v>
      </c>
      <c r="E63">
        <v>67296</v>
      </c>
      <c r="F63">
        <v>131988</v>
      </c>
      <c r="G63" t="s">
        <v>255</v>
      </c>
      <c r="H63" t="s">
        <v>421</v>
      </c>
      <c r="I63" t="s">
        <v>103</v>
      </c>
    </row>
    <row r="64" spans="1:9" x14ac:dyDescent="0.3">
      <c r="A64">
        <v>63</v>
      </c>
      <c r="B64" t="s">
        <v>104</v>
      </c>
      <c r="C64" t="s">
        <v>197</v>
      </c>
      <c r="D64" t="s">
        <v>198</v>
      </c>
      <c r="E64">
        <v>88284</v>
      </c>
      <c r="F64">
        <v>191988</v>
      </c>
      <c r="G64" t="s">
        <v>255</v>
      </c>
      <c r="H64" t="s">
        <v>421</v>
      </c>
      <c r="I64" t="s">
        <v>103</v>
      </c>
    </row>
    <row r="65" spans="1:9" x14ac:dyDescent="0.3">
      <c r="A65">
        <v>64</v>
      </c>
      <c r="B65" t="s">
        <v>262</v>
      </c>
      <c r="C65" t="s">
        <v>197</v>
      </c>
      <c r="D65" t="s">
        <v>198</v>
      </c>
      <c r="E65">
        <v>22068</v>
      </c>
      <c r="F65">
        <v>47988</v>
      </c>
      <c r="G65" t="s">
        <v>210</v>
      </c>
      <c r="H65" t="s">
        <v>418</v>
      </c>
      <c r="I65" t="s">
        <v>111</v>
      </c>
    </row>
    <row r="66" spans="1:9" x14ac:dyDescent="0.3">
      <c r="A66">
        <v>65</v>
      </c>
      <c r="B66" t="s">
        <v>130</v>
      </c>
      <c r="C66" t="s">
        <v>197</v>
      </c>
      <c r="D66" t="s">
        <v>198</v>
      </c>
      <c r="E66">
        <v>15396</v>
      </c>
      <c r="F66">
        <v>33480</v>
      </c>
      <c r="G66" t="s">
        <v>224</v>
      </c>
      <c r="H66" t="s">
        <v>419</v>
      </c>
      <c r="I66" t="s">
        <v>106</v>
      </c>
    </row>
    <row r="67" spans="1:9" x14ac:dyDescent="0.3">
      <c r="A67">
        <v>66</v>
      </c>
      <c r="B67" t="s">
        <v>263</v>
      </c>
      <c r="C67" t="s">
        <v>197</v>
      </c>
      <c r="D67" t="s">
        <v>198</v>
      </c>
      <c r="E67">
        <v>22176</v>
      </c>
      <c r="F67">
        <v>48228</v>
      </c>
      <c r="G67" t="s">
        <v>210</v>
      </c>
      <c r="H67" t="s">
        <v>418</v>
      </c>
      <c r="I67" t="s">
        <v>111</v>
      </c>
    </row>
    <row r="68" spans="1:9" x14ac:dyDescent="0.3">
      <c r="A68">
        <v>67</v>
      </c>
      <c r="B68" t="s">
        <v>264</v>
      </c>
      <c r="C68" t="s">
        <v>197</v>
      </c>
      <c r="D68" t="s">
        <v>198</v>
      </c>
      <c r="E68">
        <v>24180</v>
      </c>
      <c r="F68">
        <v>52572</v>
      </c>
      <c r="G68" t="s">
        <v>210</v>
      </c>
      <c r="H68" t="s">
        <v>418</v>
      </c>
      <c r="I68" t="s">
        <v>111</v>
      </c>
    </row>
    <row r="69" spans="1:9" x14ac:dyDescent="0.3">
      <c r="A69">
        <v>68</v>
      </c>
      <c r="B69" t="s">
        <v>265</v>
      </c>
      <c r="C69" t="s">
        <v>197</v>
      </c>
      <c r="D69" t="s">
        <v>198</v>
      </c>
      <c r="E69">
        <v>12684</v>
      </c>
      <c r="F69">
        <v>27588</v>
      </c>
      <c r="G69" t="s">
        <v>210</v>
      </c>
      <c r="H69" t="s">
        <v>418</v>
      </c>
      <c r="I69" t="s">
        <v>111</v>
      </c>
    </row>
    <row r="70" spans="1:9" x14ac:dyDescent="0.3">
      <c r="A70">
        <v>69</v>
      </c>
      <c r="B70" t="s">
        <v>266</v>
      </c>
      <c r="C70" t="s">
        <v>197</v>
      </c>
      <c r="D70" t="s">
        <v>198</v>
      </c>
      <c r="E70">
        <v>12228</v>
      </c>
      <c r="F70">
        <v>23988</v>
      </c>
      <c r="G70" t="s">
        <v>243</v>
      </c>
      <c r="H70" t="s">
        <v>420</v>
      </c>
      <c r="I70" t="s">
        <v>116</v>
      </c>
    </row>
    <row r="71" spans="1:9" x14ac:dyDescent="0.3">
      <c r="A71">
        <v>70</v>
      </c>
      <c r="B71" t="s">
        <v>267</v>
      </c>
      <c r="C71" t="s">
        <v>197</v>
      </c>
      <c r="D71" t="s">
        <v>198</v>
      </c>
      <c r="E71">
        <v>47712</v>
      </c>
      <c r="F71">
        <v>93588</v>
      </c>
      <c r="G71" t="s">
        <v>243</v>
      </c>
      <c r="H71" t="s">
        <v>420</v>
      </c>
      <c r="I71" t="s">
        <v>116</v>
      </c>
    </row>
    <row r="72" spans="1:9" x14ac:dyDescent="0.3">
      <c r="A72">
        <v>71</v>
      </c>
      <c r="B72" t="s">
        <v>268</v>
      </c>
      <c r="C72" t="s">
        <v>197</v>
      </c>
      <c r="D72" t="s">
        <v>198</v>
      </c>
      <c r="E72">
        <v>220188</v>
      </c>
      <c r="F72">
        <v>478800</v>
      </c>
      <c r="G72" t="s">
        <v>269</v>
      </c>
      <c r="H72" t="s">
        <v>422</v>
      </c>
      <c r="I72" t="s">
        <v>101</v>
      </c>
    </row>
    <row r="73" spans="1:9" x14ac:dyDescent="0.3">
      <c r="A73">
        <v>72</v>
      </c>
      <c r="B73" t="s">
        <v>135</v>
      </c>
      <c r="C73" t="s">
        <v>197</v>
      </c>
      <c r="D73" t="s">
        <v>198</v>
      </c>
      <c r="E73">
        <v>15600</v>
      </c>
      <c r="F73">
        <v>30600</v>
      </c>
      <c r="G73" t="s">
        <v>224</v>
      </c>
      <c r="H73" t="s">
        <v>419</v>
      </c>
      <c r="I73" t="s">
        <v>106</v>
      </c>
    </row>
    <row r="74" spans="1:9" x14ac:dyDescent="0.3">
      <c r="A74">
        <v>73</v>
      </c>
      <c r="B74" t="s">
        <v>270</v>
      </c>
      <c r="C74" t="s">
        <v>197</v>
      </c>
      <c r="D74" t="s">
        <v>198</v>
      </c>
      <c r="E74">
        <v>15996</v>
      </c>
      <c r="F74">
        <v>34788</v>
      </c>
      <c r="G74" t="s">
        <v>210</v>
      </c>
      <c r="H74" t="s">
        <v>418</v>
      </c>
      <c r="I74" t="s">
        <v>111</v>
      </c>
    </row>
    <row r="75" spans="1:9" x14ac:dyDescent="0.3">
      <c r="A75">
        <v>74</v>
      </c>
      <c r="B75" t="s">
        <v>271</v>
      </c>
      <c r="C75" t="s">
        <v>197</v>
      </c>
      <c r="D75" t="s">
        <v>198</v>
      </c>
      <c r="E75">
        <v>18288</v>
      </c>
      <c r="F75">
        <v>35880</v>
      </c>
      <c r="G75" t="s">
        <v>224</v>
      </c>
      <c r="H75" t="s">
        <v>419</v>
      </c>
      <c r="I75" t="s">
        <v>106</v>
      </c>
    </row>
    <row r="76" spans="1:9" x14ac:dyDescent="0.3">
      <c r="A76">
        <v>75</v>
      </c>
      <c r="B76" t="s">
        <v>271</v>
      </c>
      <c r="C76" t="s">
        <v>272</v>
      </c>
      <c r="D76" t="s">
        <v>198</v>
      </c>
      <c r="E76">
        <v>22020</v>
      </c>
      <c r="F76">
        <v>47880</v>
      </c>
      <c r="G76" t="s">
        <v>224</v>
      </c>
      <c r="H76" t="s">
        <v>419</v>
      </c>
      <c r="I76" t="s">
        <v>106</v>
      </c>
    </row>
    <row r="77" spans="1:9" x14ac:dyDescent="0.3">
      <c r="A77">
        <v>76</v>
      </c>
      <c r="B77" t="s">
        <v>273</v>
      </c>
      <c r="C77" t="s">
        <v>197</v>
      </c>
      <c r="D77" t="s">
        <v>198</v>
      </c>
      <c r="E77">
        <v>91800</v>
      </c>
      <c r="F77">
        <v>277080</v>
      </c>
      <c r="G77" t="s">
        <v>224</v>
      </c>
      <c r="H77" t="s">
        <v>419</v>
      </c>
      <c r="I77" t="s">
        <v>106</v>
      </c>
    </row>
    <row r="78" spans="1:9" x14ac:dyDescent="0.3">
      <c r="A78">
        <v>77</v>
      </c>
      <c r="B78" t="s">
        <v>274</v>
      </c>
      <c r="C78" t="s">
        <v>197</v>
      </c>
      <c r="D78" t="s">
        <v>198</v>
      </c>
      <c r="E78">
        <v>15864</v>
      </c>
      <c r="F78">
        <v>47880</v>
      </c>
      <c r="G78" t="s">
        <v>224</v>
      </c>
      <c r="H78" t="s">
        <v>419</v>
      </c>
      <c r="I78" t="s">
        <v>106</v>
      </c>
    </row>
    <row r="79" spans="1:9" x14ac:dyDescent="0.3">
      <c r="A79">
        <v>78</v>
      </c>
      <c r="B79" t="s">
        <v>275</v>
      </c>
      <c r="C79" t="s">
        <v>197</v>
      </c>
      <c r="D79" t="s">
        <v>198</v>
      </c>
      <c r="E79">
        <v>18324</v>
      </c>
      <c r="F79">
        <v>35940</v>
      </c>
      <c r="G79" t="s">
        <v>224</v>
      </c>
      <c r="H79" t="s">
        <v>419</v>
      </c>
      <c r="I79" t="s">
        <v>106</v>
      </c>
    </row>
    <row r="80" spans="1:9" x14ac:dyDescent="0.3">
      <c r="A80">
        <v>79</v>
      </c>
      <c r="B80" t="s">
        <v>276</v>
      </c>
      <c r="C80" t="s">
        <v>205</v>
      </c>
      <c r="D80" t="s">
        <v>198</v>
      </c>
      <c r="E80">
        <v>4248</v>
      </c>
      <c r="F80">
        <v>8340</v>
      </c>
      <c r="G80" t="s">
        <v>243</v>
      </c>
      <c r="H80" t="s">
        <v>420</v>
      </c>
      <c r="I80" t="s">
        <v>116</v>
      </c>
    </row>
    <row r="81" spans="1:9" x14ac:dyDescent="0.3">
      <c r="A81">
        <v>80</v>
      </c>
      <c r="B81" t="s">
        <v>277</v>
      </c>
      <c r="C81" t="s">
        <v>197</v>
      </c>
      <c r="D81" t="s">
        <v>198</v>
      </c>
      <c r="E81">
        <v>7920</v>
      </c>
      <c r="F81">
        <v>15540</v>
      </c>
      <c r="G81" t="s">
        <v>224</v>
      </c>
      <c r="H81" t="s">
        <v>419</v>
      </c>
      <c r="I81" t="s">
        <v>106</v>
      </c>
    </row>
    <row r="82" spans="1:9" x14ac:dyDescent="0.3">
      <c r="A82">
        <v>81</v>
      </c>
      <c r="B82" t="s">
        <v>278</v>
      </c>
      <c r="C82" t="s">
        <v>197</v>
      </c>
      <c r="D82" t="s">
        <v>198</v>
      </c>
      <c r="E82">
        <v>12684</v>
      </c>
      <c r="F82">
        <v>27588</v>
      </c>
      <c r="G82" t="s">
        <v>210</v>
      </c>
      <c r="H82" t="s">
        <v>418</v>
      </c>
      <c r="I82" t="s">
        <v>111</v>
      </c>
    </row>
    <row r="83" spans="1:9" x14ac:dyDescent="0.3">
      <c r="A83">
        <v>82</v>
      </c>
      <c r="B83" t="s">
        <v>279</v>
      </c>
      <c r="C83" t="s">
        <v>197</v>
      </c>
      <c r="D83" t="s">
        <v>198</v>
      </c>
      <c r="E83">
        <v>71184</v>
      </c>
      <c r="F83">
        <v>154800</v>
      </c>
      <c r="G83" t="s">
        <v>224</v>
      </c>
      <c r="H83" t="s">
        <v>419</v>
      </c>
      <c r="I83" t="s">
        <v>106</v>
      </c>
    </row>
    <row r="84" spans="1:9" x14ac:dyDescent="0.3">
      <c r="A84">
        <v>83</v>
      </c>
      <c r="B84" t="s">
        <v>280</v>
      </c>
      <c r="C84" t="s">
        <v>197</v>
      </c>
      <c r="D84" t="s">
        <v>198</v>
      </c>
      <c r="E84">
        <v>28140</v>
      </c>
      <c r="F84">
        <v>61188</v>
      </c>
      <c r="G84" t="s">
        <v>224</v>
      </c>
      <c r="H84" t="s">
        <v>419</v>
      </c>
      <c r="I84" t="s">
        <v>106</v>
      </c>
    </row>
    <row r="85" spans="1:9" x14ac:dyDescent="0.3">
      <c r="A85">
        <v>84</v>
      </c>
      <c r="B85" t="s">
        <v>281</v>
      </c>
      <c r="C85" t="s">
        <v>197</v>
      </c>
      <c r="D85" t="s">
        <v>198</v>
      </c>
      <c r="E85">
        <v>7956</v>
      </c>
      <c r="F85">
        <v>15600</v>
      </c>
      <c r="G85" t="s">
        <v>224</v>
      </c>
      <c r="H85" t="s">
        <v>419</v>
      </c>
      <c r="I85" t="s">
        <v>106</v>
      </c>
    </row>
    <row r="86" spans="1:9" x14ac:dyDescent="0.3">
      <c r="A86">
        <v>85</v>
      </c>
      <c r="B86" t="s">
        <v>282</v>
      </c>
      <c r="C86" t="s">
        <v>211</v>
      </c>
      <c r="D86" t="s">
        <v>198</v>
      </c>
      <c r="E86">
        <v>7956</v>
      </c>
      <c r="F86">
        <v>15600</v>
      </c>
      <c r="G86" t="s">
        <v>224</v>
      </c>
      <c r="H86" t="s">
        <v>419</v>
      </c>
      <c r="I86" t="s">
        <v>106</v>
      </c>
    </row>
    <row r="87" spans="1:9" x14ac:dyDescent="0.3">
      <c r="A87">
        <v>86</v>
      </c>
      <c r="B87" t="s">
        <v>283</v>
      </c>
      <c r="C87" t="s">
        <v>206</v>
      </c>
      <c r="D87" t="s">
        <v>198</v>
      </c>
      <c r="E87">
        <v>7956</v>
      </c>
      <c r="F87">
        <v>15600</v>
      </c>
      <c r="G87" t="s">
        <v>224</v>
      </c>
      <c r="H87" t="s">
        <v>419</v>
      </c>
      <c r="I87" t="s">
        <v>106</v>
      </c>
    </row>
    <row r="88" spans="1:9" x14ac:dyDescent="0.3">
      <c r="A88">
        <v>87</v>
      </c>
      <c r="B88" t="s">
        <v>284</v>
      </c>
      <c r="C88" t="s">
        <v>203</v>
      </c>
      <c r="D88" t="s">
        <v>198</v>
      </c>
      <c r="E88">
        <v>7956</v>
      </c>
      <c r="F88">
        <v>15600</v>
      </c>
      <c r="G88" t="s">
        <v>224</v>
      </c>
      <c r="H88" t="s">
        <v>419</v>
      </c>
      <c r="I88" t="s">
        <v>106</v>
      </c>
    </row>
    <row r="89" spans="1:9" x14ac:dyDescent="0.3">
      <c r="A89">
        <v>88</v>
      </c>
      <c r="B89" t="s">
        <v>285</v>
      </c>
      <c r="C89" t="s">
        <v>197</v>
      </c>
      <c r="D89" t="s">
        <v>198</v>
      </c>
      <c r="E89">
        <v>2484</v>
      </c>
      <c r="F89">
        <v>4872</v>
      </c>
      <c r="G89" t="s">
        <v>233</v>
      </c>
      <c r="H89" t="s">
        <v>418</v>
      </c>
      <c r="I89" t="s">
        <v>111</v>
      </c>
    </row>
    <row r="90" spans="1:9" x14ac:dyDescent="0.3">
      <c r="A90">
        <v>89</v>
      </c>
      <c r="B90" t="s">
        <v>286</v>
      </c>
      <c r="C90" t="s">
        <v>197</v>
      </c>
      <c r="D90" t="s">
        <v>198</v>
      </c>
      <c r="E90">
        <v>160032</v>
      </c>
      <c r="F90">
        <v>348000</v>
      </c>
      <c r="G90" t="s">
        <v>287</v>
      </c>
      <c r="H90" t="s">
        <v>418</v>
      </c>
      <c r="I90" t="s">
        <v>111</v>
      </c>
    </row>
    <row r="91" spans="1:9" x14ac:dyDescent="0.3">
      <c r="A91">
        <v>90</v>
      </c>
      <c r="B91" t="s">
        <v>288</v>
      </c>
      <c r="C91" t="s">
        <v>197</v>
      </c>
      <c r="D91" t="s">
        <v>198</v>
      </c>
      <c r="E91">
        <v>5808</v>
      </c>
      <c r="F91">
        <v>11400</v>
      </c>
      <c r="G91" t="s">
        <v>224</v>
      </c>
      <c r="H91" t="s">
        <v>419</v>
      </c>
      <c r="I91" t="s">
        <v>106</v>
      </c>
    </row>
    <row r="92" spans="1:9" x14ac:dyDescent="0.3">
      <c r="A92">
        <v>91</v>
      </c>
      <c r="B92" t="s">
        <v>289</v>
      </c>
      <c r="C92" t="s">
        <v>197</v>
      </c>
      <c r="D92" t="s">
        <v>198</v>
      </c>
      <c r="E92">
        <v>912456</v>
      </c>
      <c r="F92">
        <v>2754000</v>
      </c>
      <c r="G92" t="s">
        <v>290</v>
      </c>
      <c r="H92" t="s">
        <v>419</v>
      </c>
      <c r="I92" t="s">
        <v>106</v>
      </c>
    </row>
    <row r="93" spans="1:9" x14ac:dyDescent="0.3">
      <c r="A93">
        <v>92</v>
      </c>
      <c r="B93" t="s">
        <v>289</v>
      </c>
      <c r="C93" t="s">
        <v>197</v>
      </c>
      <c r="D93" t="s">
        <v>198</v>
      </c>
      <c r="E93">
        <v>993564</v>
      </c>
      <c r="F93">
        <v>2998800</v>
      </c>
      <c r="G93" t="s">
        <v>290</v>
      </c>
      <c r="H93" t="s">
        <v>419</v>
      </c>
      <c r="I93" t="s">
        <v>106</v>
      </c>
    </row>
    <row r="94" spans="1:9" x14ac:dyDescent="0.3">
      <c r="A94">
        <v>93</v>
      </c>
      <c r="B94" t="s">
        <v>291</v>
      </c>
      <c r="C94" t="s">
        <v>197</v>
      </c>
      <c r="D94" t="s">
        <v>198</v>
      </c>
      <c r="E94">
        <v>385728</v>
      </c>
      <c r="F94">
        <v>838800</v>
      </c>
      <c r="G94" t="s">
        <v>290</v>
      </c>
      <c r="H94" t="s">
        <v>419</v>
      </c>
      <c r="I94" t="s">
        <v>106</v>
      </c>
    </row>
    <row r="95" spans="1:9" x14ac:dyDescent="0.3">
      <c r="A95">
        <v>94</v>
      </c>
      <c r="B95" t="s">
        <v>291</v>
      </c>
      <c r="C95" t="s">
        <v>197</v>
      </c>
      <c r="D95" t="s">
        <v>198</v>
      </c>
      <c r="E95">
        <v>551280</v>
      </c>
      <c r="F95">
        <v>1198800</v>
      </c>
      <c r="G95" t="s">
        <v>290</v>
      </c>
      <c r="H95" t="s">
        <v>419</v>
      </c>
      <c r="I95" t="s">
        <v>106</v>
      </c>
    </row>
    <row r="96" spans="1:9" x14ac:dyDescent="0.3">
      <c r="A96">
        <v>95</v>
      </c>
      <c r="B96" t="s">
        <v>292</v>
      </c>
      <c r="C96" t="s">
        <v>197</v>
      </c>
      <c r="D96" t="s">
        <v>198</v>
      </c>
      <c r="E96">
        <v>7920</v>
      </c>
      <c r="F96">
        <v>15540</v>
      </c>
      <c r="G96" t="s">
        <v>224</v>
      </c>
      <c r="H96" t="s">
        <v>419</v>
      </c>
      <c r="I96" t="s">
        <v>106</v>
      </c>
    </row>
    <row r="97" spans="1:9" x14ac:dyDescent="0.3">
      <c r="A97">
        <v>96</v>
      </c>
      <c r="B97" t="s">
        <v>293</v>
      </c>
      <c r="C97" t="s">
        <v>197</v>
      </c>
      <c r="D97" t="s">
        <v>198</v>
      </c>
      <c r="E97">
        <v>30588</v>
      </c>
      <c r="F97">
        <v>59988</v>
      </c>
      <c r="G97" t="s">
        <v>243</v>
      </c>
      <c r="H97" t="s">
        <v>420</v>
      </c>
      <c r="I97" t="s">
        <v>116</v>
      </c>
    </row>
    <row r="98" spans="1:9" x14ac:dyDescent="0.3">
      <c r="A98">
        <v>97</v>
      </c>
      <c r="B98" t="s">
        <v>294</v>
      </c>
      <c r="C98" t="s">
        <v>197</v>
      </c>
      <c r="D98" t="s">
        <v>198</v>
      </c>
      <c r="E98">
        <v>8508</v>
      </c>
      <c r="F98">
        <v>16680</v>
      </c>
      <c r="G98" t="s">
        <v>224</v>
      </c>
      <c r="H98" t="s">
        <v>419</v>
      </c>
      <c r="I98" t="s">
        <v>106</v>
      </c>
    </row>
    <row r="99" spans="1:9" x14ac:dyDescent="0.3">
      <c r="A99">
        <v>98</v>
      </c>
      <c r="B99" t="s">
        <v>295</v>
      </c>
      <c r="C99" t="s">
        <v>197</v>
      </c>
      <c r="D99" t="s">
        <v>198</v>
      </c>
      <c r="E99">
        <v>75540</v>
      </c>
      <c r="F99">
        <v>228000</v>
      </c>
      <c r="G99" t="s">
        <v>290</v>
      </c>
      <c r="H99" t="s">
        <v>419</v>
      </c>
      <c r="I99" t="s">
        <v>106</v>
      </c>
    </row>
    <row r="100" spans="1:9" x14ac:dyDescent="0.3">
      <c r="A100">
        <v>99</v>
      </c>
      <c r="B100" t="s">
        <v>296</v>
      </c>
      <c r="C100" t="s">
        <v>197</v>
      </c>
      <c r="D100" t="s">
        <v>198</v>
      </c>
      <c r="E100">
        <v>99792</v>
      </c>
      <c r="F100">
        <v>301200</v>
      </c>
      <c r="G100" t="s">
        <v>290</v>
      </c>
      <c r="H100" t="s">
        <v>419</v>
      </c>
      <c r="I100" t="s">
        <v>106</v>
      </c>
    </row>
    <row r="101" spans="1:9" x14ac:dyDescent="0.3">
      <c r="A101">
        <v>100</v>
      </c>
      <c r="B101" t="s">
        <v>297</v>
      </c>
      <c r="C101" t="s">
        <v>197</v>
      </c>
      <c r="D101" t="s">
        <v>198</v>
      </c>
      <c r="E101">
        <v>6348</v>
      </c>
      <c r="F101">
        <v>13800</v>
      </c>
      <c r="G101" t="s">
        <v>224</v>
      </c>
      <c r="H101" t="s">
        <v>419</v>
      </c>
      <c r="I101" t="s">
        <v>106</v>
      </c>
    </row>
    <row r="102" spans="1:9" x14ac:dyDescent="0.3">
      <c r="A102">
        <v>101</v>
      </c>
      <c r="B102" t="s">
        <v>298</v>
      </c>
      <c r="C102" t="s">
        <v>197</v>
      </c>
      <c r="D102" t="s">
        <v>198</v>
      </c>
      <c r="E102">
        <v>52428</v>
      </c>
      <c r="F102">
        <v>114000</v>
      </c>
      <c r="G102" t="s">
        <v>243</v>
      </c>
      <c r="H102" t="s">
        <v>420</v>
      </c>
      <c r="I102" t="s">
        <v>116</v>
      </c>
    </row>
    <row r="103" spans="1:9" x14ac:dyDescent="0.3">
      <c r="A103">
        <v>102</v>
      </c>
      <c r="B103" t="s">
        <v>299</v>
      </c>
      <c r="C103" t="s">
        <v>197</v>
      </c>
      <c r="D103" t="s">
        <v>198</v>
      </c>
      <c r="E103">
        <v>236568</v>
      </c>
      <c r="F103">
        <v>714000</v>
      </c>
      <c r="G103" t="s">
        <v>243</v>
      </c>
      <c r="H103" t="s">
        <v>420</v>
      </c>
      <c r="I103" t="s">
        <v>116</v>
      </c>
    </row>
    <row r="104" spans="1:9" x14ac:dyDescent="0.3">
      <c r="A104">
        <v>103</v>
      </c>
      <c r="B104" t="s">
        <v>300</v>
      </c>
      <c r="C104" t="s">
        <v>197</v>
      </c>
      <c r="D104" t="s">
        <v>198</v>
      </c>
      <c r="E104">
        <v>110364</v>
      </c>
      <c r="F104">
        <v>240000</v>
      </c>
      <c r="G104" t="s">
        <v>287</v>
      </c>
      <c r="H104" t="s">
        <v>418</v>
      </c>
      <c r="I104" t="s">
        <v>111</v>
      </c>
    </row>
    <row r="105" spans="1:9" x14ac:dyDescent="0.3">
      <c r="A105">
        <v>104</v>
      </c>
      <c r="B105" t="s">
        <v>301</v>
      </c>
      <c r="C105" t="s">
        <v>197</v>
      </c>
      <c r="D105" t="s">
        <v>198</v>
      </c>
      <c r="E105">
        <v>147888</v>
      </c>
      <c r="F105">
        <v>321600</v>
      </c>
      <c r="G105" t="s">
        <v>287</v>
      </c>
      <c r="H105" t="s">
        <v>418</v>
      </c>
      <c r="I105" t="s">
        <v>111</v>
      </c>
    </row>
    <row r="106" spans="1:9" x14ac:dyDescent="0.3">
      <c r="A106">
        <v>105</v>
      </c>
      <c r="B106" t="s">
        <v>302</v>
      </c>
      <c r="C106" t="s">
        <v>197</v>
      </c>
      <c r="D106" t="s">
        <v>198</v>
      </c>
      <c r="E106">
        <v>141276</v>
      </c>
      <c r="F106">
        <v>307200</v>
      </c>
      <c r="G106" t="s">
        <v>287</v>
      </c>
      <c r="H106" t="s">
        <v>418</v>
      </c>
      <c r="I106" t="s">
        <v>111</v>
      </c>
    </row>
    <row r="107" spans="1:9" x14ac:dyDescent="0.3">
      <c r="A107">
        <v>106</v>
      </c>
      <c r="B107" t="s">
        <v>303</v>
      </c>
      <c r="C107" t="s">
        <v>197</v>
      </c>
      <c r="D107" t="s">
        <v>198</v>
      </c>
      <c r="E107">
        <v>169968</v>
      </c>
      <c r="F107">
        <v>369600</v>
      </c>
      <c r="G107" t="s">
        <v>287</v>
      </c>
      <c r="H107" t="s">
        <v>418</v>
      </c>
      <c r="I107" t="s">
        <v>111</v>
      </c>
    </row>
    <row r="108" spans="1:9" x14ac:dyDescent="0.3">
      <c r="A108">
        <v>107</v>
      </c>
      <c r="B108" t="s">
        <v>304</v>
      </c>
      <c r="C108" t="s">
        <v>197</v>
      </c>
      <c r="D108" t="s">
        <v>198</v>
      </c>
      <c r="E108">
        <v>165552</v>
      </c>
      <c r="F108">
        <v>360000</v>
      </c>
      <c r="G108" t="s">
        <v>287</v>
      </c>
      <c r="H108" t="s">
        <v>418</v>
      </c>
      <c r="I108" t="s">
        <v>111</v>
      </c>
    </row>
    <row r="109" spans="1:9" x14ac:dyDescent="0.3">
      <c r="A109">
        <v>108</v>
      </c>
      <c r="B109" t="s">
        <v>305</v>
      </c>
      <c r="C109" t="s">
        <v>197</v>
      </c>
      <c r="D109" t="s">
        <v>198</v>
      </c>
      <c r="E109">
        <v>161688</v>
      </c>
      <c r="F109">
        <v>351600</v>
      </c>
      <c r="G109" t="s">
        <v>287</v>
      </c>
      <c r="H109" t="s">
        <v>418</v>
      </c>
      <c r="I109" t="s">
        <v>111</v>
      </c>
    </row>
    <row r="110" spans="1:9" x14ac:dyDescent="0.3">
      <c r="A110">
        <v>109</v>
      </c>
      <c r="B110" t="s">
        <v>306</v>
      </c>
      <c r="C110" t="s">
        <v>197</v>
      </c>
      <c r="D110" t="s">
        <v>198</v>
      </c>
      <c r="E110">
        <v>6108</v>
      </c>
      <c r="F110">
        <v>11988</v>
      </c>
      <c r="G110" t="s">
        <v>233</v>
      </c>
      <c r="H110" t="s">
        <v>418</v>
      </c>
      <c r="I110" t="s">
        <v>111</v>
      </c>
    </row>
    <row r="111" spans="1:9" x14ac:dyDescent="0.3">
      <c r="A111">
        <v>110</v>
      </c>
      <c r="B111" t="s">
        <v>307</v>
      </c>
      <c r="C111" t="s">
        <v>197</v>
      </c>
      <c r="D111" t="s">
        <v>198</v>
      </c>
      <c r="E111">
        <v>36696</v>
      </c>
      <c r="F111">
        <v>71988</v>
      </c>
      <c r="G111" t="s">
        <v>243</v>
      </c>
      <c r="H111" t="s">
        <v>420</v>
      </c>
      <c r="I111" t="s">
        <v>116</v>
      </c>
    </row>
    <row r="112" spans="1:9" x14ac:dyDescent="0.3">
      <c r="A112">
        <v>111</v>
      </c>
      <c r="B112" t="s">
        <v>308</v>
      </c>
      <c r="C112" t="s">
        <v>197</v>
      </c>
      <c r="D112" t="s">
        <v>198</v>
      </c>
      <c r="E112">
        <v>9540</v>
      </c>
      <c r="F112">
        <v>18720</v>
      </c>
      <c r="G112" t="s">
        <v>224</v>
      </c>
      <c r="H112" t="s">
        <v>419</v>
      </c>
      <c r="I112" t="s">
        <v>106</v>
      </c>
    </row>
    <row r="113" spans="1:9" x14ac:dyDescent="0.3">
      <c r="A113">
        <v>112</v>
      </c>
      <c r="B113" t="s">
        <v>147</v>
      </c>
      <c r="C113" t="s">
        <v>197</v>
      </c>
      <c r="D113" t="s">
        <v>198</v>
      </c>
      <c r="E113">
        <v>16500</v>
      </c>
      <c r="F113">
        <v>35880</v>
      </c>
      <c r="G113" t="s">
        <v>224</v>
      </c>
      <c r="H113" t="s">
        <v>419</v>
      </c>
      <c r="I113" t="s">
        <v>106</v>
      </c>
    </row>
    <row r="114" spans="1:9" x14ac:dyDescent="0.3">
      <c r="A114">
        <v>113</v>
      </c>
      <c r="B114" t="s">
        <v>309</v>
      </c>
      <c r="C114" t="s">
        <v>197</v>
      </c>
      <c r="D114" t="s">
        <v>198</v>
      </c>
      <c r="E114">
        <v>13800</v>
      </c>
      <c r="F114">
        <v>30000</v>
      </c>
      <c r="G114" t="s">
        <v>243</v>
      </c>
      <c r="H114" t="s">
        <v>420</v>
      </c>
      <c r="I114" t="s">
        <v>116</v>
      </c>
    </row>
    <row r="115" spans="1:9" x14ac:dyDescent="0.3">
      <c r="A115">
        <v>114</v>
      </c>
      <c r="B115" t="s">
        <v>310</v>
      </c>
      <c r="C115" t="s">
        <v>211</v>
      </c>
      <c r="D115" t="s">
        <v>198</v>
      </c>
      <c r="E115">
        <v>10344</v>
      </c>
      <c r="F115">
        <v>20280</v>
      </c>
      <c r="G115" t="s">
        <v>224</v>
      </c>
      <c r="H115" t="s">
        <v>419</v>
      </c>
      <c r="I115" t="s">
        <v>106</v>
      </c>
    </row>
    <row r="116" spans="1:9" x14ac:dyDescent="0.3">
      <c r="A116">
        <v>115</v>
      </c>
      <c r="B116" t="s">
        <v>311</v>
      </c>
      <c r="C116" t="s">
        <v>197</v>
      </c>
      <c r="D116" t="s">
        <v>198</v>
      </c>
      <c r="E116">
        <v>9480</v>
      </c>
      <c r="F116">
        <v>18600</v>
      </c>
      <c r="G116" t="s">
        <v>224</v>
      </c>
      <c r="H116" t="s">
        <v>419</v>
      </c>
      <c r="I116" t="s">
        <v>106</v>
      </c>
    </row>
    <row r="117" spans="1:9" x14ac:dyDescent="0.3">
      <c r="A117">
        <v>116</v>
      </c>
      <c r="B117" t="s">
        <v>312</v>
      </c>
      <c r="C117" t="s">
        <v>197</v>
      </c>
      <c r="D117" t="s">
        <v>198</v>
      </c>
      <c r="E117">
        <v>9732</v>
      </c>
      <c r="F117">
        <v>19080</v>
      </c>
      <c r="G117" t="s">
        <v>224</v>
      </c>
      <c r="H117" t="s">
        <v>419</v>
      </c>
      <c r="I117" t="s">
        <v>106</v>
      </c>
    </row>
    <row r="118" spans="1:9" x14ac:dyDescent="0.3">
      <c r="A118">
        <v>117</v>
      </c>
      <c r="B118" t="s">
        <v>313</v>
      </c>
      <c r="C118" t="s">
        <v>197</v>
      </c>
      <c r="D118" t="s">
        <v>198</v>
      </c>
      <c r="E118">
        <v>12828</v>
      </c>
      <c r="F118">
        <v>25152</v>
      </c>
      <c r="G118" t="s">
        <v>224</v>
      </c>
      <c r="H118" t="s">
        <v>419</v>
      </c>
      <c r="I118" t="s">
        <v>106</v>
      </c>
    </row>
    <row r="119" spans="1:9" x14ac:dyDescent="0.3">
      <c r="A119">
        <v>118</v>
      </c>
      <c r="B119" t="s">
        <v>314</v>
      </c>
      <c r="C119" t="s">
        <v>197</v>
      </c>
      <c r="D119" t="s">
        <v>198</v>
      </c>
      <c r="E119">
        <v>38628</v>
      </c>
      <c r="F119">
        <v>83988</v>
      </c>
      <c r="G119" t="s">
        <v>224</v>
      </c>
      <c r="H119" t="s">
        <v>419</v>
      </c>
      <c r="I119" t="s">
        <v>106</v>
      </c>
    </row>
    <row r="120" spans="1:9" x14ac:dyDescent="0.3">
      <c r="A120">
        <v>119</v>
      </c>
      <c r="B120" t="s">
        <v>315</v>
      </c>
      <c r="C120" t="s">
        <v>197</v>
      </c>
      <c r="D120" t="s">
        <v>198</v>
      </c>
      <c r="E120">
        <v>16524</v>
      </c>
      <c r="F120">
        <v>35940</v>
      </c>
      <c r="G120" t="s">
        <v>224</v>
      </c>
      <c r="H120" t="s">
        <v>419</v>
      </c>
      <c r="I120" t="s">
        <v>106</v>
      </c>
    </row>
    <row r="121" spans="1:9" x14ac:dyDescent="0.3">
      <c r="A121">
        <v>120</v>
      </c>
      <c r="B121" t="s">
        <v>316</v>
      </c>
      <c r="C121" t="s">
        <v>197</v>
      </c>
      <c r="D121" t="s">
        <v>198</v>
      </c>
      <c r="E121">
        <v>51672</v>
      </c>
      <c r="F121">
        <v>155940</v>
      </c>
      <c r="G121" t="s">
        <v>224</v>
      </c>
      <c r="H121" t="s">
        <v>419</v>
      </c>
      <c r="I121" t="s">
        <v>106</v>
      </c>
    </row>
    <row r="122" spans="1:9" x14ac:dyDescent="0.3">
      <c r="A122">
        <v>121</v>
      </c>
      <c r="B122" t="s">
        <v>317</v>
      </c>
      <c r="C122" t="s">
        <v>197</v>
      </c>
      <c r="D122" t="s">
        <v>318</v>
      </c>
      <c r="E122">
        <v>193116</v>
      </c>
      <c r="F122">
        <v>419940</v>
      </c>
      <c r="G122" t="s">
        <v>319</v>
      </c>
      <c r="H122" t="s">
        <v>422</v>
      </c>
      <c r="I122" t="s">
        <v>101</v>
      </c>
    </row>
    <row r="123" spans="1:9" x14ac:dyDescent="0.3">
      <c r="A123">
        <v>122</v>
      </c>
      <c r="B123" t="s">
        <v>126</v>
      </c>
      <c r="C123" t="s">
        <v>197</v>
      </c>
      <c r="D123" t="s">
        <v>318</v>
      </c>
      <c r="E123">
        <v>259344</v>
      </c>
      <c r="F123">
        <v>563964</v>
      </c>
      <c r="G123" t="s">
        <v>319</v>
      </c>
      <c r="H123" t="s">
        <v>422</v>
      </c>
      <c r="I123" t="s">
        <v>101</v>
      </c>
    </row>
    <row r="124" spans="1:9" x14ac:dyDescent="0.3">
      <c r="A124">
        <v>123</v>
      </c>
      <c r="B124" t="s">
        <v>124</v>
      </c>
      <c r="C124" t="s">
        <v>197</v>
      </c>
      <c r="D124" t="s">
        <v>318</v>
      </c>
      <c r="E124">
        <v>275916</v>
      </c>
      <c r="F124">
        <v>599988</v>
      </c>
      <c r="G124" t="s">
        <v>319</v>
      </c>
      <c r="H124" t="s">
        <v>422</v>
      </c>
      <c r="I124" t="s">
        <v>101</v>
      </c>
    </row>
    <row r="125" spans="1:9" x14ac:dyDescent="0.3">
      <c r="A125">
        <v>124</v>
      </c>
      <c r="B125" t="s">
        <v>118</v>
      </c>
      <c r="C125" t="s">
        <v>197</v>
      </c>
      <c r="D125" t="s">
        <v>318</v>
      </c>
      <c r="E125">
        <v>607020</v>
      </c>
      <c r="F125">
        <v>1319988</v>
      </c>
      <c r="G125" t="s">
        <v>319</v>
      </c>
      <c r="H125" t="s">
        <v>422</v>
      </c>
      <c r="I125" t="s">
        <v>101</v>
      </c>
    </row>
    <row r="126" spans="1:9" x14ac:dyDescent="0.3">
      <c r="A126">
        <v>125</v>
      </c>
      <c r="B126" t="s">
        <v>120</v>
      </c>
      <c r="C126" t="s">
        <v>197</v>
      </c>
      <c r="D126" t="s">
        <v>318</v>
      </c>
      <c r="E126">
        <v>471120</v>
      </c>
      <c r="F126">
        <v>1421964</v>
      </c>
      <c r="G126" t="s">
        <v>319</v>
      </c>
      <c r="H126" t="s">
        <v>422</v>
      </c>
      <c r="I126" t="s">
        <v>101</v>
      </c>
    </row>
    <row r="127" spans="1:9" x14ac:dyDescent="0.3">
      <c r="A127">
        <v>126</v>
      </c>
      <c r="B127" t="s">
        <v>320</v>
      </c>
      <c r="C127" t="s">
        <v>197</v>
      </c>
      <c r="D127" t="s">
        <v>318</v>
      </c>
      <c r="E127">
        <v>467112</v>
      </c>
      <c r="F127">
        <v>916212</v>
      </c>
      <c r="G127" t="s">
        <v>319</v>
      </c>
      <c r="H127" t="s">
        <v>422</v>
      </c>
      <c r="I127" t="s">
        <v>101</v>
      </c>
    </row>
    <row r="128" spans="1:9" x14ac:dyDescent="0.3">
      <c r="A128">
        <v>127</v>
      </c>
      <c r="B128" t="s">
        <v>321</v>
      </c>
      <c r="C128" t="s">
        <v>197</v>
      </c>
      <c r="D128" t="s">
        <v>318</v>
      </c>
      <c r="E128">
        <v>1152984</v>
      </c>
      <c r="F128">
        <v>3479988</v>
      </c>
      <c r="G128" t="s">
        <v>319</v>
      </c>
      <c r="H128" t="s">
        <v>422</v>
      </c>
      <c r="I128" t="s">
        <v>101</v>
      </c>
    </row>
    <row r="129" spans="1:9" x14ac:dyDescent="0.3">
      <c r="A129">
        <v>128</v>
      </c>
      <c r="B129" t="s">
        <v>102</v>
      </c>
      <c r="C129" t="s">
        <v>197</v>
      </c>
      <c r="D129" t="s">
        <v>318</v>
      </c>
      <c r="E129">
        <v>633036</v>
      </c>
      <c r="F129">
        <v>1910640</v>
      </c>
      <c r="G129" t="s">
        <v>319</v>
      </c>
      <c r="H129" t="s">
        <v>422</v>
      </c>
      <c r="I129" t="s">
        <v>101</v>
      </c>
    </row>
    <row r="130" spans="1:9" x14ac:dyDescent="0.3">
      <c r="A130">
        <v>129</v>
      </c>
      <c r="B130" t="s">
        <v>322</v>
      </c>
      <c r="C130" t="s">
        <v>197</v>
      </c>
      <c r="D130" t="s">
        <v>318</v>
      </c>
      <c r="E130">
        <v>35784</v>
      </c>
      <c r="F130">
        <v>108000</v>
      </c>
      <c r="G130" t="s">
        <v>323</v>
      </c>
      <c r="H130" t="s">
        <v>419</v>
      </c>
      <c r="I130" t="s">
        <v>106</v>
      </c>
    </row>
    <row r="131" spans="1:9" x14ac:dyDescent="0.3">
      <c r="A131">
        <v>130</v>
      </c>
      <c r="B131" t="s">
        <v>324</v>
      </c>
      <c r="C131" t="s">
        <v>197</v>
      </c>
      <c r="D131" t="s">
        <v>318</v>
      </c>
      <c r="E131">
        <v>36096</v>
      </c>
      <c r="F131">
        <v>70800</v>
      </c>
      <c r="G131" t="s">
        <v>323</v>
      </c>
      <c r="H131" t="s">
        <v>419</v>
      </c>
      <c r="I131" t="s">
        <v>106</v>
      </c>
    </row>
    <row r="132" spans="1:9" x14ac:dyDescent="0.3">
      <c r="A132">
        <v>131</v>
      </c>
      <c r="B132" t="s">
        <v>325</v>
      </c>
      <c r="C132" t="s">
        <v>197</v>
      </c>
      <c r="D132" t="s">
        <v>318</v>
      </c>
      <c r="E132">
        <v>27432</v>
      </c>
      <c r="F132">
        <v>82800</v>
      </c>
      <c r="G132" t="s">
        <v>323</v>
      </c>
      <c r="H132" t="s">
        <v>419</v>
      </c>
      <c r="I132" t="s">
        <v>106</v>
      </c>
    </row>
    <row r="133" spans="1:9" x14ac:dyDescent="0.3">
      <c r="A133">
        <v>132</v>
      </c>
      <c r="B133" t="s">
        <v>326</v>
      </c>
      <c r="C133" t="s">
        <v>197</v>
      </c>
      <c r="D133" t="s">
        <v>318</v>
      </c>
      <c r="E133">
        <v>258816</v>
      </c>
      <c r="F133">
        <v>562800</v>
      </c>
      <c r="G133" t="s">
        <v>327</v>
      </c>
      <c r="H133" t="s">
        <v>419</v>
      </c>
      <c r="I133" t="s">
        <v>106</v>
      </c>
    </row>
    <row r="134" spans="1:9" x14ac:dyDescent="0.3">
      <c r="A134">
        <v>133</v>
      </c>
      <c r="B134" t="s">
        <v>328</v>
      </c>
      <c r="C134" t="s">
        <v>197</v>
      </c>
      <c r="D134" t="s">
        <v>318</v>
      </c>
      <c r="E134">
        <v>234288</v>
      </c>
      <c r="F134">
        <v>459540</v>
      </c>
      <c r="G134" t="s">
        <v>329</v>
      </c>
      <c r="H134" t="s">
        <v>419</v>
      </c>
      <c r="I134" t="s">
        <v>106</v>
      </c>
    </row>
    <row r="135" spans="1:9" x14ac:dyDescent="0.3">
      <c r="A135">
        <v>134</v>
      </c>
      <c r="B135" t="s">
        <v>330</v>
      </c>
      <c r="C135" t="s">
        <v>200</v>
      </c>
      <c r="D135" t="s">
        <v>318</v>
      </c>
      <c r="E135">
        <v>234288</v>
      </c>
      <c r="F135">
        <v>459540</v>
      </c>
      <c r="G135" t="s">
        <v>329</v>
      </c>
      <c r="H135" t="s">
        <v>419</v>
      </c>
      <c r="I135" t="s">
        <v>106</v>
      </c>
    </row>
    <row r="136" spans="1:9" x14ac:dyDescent="0.3">
      <c r="A136">
        <v>135</v>
      </c>
      <c r="B136" t="s">
        <v>331</v>
      </c>
      <c r="C136" t="s">
        <v>197</v>
      </c>
      <c r="D136" t="s">
        <v>318</v>
      </c>
      <c r="E136">
        <v>385728</v>
      </c>
      <c r="F136">
        <v>838800</v>
      </c>
      <c r="G136" t="s">
        <v>329</v>
      </c>
      <c r="H136" t="s">
        <v>419</v>
      </c>
      <c r="I136" t="s">
        <v>106</v>
      </c>
    </row>
    <row r="137" spans="1:9" x14ac:dyDescent="0.3">
      <c r="A137">
        <v>136</v>
      </c>
      <c r="B137" t="s">
        <v>332</v>
      </c>
      <c r="C137" t="s">
        <v>200</v>
      </c>
      <c r="D137" t="s">
        <v>318</v>
      </c>
      <c r="E137">
        <v>385728</v>
      </c>
      <c r="F137">
        <v>838800</v>
      </c>
      <c r="G137" t="s">
        <v>329</v>
      </c>
      <c r="H137" t="s">
        <v>419</v>
      </c>
      <c r="I137" t="s">
        <v>106</v>
      </c>
    </row>
    <row r="138" spans="1:9" x14ac:dyDescent="0.3">
      <c r="A138">
        <v>137</v>
      </c>
      <c r="B138" t="s">
        <v>107</v>
      </c>
      <c r="C138" t="s">
        <v>197</v>
      </c>
      <c r="D138" t="s">
        <v>318</v>
      </c>
      <c r="E138">
        <v>418296</v>
      </c>
      <c r="F138">
        <v>909600</v>
      </c>
      <c r="G138" t="s">
        <v>329</v>
      </c>
      <c r="H138" t="s">
        <v>419</v>
      </c>
      <c r="I138" t="s">
        <v>106</v>
      </c>
    </row>
    <row r="139" spans="1:9" x14ac:dyDescent="0.3">
      <c r="A139">
        <v>138</v>
      </c>
      <c r="B139" t="s">
        <v>333</v>
      </c>
      <c r="C139" t="s">
        <v>197</v>
      </c>
      <c r="D139" t="s">
        <v>318</v>
      </c>
      <c r="E139">
        <v>142932</v>
      </c>
      <c r="F139">
        <v>310800</v>
      </c>
      <c r="G139" t="s">
        <v>323</v>
      </c>
      <c r="H139" t="s">
        <v>419</v>
      </c>
      <c r="I139" t="s">
        <v>106</v>
      </c>
    </row>
    <row r="140" spans="1:9" x14ac:dyDescent="0.3">
      <c r="A140">
        <v>139</v>
      </c>
      <c r="B140" t="s">
        <v>334</v>
      </c>
      <c r="C140" t="s">
        <v>197</v>
      </c>
      <c r="D140" t="s">
        <v>318</v>
      </c>
      <c r="E140">
        <v>153960</v>
      </c>
      <c r="F140">
        <v>334800</v>
      </c>
      <c r="G140" t="s">
        <v>323</v>
      </c>
      <c r="H140" t="s">
        <v>419</v>
      </c>
      <c r="I140" t="s">
        <v>106</v>
      </c>
    </row>
    <row r="141" spans="1:9" x14ac:dyDescent="0.3">
      <c r="A141">
        <v>140</v>
      </c>
      <c r="B141" t="s">
        <v>335</v>
      </c>
      <c r="C141" t="s">
        <v>197</v>
      </c>
      <c r="D141" t="s">
        <v>318</v>
      </c>
      <c r="E141">
        <v>246108</v>
      </c>
      <c r="F141">
        <v>742800</v>
      </c>
      <c r="G141" t="s">
        <v>323</v>
      </c>
      <c r="H141" t="s">
        <v>419</v>
      </c>
      <c r="I141" t="s">
        <v>106</v>
      </c>
    </row>
    <row r="142" spans="1:9" x14ac:dyDescent="0.3">
      <c r="A142">
        <v>141</v>
      </c>
      <c r="B142" t="s">
        <v>336</v>
      </c>
      <c r="C142" t="s">
        <v>197</v>
      </c>
      <c r="D142" t="s">
        <v>318</v>
      </c>
      <c r="E142">
        <v>269964</v>
      </c>
      <c r="F142">
        <v>814800</v>
      </c>
      <c r="G142" t="s">
        <v>323</v>
      </c>
      <c r="H142" t="s">
        <v>419</v>
      </c>
      <c r="I142" t="s">
        <v>106</v>
      </c>
    </row>
    <row r="143" spans="1:9" x14ac:dyDescent="0.3">
      <c r="A143">
        <v>142</v>
      </c>
      <c r="B143" t="s">
        <v>337</v>
      </c>
      <c r="C143" t="s">
        <v>197</v>
      </c>
      <c r="D143" t="s">
        <v>318</v>
      </c>
      <c r="E143">
        <v>325620</v>
      </c>
      <c r="F143">
        <v>982800</v>
      </c>
      <c r="G143" t="s">
        <v>323</v>
      </c>
      <c r="H143" t="s">
        <v>419</v>
      </c>
      <c r="I143" t="s">
        <v>106</v>
      </c>
    </row>
    <row r="144" spans="1:9" x14ac:dyDescent="0.3">
      <c r="A144">
        <v>143</v>
      </c>
      <c r="B144" t="s">
        <v>338</v>
      </c>
      <c r="C144" t="s">
        <v>197</v>
      </c>
      <c r="D144" t="s">
        <v>318</v>
      </c>
      <c r="E144">
        <v>345504</v>
      </c>
      <c r="F144">
        <v>1042800</v>
      </c>
      <c r="G144" t="s">
        <v>323</v>
      </c>
      <c r="H144" t="s">
        <v>419</v>
      </c>
      <c r="I144" t="s">
        <v>106</v>
      </c>
    </row>
    <row r="145" spans="1:9" x14ac:dyDescent="0.3">
      <c r="A145">
        <v>144</v>
      </c>
      <c r="B145" t="s">
        <v>339</v>
      </c>
      <c r="C145" t="s">
        <v>197</v>
      </c>
      <c r="D145" t="s">
        <v>340</v>
      </c>
      <c r="E145">
        <v>276528</v>
      </c>
      <c r="F145">
        <v>542400</v>
      </c>
      <c r="G145" t="s">
        <v>341</v>
      </c>
      <c r="H145" t="s">
        <v>420</v>
      </c>
      <c r="I145" t="s">
        <v>116</v>
      </c>
    </row>
    <row r="146" spans="1:9" x14ac:dyDescent="0.3">
      <c r="A146">
        <v>145</v>
      </c>
      <c r="B146" t="s">
        <v>339</v>
      </c>
      <c r="C146" t="s">
        <v>197</v>
      </c>
      <c r="D146" t="s">
        <v>340</v>
      </c>
      <c r="E146">
        <v>258180</v>
      </c>
      <c r="F146">
        <v>506400</v>
      </c>
      <c r="G146" t="s">
        <v>341</v>
      </c>
      <c r="H146" t="s">
        <v>420</v>
      </c>
      <c r="I146" t="s">
        <v>116</v>
      </c>
    </row>
    <row r="147" spans="1:9" x14ac:dyDescent="0.3">
      <c r="A147">
        <v>146</v>
      </c>
      <c r="B147" t="s">
        <v>342</v>
      </c>
      <c r="C147" t="s">
        <v>197</v>
      </c>
      <c r="D147" t="s">
        <v>340</v>
      </c>
      <c r="E147">
        <v>294888</v>
      </c>
      <c r="F147">
        <v>578400</v>
      </c>
      <c r="G147" t="s">
        <v>341</v>
      </c>
      <c r="H147" t="s">
        <v>420</v>
      </c>
      <c r="I147" t="s">
        <v>116</v>
      </c>
    </row>
    <row r="148" spans="1:9" x14ac:dyDescent="0.3">
      <c r="A148">
        <v>147</v>
      </c>
      <c r="B148" t="s">
        <v>342</v>
      </c>
      <c r="C148" t="s">
        <v>197</v>
      </c>
      <c r="D148" t="s">
        <v>340</v>
      </c>
      <c r="E148">
        <v>264300</v>
      </c>
      <c r="F148">
        <v>518400</v>
      </c>
      <c r="G148" t="s">
        <v>341</v>
      </c>
      <c r="H148" t="s">
        <v>420</v>
      </c>
      <c r="I148" t="s">
        <v>116</v>
      </c>
    </row>
    <row r="149" spans="1:9" x14ac:dyDescent="0.3">
      <c r="A149">
        <v>148</v>
      </c>
      <c r="B149" t="s">
        <v>343</v>
      </c>
      <c r="C149" t="s">
        <v>197</v>
      </c>
      <c r="D149" t="s">
        <v>340</v>
      </c>
      <c r="E149">
        <v>281424</v>
      </c>
      <c r="F149">
        <v>552000</v>
      </c>
      <c r="G149" t="s">
        <v>341</v>
      </c>
      <c r="H149" t="s">
        <v>420</v>
      </c>
      <c r="I149" t="s">
        <v>116</v>
      </c>
    </row>
    <row r="150" spans="1:9" x14ac:dyDescent="0.3">
      <c r="A150">
        <v>149</v>
      </c>
      <c r="B150" t="s">
        <v>343</v>
      </c>
      <c r="C150" t="s">
        <v>197</v>
      </c>
      <c r="D150" t="s">
        <v>340</v>
      </c>
      <c r="E150">
        <v>250836</v>
      </c>
      <c r="F150">
        <v>492000</v>
      </c>
      <c r="G150" t="s">
        <v>341</v>
      </c>
      <c r="H150" t="s">
        <v>420</v>
      </c>
      <c r="I150" t="s">
        <v>116</v>
      </c>
    </row>
    <row r="151" spans="1:9" x14ac:dyDescent="0.3">
      <c r="A151">
        <v>150</v>
      </c>
      <c r="B151" t="s">
        <v>344</v>
      </c>
      <c r="C151" t="s">
        <v>197</v>
      </c>
      <c r="D151" t="s">
        <v>340</v>
      </c>
      <c r="E151">
        <v>490032</v>
      </c>
      <c r="F151">
        <v>1065600</v>
      </c>
      <c r="G151" t="s">
        <v>341</v>
      </c>
      <c r="H151" t="s">
        <v>420</v>
      </c>
      <c r="I151" t="s">
        <v>116</v>
      </c>
    </row>
    <row r="152" spans="1:9" x14ac:dyDescent="0.3">
      <c r="A152">
        <v>151</v>
      </c>
      <c r="B152" t="s">
        <v>344</v>
      </c>
      <c r="C152" t="s">
        <v>211</v>
      </c>
      <c r="D152" t="s">
        <v>340</v>
      </c>
      <c r="E152">
        <v>491136</v>
      </c>
      <c r="F152">
        <v>1068000</v>
      </c>
      <c r="G152" t="s">
        <v>341</v>
      </c>
      <c r="H152" t="s">
        <v>420</v>
      </c>
      <c r="I152" t="s">
        <v>116</v>
      </c>
    </row>
    <row r="153" spans="1:9" x14ac:dyDescent="0.3">
      <c r="A153">
        <v>152</v>
      </c>
      <c r="B153" t="s">
        <v>345</v>
      </c>
      <c r="C153" t="s">
        <v>200</v>
      </c>
      <c r="D153" t="s">
        <v>340</v>
      </c>
      <c r="E153">
        <v>491136</v>
      </c>
      <c r="F153">
        <v>1068000</v>
      </c>
      <c r="G153" t="s">
        <v>341</v>
      </c>
      <c r="H153" t="s">
        <v>420</v>
      </c>
      <c r="I153" t="s">
        <v>116</v>
      </c>
    </row>
    <row r="154" spans="1:9" x14ac:dyDescent="0.3">
      <c r="A154">
        <v>153</v>
      </c>
      <c r="B154" t="s">
        <v>143</v>
      </c>
      <c r="C154" t="s">
        <v>197</v>
      </c>
      <c r="D154" t="s">
        <v>340</v>
      </c>
      <c r="E154">
        <v>485616</v>
      </c>
      <c r="F154">
        <v>1056000</v>
      </c>
      <c r="G154" t="s">
        <v>341</v>
      </c>
      <c r="H154" t="s">
        <v>420</v>
      </c>
      <c r="I154" t="s">
        <v>116</v>
      </c>
    </row>
    <row r="155" spans="1:9" x14ac:dyDescent="0.3">
      <c r="A155">
        <v>154</v>
      </c>
      <c r="B155" t="s">
        <v>143</v>
      </c>
      <c r="C155" t="s">
        <v>203</v>
      </c>
      <c r="D155" t="s">
        <v>340</v>
      </c>
      <c r="E155">
        <v>484512</v>
      </c>
      <c r="F155">
        <v>1053600</v>
      </c>
      <c r="G155" t="s">
        <v>341</v>
      </c>
      <c r="H155" t="s">
        <v>420</v>
      </c>
      <c r="I155" t="s">
        <v>116</v>
      </c>
    </row>
    <row r="156" spans="1:9" x14ac:dyDescent="0.3">
      <c r="A156">
        <v>155</v>
      </c>
      <c r="B156" t="s">
        <v>346</v>
      </c>
      <c r="C156" t="s">
        <v>200</v>
      </c>
      <c r="D156" t="s">
        <v>340</v>
      </c>
      <c r="E156">
        <v>484512</v>
      </c>
      <c r="F156">
        <v>1053600</v>
      </c>
      <c r="G156" t="s">
        <v>341</v>
      </c>
      <c r="H156" t="s">
        <v>420</v>
      </c>
      <c r="I156" t="s">
        <v>116</v>
      </c>
    </row>
    <row r="157" spans="1:9" x14ac:dyDescent="0.3">
      <c r="A157">
        <v>156</v>
      </c>
      <c r="B157" t="s">
        <v>346</v>
      </c>
      <c r="C157" t="s">
        <v>215</v>
      </c>
      <c r="D157" t="s">
        <v>340</v>
      </c>
      <c r="E157">
        <v>485616</v>
      </c>
      <c r="F157">
        <v>1056000</v>
      </c>
      <c r="G157" t="s">
        <v>341</v>
      </c>
      <c r="H157" t="s">
        <v>420</v>
      </c>
      <c r="I157" t="s">
        <v>116</v>
      </c>
    </row>
    <row r="158" spans="1:9" x14ac:dyDescent="0.3">
      <c r="A158">
        <v>157</v>
      </c>
      <c r="B158" t="s">
        <v>347</v>
      </c>
      <c r="C158" t="s">
        <v>197</v>
      </c>
      <c r="D158" t="s">
        <v>340</v>
      </c>
      <c r="E158">
        <v>474576</v>
      </c>
      <c r="F158">
        <v>1032000</v>
      </c>
      <c r="G158" t="s">
        <v>341</v>
      </c>
      <c r="H158" t="s">
        <v>420</v>
      </c>
      <c r="I158" t="s">
        <v>116</v>
      </c>
    </row>
    <row r="159" spans="1:9" x14ac:dyDescent="0.3">
      <c r="A159">
        <v>158</v>
      </c>
      <c r="B159" t="s">
        <v>347</v>
      </c>
      <c r="C159" t="s">
        <v>203</v>
      </c>
      <c r="D159" t="s">
        <v>340</v>
      </c>
      <c r="E159">
        <v>472368</v>
      </c>
      <c r="F159">
        <v>1027200</v>
      </c>
      <c r="G159" t="s">
        <v>341</v>
      </c>
      <c r="H159" t="s">
        <v>420</v>
      </c>
      <c r="I159" t="s">
        <v>116</v>
      </c>
    </row>
    <row r="160" spans="1:9" x14ac:dyDescent="0.3">
      <c r="A160">
        <v>159</v>
      </c>
      <c r="B160" t="s">
        <v>348</v>
      </c>
      <c r="C160" t="s">
        <v>200</v>
      </c>
      <c r="D160" t="s">
        <v>340</v>
      </c>
      <c r="E160">
        <v>472368</v>
      </c>
      <c r="F160">
        <v>1027200</v>
      </c>
      <c r="G160" t="s">
        <v>341</v>
      </c>
      <c r="H160" t="s">
        <v>420</v>
      </c>
      <c r="I160" t="s">
        <v>116</v>
      </c>
    </row>
    <row r="161" spans="1:9" x14ac:dyDescent="0.3">
      <c r="A161">
        <v>160</v>
      </c>
      <c r="B161" t="s">
        <v>348</v>
      </c>
      <c r="C161" t="s">
        <v>215</v>
      </c>
      <c r="D161" t="s">
        <v>340</v>
      </c>
      <c r="E161">
        <v>474576</v>
      </c>
      <c r="F161">
        <v>1032000</v>
      </c>
      <c r="G161" t="s">
        <v>341</v>
      </c>
      <c r="H161" t="s">
        <v>420</v>
      </c>
      <c r="I161" t="s">
        <v>116</v>
      </c>
    </row>
    <row r="162" spans="1:9" x14ac:dyDescent="0.3">
      <c r="A162">
        <v>161</v>
      </c>
      <c r="B162" t="s">
        <v>349</v>
      </c>
      <c r="C162" t="s">
        <v>197</v>
      </c>
      <c r="D162" t="s">
        <v>340</v>
      </c>
      <c r="E162">
        <v>342144</v>
      </c>
      <c r="F162">
        <v>744000</v>
      </c>
      <c r="G162" t="s">
        <v>341</v>
      </c>
      <c r="H162" t="s">
        <v>420</v>
      </c>
      <c r="I162" t="s">
        <v>116</v>
      </c>
    </row>
    <row r="163" spans="1:9" x14ac:dyDescent="0.3">
      <c r="A163">
        <v>162</v>
      </c>
      <c r="B163" t="s">
        <v>349</v>
      </c>
      <c r="C163" t="s">
        <v>211</v>
      </c>
      <c r="D163" t="s">
        <v>340</v>
      </c>
      <c r="E163">
        <v>331104</v>
      </c>
      <c r="F163">
        <v>720000</v>
      </c>
      <c r="G163" t="s">
        <v>341</v>
      </c>
      <c r="H163" t="s">
        <v>420</v>
      </c>
      <c r="I163" t="s">
        <v>116</v>
      </c>
    </row>
    <row r="164" spans="1:9" x14ac:dyDescent="0.3">
      <c r="A164">
        <v>163</v>
      </c>
      <c r="B164" t="s">
        <v>350</v>
      </c>
      <c r="C164" t="s">
        <v>200</v>
      </c>
      <c r="D164" t="s">
        <v>340</v>
      </c>
      <c r="E164">
        <v>331104</v>
      </c>
      <c r="F164">
        <v>720000</v>
      </c>
      <c r="G164" t="s">
        <v>341</v>
      </c>
      <c r="H164" t="s">
        <v>420</v>
      </c>
      <c r="I164" t="s">
        <v>116</v>
      </c>
    </row>
    <row r="165" spans="1:9" x14ac:dyDescent="0.3">
      <c r="A165">
        <v>164</v>
      </c>
      <c r="B165" t="s">
        <v>351</v>
      </c>
      <c r="C165" t="s">
        <v>197</v>
      </c>
      <c r="D165" t="s">
        <v>340</v>
      </c>
      <c r="E165">
        <v>636132</v>
      </c>
      <c r="F165">
        <v>1920000</v>
      </c>
      <c r="G165" t="s">
        <v>341</v>
      </c>
      <c r="H165" t="s">
        <v>420</v>
      </c>
      <c r="I165" t="s">
        <v>116</v>
      </c>
    </row>
    <row r="166" spans="1:9" x14ac:dyDescent="0.3">
      <c r="A166">
        <v>165</v>
      </c>
      <c r="B166" t="s">
        <v>352</v>
      </c>
      <c r="C166" t="s">
        <v>200</v>
      </c>
      <c r="D166" t="s">
        <v>340</v>
      </c>
      <c r="E166">
        <v>644088</v>
      </c>
      <c r="F166">
        <v>1944000</v>
      </c>
      <c r="G166" t="s">
        <v>341</v>
      </c>
      <c r="H166" t="s">
        <v>420</v>
      </c>
      <c r="I166" t="s">
        <v>116</v>
      </c>
    </row>
    <row r="167" spans="1:9" x14ac:dyDescent="0.3">
      <c r="A167">
        <v>166</v>
      </c>
      <c r="B167" t="s">
        <v>353</v>
      </c>
      <c r="C167" t="s">
        <v>197</v>
      </c>
      <c r="D167" t="s">
        <v>340</v>
      </c>
      <c r="E167">
        <v>620232</v>
      </c>
      <c r="F167">
        <v>1872000</v>
      </c>
      <c r="G167" t="s">
        <v>341</v>
      </c>
      <c r="H167" t="s">
        <v>420</v>
      </c>
      <c r="I167" t="s">
        <v>116</v>
      </c>
    </row>
    <row r="168" spans="1:9" x14ac:dyDescent="0.3">
      <c r="A168">
        <v>167</v>
      </c>
      <c r="B168" t="s">
        <v>353</v>
      </c>
      <c r="C168" t="s">
        <v>211</v>
      </c>
      <c r="D168" t="s">
        <v>340</v>
      </c>
      <c r="E168">
        <v>628188</v>
      </c>
      <c r="F168">
        <v>1896000</v>
      </c>
      <c r="G168" t="s">
        <v>341</v>
      </c>
      <c r="H168" t="s">
        <v>420</v>
      </c>
      <c r="I168" t="s">
        <v>116</v>
      </c>
    </row>
    <row r="169" spans="1:9" x14ac:dyDescent="0.3">
      <c r="A169">
        <v>168</v>
      </c>
      <c r="B169" t="s">
        <v>354</v>
      </c>
      <c r="C169" t="s">
        <v>215</v>
      </c>
      <c r="D169" t="s">
        <v>340</v>
      </c>
      <c r="E169">
        <v>628188</v>
      </c>
      <c r="F169">
        <v>1896000</v>
      </c>
      <c r="G169" t="s">
        <v>341</v>
      </c>
      <c r="H169" t="s">
        <v>420</v>
      </c>
      <c r="I169" t="s">
        <v>116</v>
      </c>
    </row>
    <row r="170" spans="1:9" x14ac:dyDescent="0.3">
      <c r="A170">
        <v>169</v>
      </c>
      <c r="B170" t="s">
        <v>355</v>
      </c>
      <c r="C170" t="s">
        <v>197</v>
      </c>
      <c r="D170" t="s">
        <v>340</v>
      </c>
      <c r="E170">
        <v>620232</v>
      </c>
      <c r="F170">
        <v>1872000</v>
      </c>
      <c r="G170" t="s">
        <v>341</v>
      </c>
      <c r="H170" t="s">
        <v>420</v>
      </c>
      <c r="I170" t="s">
        <v>116</v>
      </c>
    </row>
    <row r="171" spans="1:9" x14ac:dyDescent="0.3">
      <c r="A171">
        <v>170</v>
      </c>
      <c r="B171" t="s">
        <v>356</v>
      </c>
      <c r="C171" t="s">
        <v>200</v>
      </c>
      <c r="D171" t="s">
        <v>340</v>
      </c>
      <c r="E171">
        <v>608304</v>
      </c>
      <c r="F171">
        <v>1836000</v>
      </c>
      <c r="G171" t="s">
        <v>341</v>
      </c>
      <c r="H171" t="s">
        <v>420</v>
      </c>
      <c r="I171" t="s">
        <v>116</v>
      </c>
    </row>
    <row r="172" spans="1:9" x14ac:dyDescent="0.3">
      <c r="A172">
        <v>171</v>
      </c>
      <c r="B172" t="s">
        <v>357</v>
      </c>
      <c r="C172" t="s">
        <v>197</v>
      </c>
      <c r="D172" t="s">
        <v>340</v>
      </c>
      <c r="E172">
        <v>596376</v>
      </c>
      <c r="F172">
        <v>1800000</v>
      </c>
      <c r="G172" t="s">
        <v>341</v>
      </c>
      <c r="H172" t="s">
        <v>420</v>
      </c>
      <c r="I172" t="s">
        <v>116</v>
      </c>
    </row>
    <row r="173" spans="1:9" x14ac:dyDescent="0.3">
      <c r="A173">
        <v>172</v>
      </c>
      <c r="B173" t="s">
        <v>357</v>
      </c>
      <c r="C173" t="s">
        <v>211</v>
      </c>
      <c r="D173" t="s">
        <v>340</v>
      </c>
      <c r="E173">
        <v>604332</v>
      </c>
      <c r="F173">
        <v>1824000</v>
      </c>
      <c r="G173" t="s">
        <v>341</v>
      </c>
      <c r="H173" t="s">
        <v>420</v>
      </c>
      <c r="I173" t="s">
        <v>116</v>
      </c>
    </row>
    <row r="174" spans="1:9" x14ac:dyDescent="0.3">
      <c r="A174">
        <v>173</v>
      </c>
      <c r="B174" t="s">
        <v>358</v>
      </c>
      <c r="C174" t="s">
        <v>200</v>
      </c>
      <c r="D174" t="s">
        <v>340</v>
      </c>
      <c r="E174">
        <v>604332</v>
      </c>
      <c r="F174">
        <v>1824000</v>
      </c>
      <c r="G174" t="s">
        <v>341</v>
      </c>
      <c r="H174" t="s">
        <v>420</v>
      </c>
      <c r="I174" t="s">
        <v>116</v>
      </c>
    </row>
    <row r="175" spans="1:9" x14ac:dyDescent="0.3">
      <c r="A175">
        <v>174</v>
      </c>
      <c r="B175" t="s">
        <v>359</v>
      </c>
      <c r="C175" t="s">
        <v>203</v>
      </c>
      <c r="D175" t="s">
        <v>340</v>
      </c>
      <c r="E175">
        <v>234312</v>
      </c>
      <c r="F175">
        <v>459600</v>
      </c>
      <c r="G175" t="s">
        <v>329</v>
      </c>
      <c r="H175" t="s">
        <v>419</v>
      </c>
      <c r="I175" t="s">
        <v>106</v>
      </c>
    </row>
    <row r="176" spans="1:9" x14ac:dyDescent="0.3">
      <c r="A176">
        <v>175</v>
      </c>
      <c r="B176" t="s">
        <v>360</v>
      </c>
      <c r="C176" t="s">
        <v>206</v>
      </c>
      <c r="D176" t="s">
        <v>340</v>
      </c>
      <c r="E176">
        <v>235476</v>
      </c>
      <c r="F176">
        <v>461880</v>
      </c>
      <c r="G176" t="s">
        <v>329</v>
      </c>
      <c r="H176" t="s">
        <v>419</v>
      </c>
      <c r="I176" t="s">
        <v>106</v>
      </c>
    </row>
    <row r="177" spans="1:9" x14ac:dyDescent="0.3">
      <c r="A177">
        <v>176</v>
      </c>
      <c r="B177" t="s">
        <v>361</v>
      </c>
      <c r="C177" t="s">
        <v>203</v>
      </c>
      <c r="D177" t="s">
        <v>340</v>
      </c>
      <c r="E177">
        <v>223920</v>
      </c>
      <c r="F177">
        <v>439200</v>
      </c>
      <c r="G177" t="s">
        <v>329</v>
      </c>
      <c r="H177" t="s">
        <v>419</v>
      </c>
      <c r="I177" t="s">
        <v>106</v>
      </c>
    </row>
    <row r="178" spans="1:9" x14ac:dyDescent="0.3">
      <c r="A178">
        <v>177</v>
      </c>
      <c r="B178" t="s">
        <v>362</v>
      </c>
      <c r="C178" t="s">
        <v>206</v>
      </c>
      <c r="D178" t="s">
        <v>340</v>
      </c>
      <c r="E178">
        <v>234288</v>
      </c>
      <c r="F178">
        <v>459540</v>
      </c>
      <c r="G178" t="s">
        <v>329</v>
      </c>
      <c r="H178" t="s">
        <v>419</v>
      </c>
      <c r="I178" t="s">
        <v>106</v>
      </c>
    </row>
    <row r="179" spans="1:9" x14ac:dyDescent="0.3">
      <c r="A179">
        <v>178</v>
      </c>
      <c r="B179" t="s">
        <v>123</v>
      </c>
      <c r="C179" t="s">
        <v>202</v>
      </c>
      <c r="D179" t="s">
        <v>340</v>
      </c>
      <c r="E179">
        <v>225144</v>
      </c>
      <c r="F179">
        <v>441600</v>
      </c>
      <c r="G179" t="s">
        <v>329</v>
      </c>
      <c r="H179" t="s">
        <v>419</v>
      </c>
      <c r="I179" t="s">
        <v>106</v>
      </c>
    </row>
    <row r="180" spans="1:9" x14ac:dyDescent="0.3">
      <c r="A180">
        <v>179</v>
      </c>
      <c r="B180" t="s">
        <v>363</v>
      </c>
      <c r="C180" t="s">
        <v>206</v>
      </c>
      <c r="D180" t="s">
        <v>340</v>
      </c>
      <c r="E180">
        <v>244104</v>
      </c>
      <c r="F180">
        <v>478800</v>
      </c>
      <c r="G180" t="s">
        <v>329</v>
      </c>
      <c r="H180" t="s">
        <v>419</v>
      </c>
      <c r="I180" t="s">
        <v>106</v>
      </c>
    </row>
    <row r="181" spans="1:9" x14ac:dyDescent="0.3">
      <c r="A181">
        <v>180</v>
      </c>
      <c r="B181" t="s">
        <v>109</v>
      </c>
      <c r="C181" t="s">
        <v>202</v>
      </c>
      <c r="D181" t="s">
        <v>340</v>
      </c>
      <c r="E181">
        <v>232488</v>
      </c>
      <c r="F181">
        <v>456000</v>
      </c>
      <c r="G181" t="s">
        <v>329</v>
      </c>
      <c r="H181" t="s">
        <v>419</v>
      </c>
      <c r="I181" t="s">
        <v>106</v>
      </c>
    </row>
    <row r="182" spans="1:9" x14ac:dyDescent="0.3">
      <c r="A182">
        <v>181</v>
      </c>
      <c r="B182" t="s">
        <v>364</v>
      </c>
      <c r="C182" t="s">
        <v>202</v>
      </c>
      <c r="D182" t="s">
        <v>340</v>
      </c>
      <c r="E182">
        <v>237984</v>
      </c>
      <c r="F182">
        <v>466800</v>
      </c>
      <c r="G182" t="s">
        <v>329</v>
      </c>
      <c r="H182" t="s">
        <v>419</v>
      </c>
      <c r="I182" t="s">
        <v>106</v>
      </c>
    </row>
    <row r="183" spans="1:9" x14ac:dyDescent="0.3">
      <c r="A183">
        <v>182</v>
      </c>
      <c r="B183" t="s">
        <v>365</v>
      </c>
      <c r="C183" t="s">
        <v>202</v>
      </c>
      <c r="D183" t="s">
        <v>340</v>
      </c>
      <c r="E183">
        <v>201888</v>
      </c>
      <c r="F183">
        <v>396000</v>
      </c>
      <c r="G183" t="s">
        <v>329</v>
      </c>
      <c r="H183" t="s">
        <v>419</v>
      </c>
      <c r="I183" t="s">
        <v>106</v>
      </c>
    </row>
    <row r="184" spans="1:9" x14ac:dyDescent="0.3">
      <c r="A184">
        <v>183</v>
      </c>
      <c r="B184" t="s">
        <v>366</v>
      </c>
      <c r="C184" t="s">
        <v>203</v>
      </c>
      <c r="D184" t="s">
        <v>340</v>
      </c>
      <c r="E184">
        <v>323376</v>
      </c>
      <c r="F184">
        <v>703200</v>
      </c>
      <c r="G184" t="s">
        <v>329</v>
      </c>
      <c r="H184" t="s">
        <v>419</v>
      </c>
      <c r="I184" t="s">
        <v>106</v>
      </c>
    </row>
    <row r="185" spans="1:9" x14ac:dyDescent="0.3">
      <c r="A185">
        <v>184</v>
      </c>
      <c r="B185" t="s">
        <v>367</v>
      </c>
      <c r="C185" t="s">
        <v>202</v>
      </c>
      <c r="D185" t="s">
        <v>340</v>
      </c>
      <c r="E185">
        <v>252132</v>
      </c>
      <c r="F185">
        <v>548280</v>
      </c>
      <c r="G185" t="s">
        <v>329</v>
      </c>
      <c r="H185" t="s">
        <v>419</v>
      </c>
      <c r="I185" t="s">
        <v>106</v>
      </c>
    </row>
    <row r="186" spans="1:9" x14ac:dyDescent="0.3">
      <c r="A186">
        <v>185</v>
      </c>
      <c r="B186" t="s">
        <v>368</v>
      </c>
      <c r="C186" t="s">
        <v>203</v>
      </c>
      <c r="D186" t="s">
        <v>340</v>
      </c>
      <c r="E186">
        <v>385728</v>
      </c>
      <c r="F186">
        <v>838800</v>
      </c>
      <c r="G186" t="s">
        <v>329</v>
      </c>
      <c r="H186" t="s">
        <v>419</v>
      </c>
      <c r="I186" t="s">
        <v>106</v>
      </c>
    </row>
    <row r="187" spans="1:9" x14ac:dyDescent="0.3">
      <c r="A187">
        <v>186</v>
      </c>
      <c r="B187" t="s">
        <v>131</v>
      </c>
      <c r="C187" t="s">
        <v>197</v>
      </c>
      <c r="D187" t="s">
        <v>340</v>
      </c>
      <c r="E187">
        <v>181008</v>
      </c>
      <c r="F187">
        <v>393600</v>
      </c>
      <c r="G187" t="s">
        <v>369</v>
      </c>
      <c r="H187" t="s">
        <v>420</v>
      </c>
      <c r="I187" t="s">
        <v>116</v>
      </c>
    </row>
    <row r="188" spans="1:9" x14ac:dyDescent="0.3">
      <c r="A188">
        <v>187</v>
      </c>
      <c r="B188" t="s">
        <v>370</v>
      </c>
      <c r="C188" t="s">
        <v>201</v>
      </c>
      <c r="D188" t="s">
        <v>340</v>
      </c>
      <c r="E188">
        <v>216264</v>
      </c>
      <c r="F188">
        <v>470280</v>
      </c>
      <c r="G188" t="s">
        <v>369</v>
      </c>
      <c r="H188" t="s">
        <v>420</v>
      </c>
      <c r="I188" t="s">
        <v>116</v>
      </c>
    </row>
    <row r="189" spans="1:9" x14ac:dyDescent="0.3">
      <c r="A189">
        <v>188</v>
      </c>
      <c r="B189" t="s">
        <v>371</v>
      </c>
      <c r="C189" t="s">
        <v>201</v>
      </c>
      <c r="D189" t="s">
        <v>340</v>
      </c>
      <c r="E189">
        <v>191040</v>
      </c>
      <c r="F189">
        <v>576600</v>
      </c>
      <c r="G189" t="s">
        <v>369</v>
      </c>
      <c r="H189" t="s">
        <v>420</v>
      </c>
      <c r="I189" t="s">
        <v>116</v>
      </c>
    </row>
    <row r="190" spans="1:9" x14ac:dyDescent="0.3">
      <c r="A190">
        <v>189</v>
      </c>
      <c r="B190" t="s">
        <v>372</v>
      </c>
      <c r="C190" t="s">
        <v>197</v>
      </c>
      <c r="D190" t="s">
        <v>340</v>
      </c>
      <c r="E190">
        <v>110124</v>
      </c>
      <c r="F190">
        <v>216000</v>
      </c>
      <c r="G190" t="s">
        <v>341</v>
      </c>
      <c r="H190" t="s">
        <v>420</v>
      </c>
      <c r="I190" t="s">
        <v>116</v>
      </c>
    </row>
    <row r="191" spans="1:9" x14ac:dyDescent="0.3">
      <c r="A191">
        <v>190</v>
      </c>
      <c r="B191" t="s">
        <v>373</v>
      </c>
      <c r="C191" t="s">
        <v>203</v>
      </c>
      <c r="D191" t="s">
        <v>340</v>
      </c>
      <c r="E191">
        <v>115020</v>
      </c>
      <c r="F191">
        <v>225600</v>
      </c>
      <c r="G191" t="s">
        <v>341</v>
      </c>
      <c r="H191" t="s">
        <v>420</v>
      </c>
      <c r="I191" t="s">
        <v>116</v>
      </c>
    </row>
    <row r="192" spans="1:9" x14ac:dyDescent="0.3">
      <c r="A192">
        <v>191</v>
      </c>
      <c r="B192" t="s">
        <v>374</v>
      </c>
      <c r="C192" t="s">
        <v>200</v>
      </c>
      <c r="D192" t="s">
        <v>340</v>
      </c>
      <c r="E192">
        <v>115020</v>
      </c>
      <c r="F192">
        <v>225600</v>
      </c>
      <c r="G192" t="s">
        <v>341</v>
      </c>
      <c r="H192" t="s">
        <v>420</v>
      </c>
      <c r="I192" t="s">
        <v>116</v>
      </c>
    </row>
    <row r="193" spans="1:9" x14ac:dyDescent="0.3">
      <c r="A193">
        <v>192</v>
      </c>
      <c r="B193" t="s">
        <v>374</v>
      </c>
      <c r="C193" t="s">
        <v>215</v>
      </c>
      <c r="D193" t="s">
        <v>340</v>
      </c>
      <c r="E193">
        <v>110124</v>
      </c>
      <c r="F193">
        <v>216000</v>
      </c>
      <c r="G193" t="s">
        <v>341</v>
      </c>
      <c r="H193" t="s">
        <v>420</v>
      </c>
      <c r="I193" t="s">
        <v>116</v>
      </c>
    </row>
    <row r="194" spans="1:9" x14ac:dyDescent="0.3">
      <c r="A194">
        <v>193</v>
      </c>
      <c r="B194" t="s">
        <v>375</v>
      </c>
      <c r="C194" t="s">
        <v>197</v>
      </c>
      <c r="D194" t="s">
        <v>340</v>
      </c>
      <c r="E194">
        <v>104004</v>
      </c>
      <c r="F194">
        <v>204000</v>
      </c>
      <c r="G194" t="s">
        <v>341</v>
      </c>
      <c r="H194" t="s">
        <v>420</v>
      </c>
      <c r="I194" t="s">
        <v>116</v>
      </c>
    </row>
    <row r="195" spans="1:9" x14ac:dyDescent="0.3">
      <c r="A195">
        <v>194</v>
      </c>
      <c r="B195" t="s">
        <v>375</v>
      </c>
      <c r="C195" t="s">
        <v>203</v>
      </c>
      <c r="D195" t="s">
        <v>340</v>
      </c>
      <c r="E195">
        <v>108900</v>
      </c>
      <c r="F195">
        <v>213600</v>
      </c>
      <c r="G195" t="s">
        <v>341</v>
      </c>
      <c r="H195" t="s">
        <v>420</v>
      </c>
      <c r="I195" t="s">
        <v>116</v>
      </c>
    </row>
    <row r="196" spans="1:9" x14ac:dyDescent="0.3">
      <c r="A196">
        <v>195</v>
      </c>
      <c r="B196" t="s">
        <v>376</v>
      </c>
      <c r="C196" t="s">
        <v>200</v>
      </c>
      <c r="D196" t="s">
        <v>340</v>
      </c>
      <c r="E196">
        <v>108900</v>
      </c>
      <c r="F196">
        <v>213600</v>
      </c>
      <c r="G196" t="s">
        <v>341</v>
      </c>
      <c r="H196" t="s">
        <v>420</v>
      </c>
      <c r="I196" t="s">
        <v>116</v>
      </c>
    </row>
    <row r="197" spans="1:9" x14ac:dyDescent="0.3">
      <c r="A197">
        <v>196</v>
      </c>
      <c r="B197" t="s">
        <v>376</v>
      </c>
      <c r="C197" t="s">
        <v>215</v>
      </c>
      <c r="D197" t="s">
        <v>340</v>
      </c>
      <c r="E197">
        <v>104004</v>
      </c>
      <c r="F197">
        <v>204000</v>
      </c>
      <c r="G197" t="s">
        <v>341</v>
      </c>
      <c r="H197" t="s">
        <v>420</v>
      </c>
      <c r="I197" t="s">
        <v>116</v>
      </c>
    </row>
    <row r="198" spans="1:9" x14ac:dyDescent="0.3">
      <c r="A198">
        <v>197</v>
      </c>
      <c r="B198" t="s">
        <v>117</v>
      </c>
      <c r="C198" t="s">
        <v>197</v>
      </c>
      <c r="D198" t="s">
        <v>340</v>
      </c>
      <c r="E198">
        <v>100944</v>
      </c>
      <c r="F198">
        <v>198000</v>
      </c>
      <c r="G198" t="s">
        <v>341</v>
      </c>
      <c r="H198" t="s">
        <v>420</v>
      </c>
      <c r="I198" t="s">
        <v>116</v>
      </c>
    </row>
    <row r="199" spans="1:9" x14ac:dyDescent="0.3">
      <c r="A199">
        <v>198</v>
      </c>
      <c r="B199" t="s">
        <v>117</v>
      </c>
      <c r="C199" t="s">
        <v>203</v>
      </c>
      <c r="D199" t="s">
        <v>340</v>
      </c>
      <c r="E199">
        <v>102780</v>
      </c>
      <c r="F199">
        <v>201600</v>
      </c>
      <c r="G199" t="s">
        <v>341</v>
      </c>
      <c r="H199" t="s">
        <v>420</v>
      </c>
      <c r="I199" t="s">
        <v>116</v>
      </c>
    </row>
    <row r="200" spans="1:9" x14ac:dyDescent="0.3">
      <c r="A200">
        <v>199</v>
      </c>
      <c r="B200" t="s">
        <v>377</v>
      </c>
      <c r="C200" t="s">
        <v>200</v>
      </c>
      <c r="D200" t="s">
        <v>340</v>
      </c>
      <c r="E200">
        <v>102780</v>
      </c>
      <c r="F200">
        <v>201600</v>
      </c>
      <c r="G200" t="s">
        <v>341</v>
      </c>
      <c r="H200" t="s">
        <v>420</v>
      </c>
      <c r="I200" t="s">
        <v>116</v>
      </c>
    </row>
    <row r="201" spans="1:9" x14ac:dyDescent="0.3">
      <c r="A201">
        <v>200</v>
      </c>
      <c r="B201" t="s">
        <v>377</v>
      </c>
      <c r="C201" t="s">
        <v>215</v>
      </c>
      <c r="D201" t="s">
        <v>340</v>
      </c>
      <c r="E201">
        <v>100944</v>
      </c>
      <c r="F201">
        <v>198000</v>
      </c>
      <c r="G201" t="s">
        <v>341</v>
      </c>
      <c r="H201" t="s">
        <v>420</v>
      </c>
      <c r="I201" t="s">
        <v>116</v>
      </c>
    </row>
    <row r="202" spans="1:9" x14ac:dyDescent="0.3">
      <c r="A202">
        <v>201</v>
      </c>
      <c r="B202" t="s">
        <v>378</v>
      </c>
      <c r="C202" t="s">
        <v>197</v>
      </c>
      <c r="D202" t="s">
        <v>340</v>
      </c>
      <c r="E202">
        <v>409512</v>
      </c>
      <c r="F202">
        <v>1236000</v>
      </c>
      <c r="G202" t="s">
        <v>341</v>
      </c>
      <c r="H202" t="s">
        <v>420</v>
      </c>
      <c r="I202" t="s">
        <v>116</v>
      </c>
    </row>
    <row r="203" spans="1:9" x14ac:dyDescent="0.3">
      <c r="A203">
        <v>202</v>
      </c>
      <c r="B203" t="s">
        <v>378</v>
      </c>
      <c r="C203" t="s">
        <v>211</v>
      </c>
      <c r="D203" t="s">
        <v>340</v>
      </c>
      <c r="E203">
        <v>397584</v>
      </c>
      <c r="F203">
        <v>1200000</v>
      </c>
      <c r="G203" t="s">
        <v>341</v>
      </c>
      <c r="H203" t="s">
        <v>420</v>
      </c>
      <c r="I203" t="s">
        <v>116</v>
      </c>
    </row>
    <row r="204" spans="1:9" x14ac:dyDescent="0.3">
      <c r="A204">
        <v>203</v>
      </c>
      <c r="B204" t="s">
        <v>119</v>
      </c>
      <c r="C204" t="s">
        <v>200</v>
      </c>
      <c r="D204" t="s">
        <v>340</v>
      </c>
      <c r="E204">
        <v>397584</v>
      </c>
      <c r="F204">
        <v>1200000</v>
      </c>
      <c r="G204" t="s">
        <v>341</v>
      </c>
      <c r="H204" t="s">
        <v>420</v>
      </c>
      <c r="I204" t="s">
        <v>116</v>
      </c>
    </row>
    <row r="205" spans="1:9" x14ac:dyDescent="0.3">
      <c r="A205">
        <v>204</v>
      </c>
      <c r="B205" t="s">
        <v>379</v>
      </c>
      <c r="C205" t="s">
        <v>197</v>
      </c>
      <c r="D205" t="s">
        <v>340</v>
      </c>
      <c r="E205">
        <v>397188</v>
      </c>
      <c r="F205">
        <v>1198800</v>
      </c>
      <c r="G205" t="s">
        <v>341</v>
      </c>
      <c r="H205" t="s">
        <v>420</v>
      </c>
      <c r="I205" t="s">
        <v>116</v>
      </c>
    </row>
    <row r="206" spans="1:9" x14ac:dyDescent="0.3">
      <c r="A206">
        <v>205</v>
      </c>
      <c r="B206" t="s">
        <v>380</v>
      </c>
      <c r="C206" t="s">
        <v>215</v>
      </c>
      <c r="D206" t="s">
        <v>340</v>
      </c>
      <c r="E206">
        <v>397584</v>
      </c>
      <c r="F206">
        <v>1200000</v>
      </c>
      <c r="G206" t="s">
        <v>341</v>
      </c>
      <c r="H206" t="s">
        <v>420</v>
      </c>
      <c r="I206" t="s">
        <v>116</v>
      </c>
    </row>
    <row r="207" spans="1:9" x14ac:dyDescent="0.3">
      <c r="A207">
        <v>206</v>
      </c>
      <c r="B207" t="s">
        <v>381</v>
      </c>
      <c r="C207" t="s">
        <v>197</v>
      </c>
      <c r="D207" t="s">
        <v>340</v>
      </c>
      <c r="E207">
        <v>397188</v>
      </c>
      <c r="F207">
        <v>1198800</v>
      </c>
      <c r="G207" t="s">
        <v>341</v>
      </c>
      <c r="H207" t="s">
        <v>420</v>
      </c>
      <c r="I207" t="s">
        <v>116</v>
      </c>
    </row>
    <row r="208" spans="1:9" x14ac:dyDescent="0.3">
      <c r="A208">
        <v>207</v>
      </c>
      <c r="B208" t="s">
        <v>381</v>
      </c>
      <c r="C208" t="s">
        <v>211</v>
      </c>
      <c r="D208" t="s">
        <v>340</v>
      </c>
      <c r="E208">
        <v>396792</v>
      </c>
      <c r="F208">
        <v>1197600</v>
      </c>
      <c r="G208" t="s">
        <v>341</v>
      </c>
      <c r="H208" t="s">
        <v>420</v>
      </c>
      <c r="I208" t="s">
        <v>116</v>
      </c>
    </row>
    <row r="209" spans="1:9" x14ac:dyDescent="0.3">
      <c r="A209">
        <v>208</v>
      </c>
      <c r="B209" t="s">
        <v>382</v>
      </c>
      <c r="C209" t="s">
        <v>200</v>
      </c>
      <c r="D209" t="s">
        <v>340</v>
      </c>
      <c r="E209">
        <v>396792</v>
      </c>
      <c r="F209">
        <v>1197600</v>
      </c>
      <c r="G209" t="s">
        <v>341</v>
      </c>
      <c r="H209" t="s">
        <v>420</v>
      </c>
      <c r="I209" t="s">
        <v>116</v>
      </c>
    </row>
    <row r="210" spans="1:9" x14ac:dyDescent="0.3">
      <c r="A210">
        <v>209</v>
      </c>
      <c r="B210" t="s">
        <v>134</v>
      </c>
      <c r="C210" t="s">
        <v>197</v>
      </c>
      <c r="D210" t="s">
        <v>383</v>
      </c>
      <c r="E210">
        <v>20940</v>
      </c>
      <c r="F210">
        <v>45540</v>
      </c>
      <c r="G210" t="s">
        <v>384</v>
      </c>
      <c r="H210" t="s">
        <v>417</v>
      </c>
      <c r="I210" t="s">
        <v>99</v>
      </c>
    </row>
    <row r="211" spans="1:9" x14ac:dyDescent="0.3">
      <c r="A211">
        <v>210</v>
      </c>
      <c r="B211" t="s">
        <v>385</v>
      </c>
      <c r="C211" t="s">
        <v>197</v>
      </c>
      <c r="D211" t="s">
        <v>383</v>
      </c>
      <c r="E211">
        <v>15720</v>
      </c>
      <c r="F211">
        <v>30828</v>
      </c>
      <c r="G211" t="s">
        <v>384</v>
      </c>
      <c r="H211" t="s">
        <v>417</v>
      </c>
      <c r="I211" t="s">
        <v>99</v>
      </c>
    </row>
    <row r="212" spans="1:9" x14ac:dyDescent="0.3">
      <c r="A212">
        <v>211</v>
      </c>
      <c r="B212" t="s">
        <v>386</v>
      </c>
      <c r="C212" t="s">
        <v>197</v>
      </c>
      <c r="D212" t="s">
        <v>383</v>
      </c>
      <c r="E212">
        <v>26460</v>
      </c>
      <c r="F212">
        <v>57540</v>
      </c>
      <c r="G212" t="s">
        <v>384</v>
      </c>
      <c r="H212" t="s">
        <v>417</v>
      </c>
      <c r="I212" t="s">
        <v>99</v>
      </c>
    </row>
    <row r="213" spans="1:9" x14ac:dyDescent="0.3">
      <c r="A213">
        <v>212</v>
      </c>
      <c r="B213" t="s">
        <v>387</v>
      </c>
      <c r="C213" t="s">
        <v>200</v>
      </c>
      <c r="D213" t="s">
        <v>383</v>
      </c>
      <c r="E213">
        <v>26460</v>
      </c>
      <c r="F213">
        <v>57540</v>
      </c>
      <c r="G213" t="s">
        <v>384</v>
      </c>
      <c r="H213" t="s">
        <v>417</v>
      </c>
      <c r="I213" t="s">
        <v>99</v>
      </c>
    </row>
    <row r="214" spans="1:9" x14ac:dyDescent="0.3">
      <c r="A214">
        <v>213</v>
      </c>
      <c r="B214" t="s">
        <v>108</v>
      </c>
      <c r="C214" t="s">
        <v>197</v>
      </c>
      <c r="D214" t="s">
        <v>383</v>
      </c>
      <c r="E214">
        <v>22380</v>
      </c>
      <c r="F214">
        <v>48660</v>
      </c>
      <c r="G214" t="s">
        <v>384</v>
      </c>
      <c r="H214" t="s">
        <v>417</v>
      </c>
      <c r="I214" t="s">
        <v>99</v>
      </c>
    </row>
    <row r="215" spans="1:9" x14ac:dyDescent="0.3">
      <c r="A215">
        <v>214</v>
      </c>
      <c r="B215" t="s">
        <v>132</v>
      </c>
      <c r="C215" t="s">
        <v>197</v>
      </c>
      <c r="D215" t="s">
        <v>383</v>
      </c>
      <c r="E215">
        <v>59628</v>
      </c>
      <c r="F215">
        <v>179988</v>
      </c>
      <c r="G215" t="s">
        <v>384</v>
      </c>
      <c r="H215" t="s">
        <v>417</v>
      </c>
      <c r="I215" t="s">
        <v>99</v>
      </c>
    </row>
    <row r="216" spans="1:9" x14ac:dyDescent="0.3">
      <c r="A216">
        <v>215</v>
      </c>
      <c r="B216" t="s">
        <v>388</v>
      </c>
      <c r="C216" t="s">
        <v>200</v>
      </c>
      <c r="D216" t="s">
        <v>383</v>
      </c>
      <c r="E216">
        <v>59628</v>
      </c>
      <c r="F216">
        <v>179988</v>
      </c>
      <c r="G216" t="s">
        <v>384</v>
      </c>
      <c r="H216" t="s">
        <v>417</v>
      </c>
      <c r="I216" t="s">
        <v>99</v>
      </c>
    </row>
    <row r="217" spans="1:9" x14ac:dyDescent="0.3">
      <c r="A217">
        <v>216</v>
      </c>
      <c r="B217" t="s">
        <v>136</v>
      </c>
      <c r="C217" t="s">
        <v>197</v>
      </c>
      <c r="D217" t="s">
        <v>389</v>
      </c>
      <c r="E217">
        <v>126372</v>
      </c>
      <c r="F217">
        <v>274800</v>
      </c>
      <c r="G217" t="s">
        <v>390</v>
      </c>
      <c r="H217" t="s">
        <v>418</v>
      </c>
      <c r="I217" t="s">
        <v>111</v>
      </c>
    </row>
    <row r="218" spans="1:9" x14ac:dyDescent="0.3">
      <c r="A218">
        <v>217</v>
      </c>
      <c r="B218" t="s">
        <v>391</v>
      </c>
      <c r="C218" t="s">
        <v>197</v>
      </c>
      <c r="D218" t="s">
        <v>389</v>
      </c>
      <c r="E218">
        <v>164448</v>
      </c>
      <c r="F218">
        <v>357600</v>
      </c>
      <c r="G218" t="s">
        <v>390</v>
      </c>
      <c r="H218" t="s">
        <v>418</v>
      </c>
      <c r="I218" t="s">
        <v>111</v>
      </c>
    </row>
    <row r="219" spans="1:9" x14ac:dyDescent="0.3">
      <c r="A219">
        <v>218</v>
      </c>
      <c r="B219" t="s">
        <v>139</v>
      </c>
      <c r="C219" t="s">
        <v>197</v>
      </c>
      <c r="D219" t="s">
        <v>389</v>
      </c>
      <c r="E219">
        <v>146316</v>
      </c>
      <c r="F219">
        <v>441600</v>
      </c>
      <c r="G219" t="s">
        <v>390</v>
      </c>
      <c r="H219" t="s">
        <v>418</v>
      </c>
      <c r="I219" t="s">
        <v>111</v>
      </c>
    </row>
    <row r="220" spans="1:9" x14ac:dyDescent="0.3">
      <c r="A220">
        <v>219</v>
      </c>
      <c r="B220" t="s">
        <v>128</v>
      </c>
      <c r="C220" t="s">
        <v>197</v>
      </c>
      <c r="D220" t="s">
        <v>389</v>
      </c>
      <c r="E220">
        <v>154656</v>
      </c>
      <c r="F220">
        <v>466800</v>
      </c>
      <c r="G220" t="s">
        <v>390</v>
      </c>
      <c r="H220" t="s">
        <v>418</v>
      </c>
      <c r="I220" t="s">
        <v>111</v>
      </c>
    </row>
    <row r="221" spans="1:9" x14ac:dyDescent="0.3">
      <c r="A221">
        <v>220</v>
      </c>
      <c r="B221" t="s">
        <v>392</v>
      </c>
      <c r="C221" t="s">
        <v>197</v>
      </c>
      <c r="D221" t="s">
        <v>389</v>
      </c>
      <c r="E221">
        <v>165000</v>
      </c>
      <c r="F221">
        <v>358800</v>
      </c>
      <c r="G221" t="s">
        <v>390</v>
      </c>
      <c r="H221" t="s">
        <v>418</v>
      </c>
      <c r="I221" t="s">
        <v>111</v>
      </c>
    </row>
    <row r="222" spans="1:9" x14ac:dyDescent="0.3">
      <c r="A222">
        <v>221</v>
      </c>
      <c r="B222" t="s">
        <v>393</v>
      </c>
      <c r="C222" t="s">
        <v>197</v>
      </c>
      <c r="D222" t="s">
        <v>389</v>
      </c>
      <c r="E222">
        <v>182112</v>
      </c>
      <c r="F222">
        <v>396000</v>
      </c>
      <c r="G222" t="s">
        <v>390</v>
      </c>
      <c r="H222" t="s">
        <v>418</v>
      </c>
      <c r="I222" t="s">
        <v>111</v>
      </c>
    </row>
    <row r="223" spans="1:9" x14ac:dyDescent="0.3">
      <c r="A223">
        <v>222</v>
      </c>
      <c r="B223" t="s">
        <v>394</v>
      </c>
      <c r="C223" t="s">
        <v>197</v>
      </c>
      <c r="D223" t="s">
        <v>389</v>
      </c>
      <c r="E223">
        <v>159828</v>
      </c>
      <c r="F223">
        <v>482400</v>
      </c>
      <c r="G223" t="s">
        <v>390</v>
      </c>
      <c r="H223" t="s">
        <v>418</v>
      </c>
      <c r="I223" t="s">
        <v>111</v>
      </c>
    </row>
    <row r="224" spans="1:9" x14ac:dyDescent="0.3">
      <c r="A224">
        <v>223</v>
      </c>
      <c r="B224" t="s">
        <v>395</v>
      </c>
      <c r="C224" t="s">
        <v>197</v>
      </c>
      <c r="D224" t="s">
        <v>389</v>
      </c>
      <c r="E224">
        <v>151080</v>
      </c>
      <c r="F224">
        <v>456000</v>
      </c>
      <c r="G224" t="s">
        <v>390</v>
      </c>
      <c r="H224" t="s">
        <v>418</v>
      </c>
      <c r="I224" t="s">
        <v>111</v>
      </c>
    </row>
    <row r="225" spans="1:9" x14ac:dyDescent="0.3">
      <c r="A225">
        <v>224</v>
      </c>
      <c r="B225" t="s">
        <v>286</v>
      </c>
      <c r="C225" t="s">
        <v>272</v>
      </c>
      <c r="D225" t="s">
        <v>389</v>
      </c>
      <c r="E225">
        <v>160032</v>
      </c>
      <c r="F225">
        <v>348000</v>
      </c>
      <c r="G225" t="s">
        <v>287</v>
      </c>
      <c r="H225" t="s">
        <v>418</v>
      </c>
      <c r="I225" t="s">
        <v>111</v>
      </c>
    </row>
    <row r="226" spans="1:9" x14ac:dyDescent="0.3">
      <c r="A226">
        <v>225</v>
      </c>
      <c r="B226" t="s">
        <v>396</v>
      </c>
      <c r="C226" t="s">
        <v>197</v>
      </c>
      <c r="D226" t="s">
        <v>389</v>
      </c>
      <c r="E226">
        <v>131892</v>
      </c>
      <c r="F226">
        <v>286800</v>
      </c>
      <c r="G226" t="s">
        <v>390</v>
      </c>
      <c r="H226" t="s">
        <v>418</v>
      </c>
      <c r="I226" t="s">
        <v>111</v>
      </c>
    </row>
    <row r="227" spans="1:9" x14ac:dyDescent="0.3">
      <c r="A227">
        <v>226</v>
      </c>
      <c r="B227" t="s">
        <v>113</v>
      </c>
      <c r="C227" t="s">
        <v>197</v>
      </c>
      <c r="D227" t="s">
        <v>389</v>
      </c>
      <c r="E227">
        <v>148440</v>
      </c>
      <c r="F227">
        <v>322800</v>
      </c>
      <c r="G227" t="s">
        <v>390</v>
      </c>
      <c r="H227" t="s">
        <v>418</v>
      </c>
      <c r="I227" t="s">
        <v>111</v>
      </c>
    </row>
    <row r="228" spans="1:9" x14ac:dyDescent="0.3">
      <c r="A228">
        <v>227</v>
      </c>
      <c r="B228" t="s">
        <v>112</v>
      </c>
      <c r="C228" t="s">
        <v>197</v>
      </c>
      <c r="D228" t="s">
        <v>389</v>
      </c>
      <c r="E228">
        <v>78924</v>
      </c>
      <c r="F228">
        <v>154800</v>
      </c>
      <c r="G228" t="s">
        <v>390</v>
      </c>
      <c r="H228" t="s">
        <v>418</v>
      </c>
      <c r="I228" t="s">
        <v>111</v>
      </c>
    </row>
    <row r="229" spans="1:9" x14ac:dyDescent="0.3">
      <c r="A229">
        <v>228</v>
      </c>
      <c r="B229" t="s">
        <v>300</v>
      </c>
      <c r="C229" t="s">
        <v>197</v>
      </c>
      <c r="D229" t="s">
        <v>389</v>
      </c>
      <c r="E229">
        <v>110364</v>
      </c>
      <c r="F229">
        <v>240000</v>
      </c>
      <c r="G229" t="s">
        <v>287</v>
      </c>
      <c r="H229" t="s">
        <v>418</v>
      </c>
      <c r="I229" t="s">
        <v>111</v>
      </c>
    </row>
    <row r="230" spans="1:9" x14ac:dyDescent="0.3">
      <c r="A230">
        <v>229</v>
      </c>
      <c r="B230" t="s">
        <v>397</v>
      </c>
      <c r="C230" t="s">
        <v>197</v>
      </c>
      <c r="D230" t="s">
        <v>389</v>
      </c>
      <c r="E230">
        <v>147888</v>
      </c>
      <c r="F230">
        <v>321600</v>
      </c>
      <c r="G230" t="s">
        <v>287</v>
      </c>
      <c r="H230" t="s">
        <v>418</v>
      </c>
      <c r="I230" t="s">
        <v>111</v>
      </c>
    </row>
    <row r="231" spans="1:9" x14ac:dyDescent="0.3">
      <c r="A231">
        <v>230</v>
      </c>
      <c r="B231" t="s">
        <v>398</v>
      </c>
      <c r="C231" t="s">
        <v>197</v>
      </c>
      <c r="D231" t="s">
        <v>389</v>
      </c>
      <c r="E231">
        <v>159480</v>
      </c>
      <c r="F231">
        <v>346800</v>
      </c>
      <c r="G231" t="s">
        <v>287</v>
      </c>
      <c r="H231" t="s">
        <v>418</v>
      </c>
      <c r="I231" t="s">
        <v>111</v>
      </c>
    </row>
    <row r="232" spans="1:9" x14ac:dyDescent="0.3">
      <c r="A232">
        <v>231</v>
      </c>
      <c r="B232" t="s">
        <v>399</v>
      </c>
      <c r="C232" t="s">
        <v>197</v>
      </c>
      <c r="D232" t="s">
        <v>389</v>
      </c>
      <c r="E232">
        <v>141276</v>
      </c>
      <c r="F232">
        <v>307200</v>
      </c>
      <c r="G232" t="s">
        <v>287</v>
      </c>
      <c r="H232" t="s">
        <v>418</v>
      </c>
      <c r="I232" t="s">
        <v>111</v>
      </c>
    </row>
    <row r="233" spans="1:9" x14ac:dyDescent="0.3">
      <c r="A233">
        <v>232</v>
      </c>
      <c r="B233" t="s">
        <v>133</v>
      </c>
      <c r="C233" t="s">
        <v>197</v>
      </c>
      <c r="D233" t="s">
        <v>389</v>
      </c>
      <c r="E233">
        <v>142380</v>
      </c>
      <c r="F233">
        <v>309600</v>
      </c>
      <c r="G233" t="s">
        <v>287</v>
      </c>
      <c r="H233" t="s">
        <v>418</v>
      </c>
      <c r="I233" t="s">
        <v>111</v>
      </c>
    </row>
    <row r="234" spans="1:9" x14ac:dyDescent="0.3">
      <c r="A234">
        <v>233</v>
      </c>
      <c r="B234" t="s">
        <v>400</v>
      </c>
      <c r="C234" t="s">
        <v>197</v>
      </c>
      <c r="D234" t="s">
        <v>401</v>
      </c>
      <c r="E234">
        <v>95436</v>
      </c>
      <c r="F234">
        <v>187200</v>
      </c>
      <c r="G234" t="s">
        <v>402</v>
      </c>
      <c r="H234" t="s">
        <v>417</v>
      </c>
      <c r="I234" t="s">
        <v>99</v>
      </c>
    </row>
    <row r="235" spans="1:9" x14ac:dyDescent="0.3">
      <c r="A235">
        <v>234</v>
      </c>
      <c r="B235" t="s">
        <v>403</v>
      </c>
      <c r="C235" t="s">
        <v>206</v>
      </c>
      <c r="D235" t="s">
        <v>401</v>
      </c>
      <c r="E235">
        <v>91740</v>
      </c>
      <c r="F235">
        <v>179940</v>
      </c>
      <c r="G235" t="s">
        <v>402</v>
      </c>
      <c r="H235" t="s">
        <v>417</v>
      </c>
      <c r="I235" t="s">
        <v>99</v>
      </c>
    </row>
    <row r="236" spans="1:9" x14ac:dyDescent="0.3">
      <c r="A236">
        <v>235</v>
      </c>
      <c r="B236" t="s">
        <v>404</v>
      </c>
      <c r="C236" t="s">
        <v>197</v>
      </c>
      <c r="D236" t="s">
        <v>401</v>
      </c>
      <c r="E236">
        <v>117684</v>
      </c>
      <c r="F236">
        <v>355200</v>
      </c>
      <c r="G236" t="s">
        <v>402</v>
      </c>
      <c r="H236" t="s">
        <v>417</v>
      </c>
      <c r="I236" t="s">
        <v>99</v>
      </c>
    </row>
    <row r="237" spans="1:9" x14ac:dyDescent="0.3">
      <c r="A237">
        <v>236</v>
      </c>
      <c r="B237" t="s">
        <v>405</v>
      </c>
      <c r="C237" t="s">
        <v>197</v>
      </c>
      <c r="D237" t="s">
        <v>401</v>
      </c>
      <c r="E237">
        <v>192588</v>
      </c>
      <c r="F237">
        <v>418800</v>
      </c>
      <c r="G237" t="s">
        <v>327</v>
      </c>
      <c r="H237" t="s">
        <v>419</v>
      </c>
      <c r="I237" t="s">
        <v>106</v>
      </c>
    </row>
    <row r="238" spans="1:9" x14ac:dyDescent="0.3">
      <c r="A238">
        <v>237</v>
      </c>
      <c r="B238" t="s">
        <v>137</v>
      </c>
      <c r="C238" t="s">
        <v>197</v>
      </c>
      <c r="D238" t="s">
        <v>401</v>
      </c>
      <c r="E238">
        <v>234288</v>
      </c>
      <c r="F238">
        <v>459540</v>
      </c>
      <c r="G238" t="s">
        <v>329</v>
      </c>
      <c r="H238" t="s">
        <v>419</v>
      </c>
      <c r="I238" t="s">
        <v>106</v>
      </c>
    </row>
    <row r="239" spans="1:9" x14ac:dyDescent="0.3">
      <c r="A239">
        <v>238</v>
      </c>
      <c r="B239" t="s">
        <v>406</v>
      </c>
      <c r="C239" t="s">
        <v>197</v>
      </c>
      <c r="D239" t="s">
        <v>401</v>
      </c>
      <c r="E239">
        <v>385728</v>
      </c>
      <c r="F239">
        <v>838800</v>
      </c>
      <c r="G239" t="s">
        <v>329</v>
      </c>
      <c r="H239" t="s">
        <v>419</v>
      </c>
      <c r="I239" t="s">
        <v>106</v>
      </c>
    </row>
    <row r="240" spans="1:9" x14ac:dyDescent="0.3">
      <c r="A240">
        <v>239</v>
      </c>
      <c r="B240" t="s">
        <v>144</v>
      </c>
      <c r="C240" t="s">
        <v>197</v>
      </c>
      <c r="D240" t="s">
        <v>401</v>
      </c>
      <c r="E240">
        <v>418296</v>
      </c>
      <c r="F240">
        <v>909600</v>
      </c>
      <c r="G240" t="s">
        <v>329</v>
      </c>
      <c r="H240" t="s">
        <v>419</v>
      </c>
      <c r="I240" t="s">
        <v>106</v>
      </c>
    </row>
    <row r="241" spans="1:9" x14ac:dyDescent="0.3">
      <c r="A241">
        <v>240</v>
      </c>
      <c r="B241" t="s">
        <v>125</v>
      </c>
      <c r="C241" t="s">
        <v>197</v>
      </c>
      <c r="D241" t="s">
        <v>401</v>
      </c>
      <c r="E241">
        <v>516456</v>
      </c>
      <c r="F241">
        <v>1558800</v>
      </c>
      <c r="G241" t="s">
        <v>329</v>
      </c>
      <c r="H241" t="s">
        <v>419</v>
      </c>
      <c r="I241" t="s">
        <v>106</v>
      </c>
    </row>
    <row r="242" spans="1:9" x14ac:dyDescent="0.3">
      <c r="A242">
        <v>241</v>
      </c>
      <c r="B242" t="s">
        <v>407</v>
      </c>
      <c r="C242" t="s">
        <v>197</v>
      </c>
      <c r="D242" t="s">
        <v>401</v>
      </c>
      <c r="E242">
        <v>142932</v>
      </c>
      <c r="F242">
        <v>310800</v>
      </c>
      <c r="G242" t="s">
        <v>323</v>
      </c>
      <c r="H242" t="s">
        <v>419</v>
      </c>
      <c r="I242" t="s">
        <v>106</v>
      </c>
    </row>
    <row r="243" spans="1:9" x14ac:dyDescent="0.3">
      <c r="A243">
        <v>242</v>
      </c>
      <c r="B243" t="s">
        <v>408</v>
      </c>
      <c r="C243" t="s">
        <v>197</v>
      </c>
      <c r="D243" t="s">
        <v>401</v>
      </c>
      <c r="E243">
        <v>153960</v>
      </c>
      <c r="F243">
        <v>334800</v>
      </c>
      <c r="G243" t="s">
        <v>323</v>
      </c>
      <c r="H243" t="s">
        <v>419</v>
      </c>
      <c r="I243" t="s">
        <v>106</v>
      </c>
    </row>
    <row r="244" spans="1:9" x14ac:dyDescent="0.3">
      <c r="A244">
        <v>243</v>
      </c>
      <c r="B244" t="s">
        <v>409</v>
      </c>
      <c r="C244" t="s">
        <v>197</v>
      </c>
      <c r="D244" t="s">
        <v>401</v>
      </c>
      <c r="E244">
        <v>246108</v>
      </c>
      <c r="F244">
        <v>742800</v>
      </c>
      <c r="G244" t="s">
        <v>323</v>
      </c>
      <c r="H244" t="s">
        <v>419</v>
      </c>
      <c r="I244" t="s">
        <v>106</v>
      </c>
    </row>
    <row r="245" spans="1:9" x14ac:dyDescent="0.3">
      <c r="A245">
        <v>244</v>
      </c>
      <c r="B245" t="s">
        <v>115</v>
      </c>
      <c r="C245" t="s">
        <v>197</v>
      </c>
      <c r="D245" t="s">
        <v>401</v>
      </c>
      <c r="E245">
        <v>551280</v>
      </c>
      <c r="F245">
        <v>1198800</v>
      </c>
      <c r="G245" t="s">
        <v>290</v>
      </c>
      <c r="H245" t="s">
        <v>419</v>
      </c>
      <c r="I245" t="s">
        <v>106</v>
      </c>
    </row>
    <row r="246" spans="1:9" x14ac:dyDescent="0.3">
      <c r="A246">
        <v>245</v>
      </c>
      <c r="B246" t="s">
        <v>115</v>
      </c>
      <c r="C246" t="s">
        <v>197</v>
      </c>
      <c r="D246" t="s">
        <v>401</v>
      </c>
      <c r="E246">
        <v>385728</v>
      </c>
      <c r="F246">
        <v>838800</v>
      </c>
      <c r="G246" t="s">
        <v>290</v>
      </c>
      <c r="H246" t="s">
        <v>419</v>
      </c>
      <c r="I246" t="s">
        <v>106</v>
      </c>
    </row>
    <row r="247" spans="1:9" x14ac:dyDescent="0.3">
      <c r="A247">
        <v>246</v>
      </c>
      <c r="B247" t="s">
        <v>410</v>
      </c>
      <c r="C247" t="s">
        <v>197</v>
      </c>
      <c r="D247" t="s">
        <v>401</v>
      </c>
      <c r="E247">
        <v>118872</v>
      </c>
      <c r="F247">
        <v>358800</v>
      </c>
      <c r="G247" t="s">
        <v>290</v>
      </c>
      <c r="H247" t="s">
        <v>419</v>
      </c>
      <c r="I247" t="s">
        <v>106</v>
      </c>
    </row>
    <row r="248" spans="1:9" x14ac:dyDescent="0.3">
      <c r="A248">
        <v>247</v>
      </c>
      <c r="B248" t="s">
        <v>410</v>
      </c>
      <c r="C248" t="s">
        <v>197</v>
      </c>
      <c r="D248" t="s">
        <v>401</v>
      </c>
      <c r="E248">
        <v>182496</v>
      </c>
      <c r="F248">
        <v>550800</v>
      </c>
      <c r="G248" t="s">
        <v>290</v>
      </c>
      <c r="H248" t="s">
        <v>419</v>
      </c>
      <c r="I248" t="s">
        <v>106</v>
      </c>
    </row>
    <row r="249" spans="1:9" x14ac:dyDescent="0.3">
      <c r="A249">
        <v>248</v>
      </c>
      <c r="B249" t="s">
        <v>129</v>
      </c>
      <c r="C249" t="s">
        <v>197</v>
      </c>
      <c r="D249" t="s">
        <v>401</v>
      </c>
      <c r="E249">
        <v>85044</v>
      </c>
      <c r="F249">
        <v>166800</v>
      </c>
      <c r="G249" t="s">
        <v>290</v>
      </c>
      <c r="H249" t="s">
        <v>419</v>
      </c>
      <c r="I249" t="s">
        <v>106</v>
      </c>
    </row>
    <row r="250" spans="1:9" x14ac:dyDescent="0.3">
      <c r="A250">
        <v>249</v>
      </c>
      <c r="B250" t="s">
        <v>110</v>
      </c>
      <c r="C250" t="s">
        <v>197</v>
      </c>
      <c r="D250" t="s">
        <v>401</v>
      </c>
      <c r="E250">
        <v>73392</v>
      </c>
      <c r="F250">
        <v>159588</v>
      </c>
      <c r="G250" t="s">
        <v>384</v>
      </c>
      <c r="H250" t="s">
        <v>417</v>
      </c>
      <c r="I250" t="s">
        <v>99</v>
      </c>
    </row>
    <row r="251" spans="1:9" x14ac:dyDescent="0.3">
      <c r="A251">
        <v>250</v>
      </c>
      <c r="B251" t="s">
        <v>411</v>
      </c>
      <c r="C251" t="s">
        <v>200</v>
      </c>
      <c r="D251" t="s">
        <v>401</v>
      </c>
      <c r="E251">
        <v>73392</v>
      </c>
      <c r="F251">
        <v>159588</v>
      </c>
      <c r="G251" t="s">
        <v>384</v>
      </c>
      <c r="H251" t="s">
        <v>417</v>
      </c>
      <c r="I251" t="s">
        <v>99</v>
      </c>
    </row>
    <row r="252" spans="1:9" x14ac:dyDescent="0.3">
      <c r="A252">
        <v>251</v>
      </c>
      <c r="B252" t="s">
        <v>412</v>
      </c>
      <c r="C252" t="s">
        <v>197</v>
      </c>
      <c r="D252" t="s">
        <v>401</v>
      </c>
      <c r="E252">
        <v>63456</v>
      </c>
      <c r="F252">
        <v>138000</v>
      </c>
      <c r="G252" t="s">
        <v>384</v>
      </c>
      <c r="H252" t="s">
        <v>417</v>
      </c>
      <c r="I252" t="s">
        <v>99</v>
      </c>
    </row>
    <row r="253" spans="1:9" x14ac:dyDescent="0.3">
      <c r="A253">
        <v>252</v>
      </c>
      <c r="B253" t="s">
        <v>105</v>
      </c>
      <c r="C253" t="s">
        <v>197</v>
      </c>
      <c r="D253" t="s">
        <v>401</v>
      </c>
      <c r="E253">
        <v>99396</v>
      </c>
      <c r="F253">
        <v>299988</v>
      </c>
      <c r="G253" t="s">
        <v>384</v>
      </c>
      <c r="H253" t="s">
        <v>417</v>
      </c>
      <c r="I253" t="s">
        <v>99</v>
      </c>
    </row>
    <row r="254" spans="1:9" x14ac:dyDescent="0.3">
      <c r="A254">
        <v>253</v>
      </c>
      <c r="B254" t="s">
        <v>413</v>
      </c>
      <c r="C254" t="s">
        <v>200</v>
      </c>
      <c r="D254" t="s">
        <v>401</v>
      </c>
      <c r="E254">
        <v>99396</v>
      </c>
      <c r="F254">
        <v>299988</v>
      </c>
      <c r="G254" t="s">
        <v>384</v>
      </c>
      <c r="H254" t="s">
        <v>417</v>
      </c>
      <c r="I254" t="s">
        <v>99</v>
      </c>
    </row>
    <row r="255" spans="1:9" x14ac:dyDescent="0.3">
      <c r="A255">
        <v>254</v>
      </c>
      <c r="B255" t="s">
        <v>145</v>
      </c>
      <c r="C255" t="s">
        <v>197</v>
      </c>
      <c r="D255" t="s">
        <v>414</v>
      </c>
      <c r="E255">
        <v>87600</v>
      </c>
      <c r="F255">
        <v>192000</v>
      </c>
      <c r="G255" t="s">
        <v>415</v>
      </c>
      <c r="H255" t="s">
        <v>419</v>
      </c>
      <c r="I255" t="s">
        <v>106</v>
      </c>
    </row>
    <row r="256" spans="1:9" x14ac:dyDescent="0.3">
      <c r="A256">
        <v>255</v>
      </c>
      <c r="B256" t="s">
        <v>131</v>
      </c>
      <c r="C256" t="s">
        <v>200</v>
      </c>
      <c r="D256" t="s">
        <v>198</v>
      </c>
      <c r="E256">
        <v>196800</v>
      </c>
      <c r="F256">
        <v>429600</v>
      </c>
      <c r="G256" t="s">
        <v>416</v>
      </c>
      <c r="H256" t="s">
        <v>420</v>
      </c>
      <c r="I256" t="s">
        <v>116</v>
      </c>
    </row>
    <row r="257" spans="1:6" x14ac:dyDescent="0.3">
      <c r="A257"/>
      <c r="E257"/>
      <c r="F257"/>
    </row>
    <row r="258" spans="1:6" x14ac:dyDescent="0.3">
      <c r="A258"/>
      <c r="E258"/>
      <c r="F258"/>
    </row>
    <row r="259" spans="1:6" x14ac:dyDescent="0.3">
      <c r="A259"/>
      <c r="E259"/>
      <c r="F259"/>
    </row>
    <row r="260" spans="1:6" x14ac:dyDescent="0.3">
      <c r="A260"/>
      <c r="E260"/>
      <c r="F260"/>
    </row>
    <row r="261" spans="1:6" x14ac:dyDescent="0.3">
      <c r="A261"/>
      <c r="E261"/>
      <c r="F261"/>
    </row>
    <row r="262" spans="1:6" x14ac:dyDescent="0.3">
      <c r="A262"/>
      <c r="E262"/>
      <c r="F262"/>
    </row>
    <row r="263" spans="1:6" x14ac:dyDescent="0.3">
      <c r="A263"/>
      <c r="E263"/>
      <c r="F263"/>
    </row>
    <row r="264" spans="1:6" x14ac:dyDescent="0.3">
      <c r="A264"/>
      <c r="E264"/>
      <c r="F264"/>
    </row>
    <row r="265" spans="1:6" x14ac:dyDescent="0.3">
      <c r="A265"/>
      <c r="E265"/>
      <c r="F265"/>
    </row>
    <row r="266" spans="1:6" x14ac:dyDescent="0.3">
      <c r="A266"/>
      <c r="E266"/>
      <c r="F266"/>
    </row>
    <row r="267" spans="1:6" x14ac:dyDescent="0.3">
      <c r="A267"/>
      <c r="E267"/>
      <c r="F267"/>
    </row>
    <row r="268" spans="1:6" x14ac:dyDescent="0.3">
      <c r="A268"/>
      <c r="E268"/>
      <c r="F268"/>
    </row>
    <row r="269" spans="1:6" x14ac:dyDescent="0.3">
      <c r="A269"/>
      <c r="E269"/>
      <c r="F269"/>
    </row>
    <row r="270" spans="1:6" x14ac:dyDescent="0.3">
      <c r="A270"/>
      <c r="E270"/>
      <c r="F270"/>
    </row>
    <row r="271" spans="1:6" x14ac:dyDescent="0.3">
      <c r="A271"/>
      <c r="E271"/>
      <c r="F271"/>
    </row>
    <row r="272" spans="1:6" x14ac:dyDescent="0.3">
      <c r="A272"/>
      <c r="E272"/>
      <c r="F272"/>
    </row>
    <row r="273" spans="1:6" x14ac:dyDescent="0.3">
      <c r="A273"/>
      <c r="E273"/>
      <c r="F273"/>
    </row>
    <row r="274" spans="1:6" x14ac:dyDescent="0.3">
      <c r="A274"/>
      <c r="E274"/>
      <c r="F274"/>
    </row>
    <row r="275" spans="1:6" x14ac:dyDescent="0.3">
      <c r="A275"/>
      <c r="E275"/>
      <c r="F275"/>
    </row>
    <row r="276" spans="1:6" x14ac:dyDescent="0.3">
      <c r="A276"/>
      <c r="E276"/>
      <c r="F276"/>
    </row>
    <row r="277" spans="1:6" x14ac:dyDescent="0.3">
      <c r="A277"/>
      <c r="E277"/>
      <c r="F277"/>
    </row>
    <row r="278" spans="1:6" x14ac:dyDescent="0.3">
      <c r="A278"/>
      <c r="E278"/>
      <c r="F278"/>
    </row>
    <row r="279" spans="1:6" x14ac:dyDescent="0.3">
      <c r="A279"/>
      <c r="E279"/>
      <c r="F279"/>
    </row>
    <row r="280" spans="1:6" x14ac:dyDescent="0.3">
      <c r="A280"/>
      <c r="E280"/>
      <c r="F280"/>
    </row>
    <row r="281" spans="1:6" x14ac:dyDescent="0.3">
      <c r="A281"/>
      <c r="E281"/>
      <c r="F281"/>
    </row>
    <row r="282" spans="1:6" x14ac:dyDescent="0.3">
      <c r="A282"/>
      <c r="E282"/>
      <c r="F282"/>
    </row>
    <row r="283" spans="1:6" x14ac:dyDescent="0.3">
      <c r="A283"/>
      <c r="E283"/>
      <c r="F283"/>
    </row>
    <row r="284" spans="1:6" x14ac:dyDescent="0.3">
      <c r="A284"/>
      <c r="E284"/>
      <c r="F284"/>
    </row>
    <row r="285" spans="1:6" x14ac:dyDescent="0.3">
      <c r="A285"/>
      <c r="E285"/>
      <c r="F285"/>
    </row>
    <row r="286" spans="1:6" x14ac:dyDescent="0.3">
      <c r="A286"/>
      <c r="E286"/>
      <c r="F286"/>
    </row>
    <row r="287" spans="1:6" x14ac:dyDescent="0.3">
      <c r="A287"/>
      <c r="E287"/>
      <c r="F287"/>
    </row>
    <row r="288" spans="1:6" x14ac:dyDescent="0.3">
      <c r="A288"/>
      <c r="E288"/>
      <c r="F288"/>
    </row>
    <row r="289" spans="1:6" x14ac:dyDescent="0.3">
      <c r="A289"/>
      <c r="E289"/>
      <c r="F289"/>
    </row>
    <row r="290" spans="1:6" x14ac:dyDescent="0.3">
      <c r="A290"/>
      <c r="E290"/>
      <c r="F290"/>
    </row>
    <row r="291" spans="1:6" x14ac:dyDescent="0.3">
      <c r="A291"/>
      <c r="E291"/>
      <c r="F291"/>
    </row>
    <row r="292" spans="1:6" x14ac:dyDescent="0.3">
      <c r="A292"/>
      <c r="E292"/>
      <c r="F292"/>
    </row>
    <row r="293" spans="1:6" x14ac:dyDescent="0.3">
      <c r="A293"/>
      <c r="E293"/>
      <c r="F293"/>
    </row>
    <row r="294" spans="1:6" x14ac:dyDescent="0.3">
      <c r="A294"/>
      <c r="E294"/>
      <c r="F294"/>
    </row>
    <row r="295" spans="1:6" x14ac:dyDescent="0.3">
      <c r="A295"/>
      <c r="E295"/>
      <c r="F295"/>
    </row>
    <row r="296" spans="1:6" x14ac:dyDescent="0.3">
      <c r="A296"/>
      <c r="E296"/>
      <c r="F296"/>
    </row>
    <row r="297" spans="1:6" x14ac:dyDescent="0.3">
      <c r="A297"/>
      <c r="E297"/>
      <c r="F297"/>
    </row>
    <row r="298" spans="1:6" x14ac:dyDescent="0.3">
      <c r="A298"/>
      <c r="E298"/>
      <c r="F298"/>
    </row>
    <row r="299" spans="1:6" x14ac:dyDescent="0.3">
      <c r="A299"/>
      <c r="E299"/>
      <c r="F299"/>
    </row>
    <row r="300" spans="1:6" x14ac:dyDescent="0.3">
      <c r="A300"/>
      <c r="E300"/>
      <c r="F300"/>
    </row>
    <row r="301" spans="1:6" x14ac:dyDescent="0.3">
      <c r="A301"/>
      <c r="E301"/>
      <c r="F301"/>
    </row>
    <row r="302" spans="1:6" x14ac:dyDescent="0.3">
      <c r="A302"/>
      <c r="E302"/>
      <c r="F302"/>
    </row>
    <row r="303" spans="1:6" x14ac:dyDescent="0.3">
      <c r="A303"/>
      <c r="E303"/>
      <c r="F303"/>
    </row>
    <row r="304" spans="1:6" x14ac:dyDescent="0.3">
      <c r="A304"/>
      <c r="E304"/>
      <c r="F304"/>
    </row>
    <row r="305" spans="1:6" x14ac:dyDescent="0.3">
      <c r="A305"/>
      <c r="E305"/>
      <c r="F305"/>
    </row>
    <row r="306" spans="1:6" x14ac:dyDescent="0.3">
      <c r="A306"/>
      <c r="E306"/>
      <c r="F306"/>
    </row>
    <row r="307" spans="1:6" x14ac:dyDescent="0.3">
      <c r="A307"/>
      <c r="E307"/>
      <c r="F307"/>
    </row>
    <row r="308" spans="1:6" x14ac:dyDescent="0.3">
      <c r="A308"/>
      <c r="E308"/>
      <c r="F308"/>
    </row>
    <row r="309" spans="1:6" x14ac:dyDescent="0.3">
      <c r="A309"/>
      <c r="E309"/>
      <c r="F309"/>
    </row>
    <row r="310" spans="1:6" x14ac:dyDescent="0.3">
      <c r="A310"/>
      <c r="E310"/>
      <c r="F310"/>
    </row>
    <row r="311" spans="1:6" x14ac:dyDescent="0.3">
      <c r="A311"/>
      <c r="E311"/>
      <c r="F311"/>
    </row>
    <row r="312" spans="1:6" x14ac:dyDescent="0.3">
      <c r="A312"/>
      <c r="E312"/>
      <c r="F312"/>
    </row>
    <row r="313" spans="1:6" x14ac:dyDescent="0.3">
      <c r="A313"/>
      <c r="E313"/>
      <c r="F313"/>
    </row>
    <row r="314" spans="1:6" x14ac:dyDescent="0.3">
      <c r="A314"/>
      <c r="E314"/>
      <c r="F314"/>
    </row>
    <row r="315" spans="1:6" x14ac:dyDescent="0.3">
      <c r="A315"/>
      <c r="E315"/>
      <c r="F315"/>
    </row>
    <row r="316" spans="1:6" x14ac:dyDescent="0.3">
      <c r="A316"/>
      <c r="E316"/>
      <c r="F316"/>
    </row>
    <row r="317" spans="1:6" x14ac:dyDescent="0.3">
      <c r="A317"/>
      <c r="E317"/>
      <c r="F317"/>
    </row>
    <row r="318" spans="1:6" x14ac:dyDescent="0.3">
      <c r="A318"/>
      <c r="E318"/>
      <c r="F318"/>
    </row>
    <row r="319" spans="1:6" x14ac:dyDescent="0.3">
      <c r="A319"/>
      <c r="E319"/>
      <c r="F319"/>
    </row>
    <row r="320" spans="1:6" x14ac:dyDescent="0.3">
      <c r="A320"/>
      <c r="E320"/>
      <c r="F320"/>
    </row>
    <row r="321" spans="1:6" x14ac:dyDescent="0.3">
      <c r="A321"/>
      <c r="E321"/>
      <c r="F321"/>
    </row>
    <row r="322" spans="1:6" x14ac:dyDescent="0.3">
      <c r="A322"/>
      <c r="E322"/>
      <c r="F322"/>
    </row>
    <row r="323" spans="1:6" x14ac:dyDescent="0.3">
      <c r="A323"/>
      <c r="E323"/>
      <c r="F323"/>
    </row>
    <row r="324" spans="1:6" x14ac:dyDescent="0.3">
      <c r="A324"/>
      <c r="E324"/>
      <c r="F324"/>
    </row>
    <row r="325" spans="1:6" x14ac:dyDescent="0.3">
      <c r="A325"/>
      <c r="E325"/>
      <c r="F325"/>
    </row>
    <row r="326" spans="1:6" x14ac:dyDescent="0.3">
      <c r="A326"/>
      <c r="E326"/>
      <c r="F326"/>
    </row>
    <row r="327" spans="1:6" x14ac:dyDescent="0.3">
      <c r="A327"/>
      <c r="E327"/>
      <c r="F327"/>
    </row>
    <row r="328" spans="1:6" x14ac:dyDescent="0.3">
      <c r="A328"/>
      <c r="E328"/>
      <c r="F328"/>
    </row>
    <row r="329" spans="1:6" x14ac:dyDescent="0.3">
      <c r="A329"/>
      <c r="E329"/>
      <c r="F329"/>
    </row>
    <row r="330" spans="1:6" x14ac:dyDescent="0.3">
      <c r="A330"/>
      <c r="E330"/>
      <c r="F330"/>
    </row>
    <row r="331" spans="1:6" x14ac:dyDescent="0.3">
      <c r="A331"/>
      <c r="E331"/>
      <c r="F331"/>
    </row>
    <row r="332" spans="1:6" x14ac:dyDescent="0.3">
      <c r="A332"/>
      <c r="E332"/>
      <c r="F332"/>
    </row>
    <row r="333" spans="1:6" x14ac:dyDescent="0.3">
      <c r="A333"/>
      <c r="E333"/>
      <c r="F333"/>
    </row>
    <row r="334" spans="1:6" x14ac:dyDescent="0.3">
      <c r="A334"/>
      <c r="E334"/>
      <c r="F334"/>
    </row>
    <row r="335" spans="1:6" x14ac:dyDescent="0.3">
      <c r="A335"/>
      <c r="E335"/>
      <c r="F335"/>
    </row>
    <row r="336" spans="1:6" x14ac:dyDescent="0.3">
      <c r="A336"/>
      <c r="E336"/>
      <c r="F336"/>
    </row>
    <row r="337" spans="1:6" x14ac:dyDescent="0.3">
      <c r="A337"/>
      <c r="E337"/>
      <c r="F337"/>
    </row>
    <row r="338" spans="1:6" x14ac:dyDescent="0.3">
      <c r="A338"/>
      <c r="E338"/>
      <c r="F338"/>
    </row>
    <row r="339" spans="1:6" x14ac:dyDescent="0.3">
      <c r="A339"/>
      <c r="E339"/>
      <c r="F339"/>
    </row>
    <row r="340" spans="1:6" x14ac:dyDescent="0.3">
      <c r="A340"/>
      <c r="E340"/>
      <c r="F340"/>
    </row>
    <row r="341" spans="1:6" x14ac:dyDescent="0.3">
      <c r="A341"/>
      <c r="E341"/>
      <c r="F341"/>
    </row>
    <row r="342" spans="1:6" x14ac:dyDescent="0.3">
      <c r="A342"/>
      <c r="E342"/>
      <c r="F342"/>
    </row>
    <row r="343" spans="1:6" x14ac:dyDescent="0.3">
      <c r="A343"/>
      <c r="E343"/>
      <c r="F343"/>
    </row>
    <row r="344" spans="1:6" x14ac:dyDescent="0.3">
      <c r="A344"/>
      <c r="E344"/>
      <c r="F344"/>
    </row>
    <row r="345" spans="1:6" x14ac:dyDescent="0.3">
      <c r="A345"/>
      <c r="E345"/>
      <c r="F345"/>
    </row>
    <row r="346" spans="1:6" x14ac:dyDescent="0.3">
      <c r="A346"/>
      <c r="E346"/>
      <c r="F346"/>
    </row>
    <row r="347" spans="1:6" x14ac:dyDescent="0.3">
      <c r="A347"/>
      <c r="E347"/>
      <c r="F347"/>
    </row>
    <row r="348" spans="1:6" x14ac:dyDescent="0.3">
      <c r="A348"/>
      <c r="E348"/>
      <c r="F348"/>
    </row>
    <row r="349" spans="1:6" x14ac:dyDescent="0.3">
      <c r="A349"/>
      <c r="E349"/>
      <c r="F349"/>
    </row>
    <row r="350" spans="1:6" x14ac:dyDescent="0.3">
      <c r="A350"/>
      <c r="E350"/>
      <c r="F350"/>
    </row>
    <row r="351" spans="1:6" x14ac:dyDescent="0.3">
      <c r="A351"/>
      <c r="E351"/>
      <c r="F351"/>
    </row>
    <row r="352" spans="1:6" x14ac:dyDescent="0.3">
      <c r="A352"/>
      <c r="E352"/>
      <c r="F352"/>
    </row>
    <row r="353" spans="1:6" x14ac:dyDescent="0.3">
      <c r="A353"/>
      <c r="E353"/>
      <c r="F353"/>
    </row>
    <row r="354" spans="1:6" x14ac:dyDescent="0.3">
      <c r="A354"/>
      <c r="E354"/>
      <c r="F354"/>
    </row>
    <row r="355" spans="1:6" x14ac:dyDescent="0.3">
      <c r="A355"/>
      <c r="E355"/>
      <c r="F355"/>
    </row>
    <row r="356" spans="1:6" x14ac:dyDescent="0.3">
      <c r="A356"/>
      <c r="E356"/>
      <c r="F356"/>
    </row>
    <row r="357" spans="1:6" x14ac:dyDescent="0.3">
      <c r="A357"/>
      <c r="E357"/>
      <c r="F357"/>
    </row>
    <row r="358" spans="1:6" x14ac:dyDescent="0.3">
      <c r="A358"/>
      <c r="E358"/>
      <c r="F358"/>
    </row>
    <row r="359" spans="1:6" x14ac:dyDescent="0.3">
      <c r="A359"/>
      <c r="E359"/>
      <c r="F359"/>
    </row>
    <row r="360" spans="1:6" x14ac:dyDescent="0.3">
      <c r="A360"/>
      <c r="E360"/>
      <c r="F360"/>
    </row>
    <row r="361" spans="1:6" x14ac:dyDescent="0.3">
      <c r="A361"/>
      <c r="E361"/>
      <c r="F361"/>
    </row>
    <row r="362" spans="1:6" x14ac:dyDescent="0.3">
      <c r="A362"/>
      <c r="E362"/>
      <c r="F362"/>
    </row>
    <row r="363" spans="1:6" x14ac:dyDescent="0.3">
      <c r="A363"/>
      <c r="E363"/>
      <c r="F363"/>
    </row>
    <row r="364" spans="1:6" x14ac:dyDescent="0.3">
      <c r="A364"/>
      <c r="E364"/>
      <c r="F364"/>
    </row>
    <row r="365" spans="1:6" x14ac:dyDescent="0.3">
      <c r="A365"/>
      <c r="E365"/>
      <c r="F365"/>
    </row>
    <row r="366" spans="1:6" x14ac:dyDescent="0.3">
      <c r="A366"/>
      <c r="E366"/>
      <c r="F366"/>
    </row>
    <row r="367" spans="1:6" x14ac:dyDescent="0.3">
      <c r="A367"/>
      <c r="E367"/>
      <c r="F367"/>
    </row>
    <row r="368" spans="1:6" x14ac:dyDescent="0.3">
      <c r="A368"/>
      <c r="E368"/>
      <c r="F368"/>
    </row>
    <row r="369" spans="1:6" x14ac:dyDescent="0.3">
      <c r="A369"/>
      <c r="E369"/>
      <c r="F369"/>
    </row>
    <row r="370" spans="1:6" x14ac:dyDescent="0.3">
      <c r="A370"/>
      <c r="E370"/>
      <c r="F370"/>
    </row>
    <row r="371" spans="1:6" x14ac:dyDescent="0.3">
      <c r="A371"/>
      <c r="E371"/>
      <c r="F371"/>
    </row>
    <row r="372" spans="1:6" x14ac:dyDescent="0.3">
      <c r="A372"/>
      <c r="E372"/>
      <c r="F372"/>
    </row>
    <row r="373" spans="1:6" x14ac:dyDescent="0.3">
      <c r="A373"/>
      <c r="E373"/>
      <c r="F373"/>
    </row>
    <row r="374" spans="1:6" x14ac:dyDescent="0.3">
      <c r="A374"/>
      <c r="E374"/>
      <c r="F374"/>
    </row>
    <row r="375" spans="1:6" x14ac:dyDescent="0.3">
      <c r="A375"/>
      <c r="E375"/>
      <c r="F375"/>
    </row>
    <row r="376" spans="1:6" x14ac:dyDescent="0.3">
      <c r="A376"/>
      <c r="E376"/>
      <c r="F376"/>
    </row>
    <row r="377" spans="1:6" x14ac:dyDescent="0.3">
      <c r="A377"/>
      <c r="E377"/>
      <c r="F377"/>
    </row>
    <row r="378" spans="1:6" x14ac:dyDescent="0.3">
      <c r="A378"/>
      <c r="E378"/>
      <c r="F378"/>
    </row>
    <row r="379" spans="1:6" x14ac:dyDescent="0.3">
      <c r="A379"/>
      <c r="E379"/>
      <c r="F379"/>
    </row>
    <row r="380" spans="1:6" x14ac:dyDescent="0.3">
      <c r="A380"/>
      <c r="E380"/>
      <c r="F380"/>
    </row>
    <row r="381" spans="1:6" x14ac:dyDescent="0.3">
      <c r="A381"/>
      <c r="E381"/>
      <c r="F381"/>
    </row>
    <row r="382" spans="1:6" x14ac:dyDescent="0.3">
      <c r="A382"/>
      <c r="E382"/>
      <c r="F382"/>
    </row>
    <row r="383" spans="1:6" x14ac:dyDescent="0.3">
      <c r="A383"/>
      <c r="E383"/>
      <c r="F383"/>
    </row>
    <row r="384" spans="1:6" x14ac:dyDescent="0.3">
      <c r="A384"/>
      <c r="E384"/>
      <c r="F384"/>
    </row>
    <row r="385" spans="1:6" x14ac:dyDescent="0.3">
      <c r="A385"/>
      <c r="E385"/>
      <c r="F385"/>
    </row>
    <row r="386" spans="1:6" x14ac:dyDescent="0.3">
      <c r="A386"/>
      <c r="E386"/>
      <c r="F386"/>
    </row>
    <row r="387" spans="1:6" x14ac:dyDescent="0.3">
      <c r="A387"/>
      <c r="E387"/>
      <c r="F387"/>
    </row>
    <row r="388" spans="1:6" x14ac:dyDescent="0.3">
      <c r="A388"/>
      <c r="E388"/>
      <c r="F388"/>
    </row>
    <row r="389" spans="1:6" x14ac:dyDescent="0.3">
      <c r="A389"/>
      <c r="E389"/>
      <c r="F389"/>
    </row>
    <row r="390" spans="1:6" x14ac:dyDescent="0.3">
      <c r="A390"/>
      <c r="E390"/>
      <c r="F390"/>
    </row>
    <row r="391" spans="1:6" x14ac:dyDescent="0.3">
      <c r="A391"/>
      <c r="E391"/>
      <c r="F391"/>
    </row>
    <row r="392" spans="1:6" x14ac:dyDescent="0.3">
      <c r="A392"/>
      <c r="E392"/>
      <c r="F392"/>
    </row>
    <row r="393" spans="1:6" x14ac:dyDescent="0.3">
      <c r="A393"/>
      <c r="E393"/>
      <c r="F393"/>
    </row>
    <row r="394" spans="1:6" x14ac:dyDescent="0.3">
      <c r="A394"/>
      <c r="E394"/>
      <c r="F394"/>
    </row>
    <row r="395" spans="1:6" x14ac:dyDescent="0.3">
      <c r="A395"/>
      <c r="E395"/>
      <c r="F395"/>
    </row>
    <row r="396" spans="1:6" x14ac:dyDescent="0.3">
      <c r="A396"/>
      <c r="E396"/>
      <c r="F396"/>
    </row>
    <row r="397" spans="1:6" x14ac:dyDescent="0.3">
      <c r="A397"/>
      <c r="E397"/>
      <c r="F397"/>
    </row>
    <row r="398" spans="1:6" x14ac:dyDescent="0.3">
      <c r="A398"/>
      <c r="E398"/>
      <c r="F398"/>
    </row>
    <row r="399" spans="1:6" x14ac:dyDescent="0.3">
      <c r="A399"/>
      <c r="E399"/>
      <c r="F399"/>
    </row>
    <row r="400" spans="1:6" x14ac:dyDescent="0.3">
      <c r="A400"/>
      <c r="E400"/>
      <c r="F400"/>
    </row>
    <row r="401" spans="1:6" x14ac:dyDescent="0.3">
      <c r="A401"/>
      <c r="E401"/>
      <c r="F401"/>
    </row>
    <row r="402" spans="1:6" x14ac:dyDescent="0.3">
      <c r="A402"/>
      <c r="E402"/>
      <c r="F402"/>
    </row>
    <row r="403" spans="1:6" x14ac:dyDescent="0.3">
      <c r="A403"/>
      <c r="E403"/>
      <c r="F403"/>
    </row>
    <row r="404" spans="1:6" x14ac:dyDescent="0.3">
      <c r="A404"/>
      <c r="E404"/>
      <c r="F404"/>
    </row>
    <row r="405" spans="1:6" x14ac:dyDescent="0.3">
      <c r="A405"/>
      <c r="E405"/>
      <c r="F405"/>
    </row>
    <row r="406" spans="1:6" x14ac:dyDescent="0.3">
      <c r="A406"/>
      <c r="E406"/>
      <c r="F406"/>
    </row>
    <row r="407" spans="1:6" x14ac:dyDescent="0.3">
      <c r="A407"/>
      <c r="E407"/>
      <c r="F407"/>
    </row>
    <row r="408" spans="1:6" x14ac:dyDescent="0.3">
      <c r="A408"/>
      <c r="E408"/>
      <c r="F408"/>
    </row>
    <row r="409" spans="1:6" x14ac:dyDescent="0.3">
      <c r="A409"/>
      <c r="E409"/>
      <c r="F409"/>
    </row>
    <row r="410" spans="1:6" x14ac:dyDescent="0.3">
      <c r="A410"/>
      <c r="E410"/>
      <c r="F410"/>
    </row>
    <row r="411" spans="1:6" x14ac:dyDescent="0.3">
      <c r="A411"/>
      <c r="E411"/>
      <c r="F411"/>
    </row>
    <row r="412" spans="1:6" x14ac:dyDescent="0.3">
      <c r="A412"/>
      <c r="E412"/>
      <c r="F412"/>
    </row>
    <row r="413" spans="1:6" x14ac:dyDescent="0.3">
      <c r="A413"/>
      <c r="E413"/>
      <c r="F413"/>
    </row>
    <row r="414" spans="1:6" x14ac:dyDescent="0.3">
      <c r="A414"/>
      <c r="E414"/>
      <c r="F414"/>
    </row>
    <row r="415" spans="1:6" x14ac:dyDescent="0.3">
      <c r="A415"/>
      <c r="E415"/>
      <c r="F415"/>
    </row>
    <row r="416" spans="1:6" x14ac:dyDescent="0.3">
      <c r="A416"/>
      <c r="E416"/>
      <c r="F416"/>
    </row>
    <row r="417" spans="1:6" x14ac:dyDescent="0.3">
      <c r="A417"/>
      <c r="E417"/>
      <c r="F417"/>
    </row>
    <row r="418" spans="1:6" x14ac:dyDescent="0.3">
      <c r="A418"/>
      <c r="E418"/>
      <c r="F418"/>
    </row>
    <row r="419" spans="1:6" x14ac:dyDescent="0.3">
      <c r="A419"/>
      <c r="E419"/>
      <c r="F419"/>
    </row>
    <row r="420" spans="1:6" x14ac:dyDescent="0.3">
      <c r="A420"/>
      <c r="E420"/>
      <c r="F420"/>
    </row>
    <row r="421" spans="1:6" x14ac:dyDescent="0.3">
      <c r="A421"/>
      <c r="E421"/>
      <c r="F421"/>
    </row>
    <row r="422" spans="1:6" x14ac:dyDescent="0.3">
      <c r="A422"/>
      <c r="E422"/>
      <c r="F422"/>
    </row>
    <row r="423" spans="1:6" x14ac:dyDescent="0.3">
      <c r="A423"/>
      <c r="E423"/>
      <c r="F423"/>
    </row>
    <row r="424" spans="1:6" x14ac:dyDescent="0.3">
      <c r="A424"/>
      <c r="E424"/>
      <c r="F424"/>
    </row>
    <row r="425" spans="1:6" x14ac:dyDescent="0.3">
      <c r="A425"/>
      <c r="E425"/>
      <c r="F425"/>
    </row>
    <row r="426" spans="1:6" x14ac:dyDescent="0.3">
      <c r="A426"/>
      <c r="E426"/>
      <c r="F426"/>
    </row>
    <row r="427" spans="1:6" x14ac:dyDescent="0.3">
      <c r="A427"/>
      <c r="E427"/>
      <c r="F427"/>
    </row>
    <row r="428" spans="1:6" x14ac:dyDescent="0.3">
      <c r="A428"/>
      <c r="E428"/>
      <c r="F428"/>
    </row>
    <row r="429" spans="1:6" x14ac:dyDescent="0.3">
      <c r="A429"/>
      <c r="E429"/>
      <c r="F429"/>
    </row>
    <row r="430" spans="1:6" x14ac:dyDescent="0.3">
      <c r="A430"/>
      <c r="E430"/>
      <c r="F430"/>
    </row>
    <row r="431" spans="1:6" x14ac:dyDescent="0.3">
      <c r="A431"/>
      <c r="E431"/>
      <c r="F431"/>
    </row>
    <row r="432" spans="1:6" x14ac:dyDescent="0.3">
      <c r="A432"/>
      <c r="E432"/>
      <c r="F432"/>
    </row>
    <row r="433" spans="1:6" x14ac:dyDescent="0.3">
      <c r="A433"/>
      <c r="E433"/>
      <c r="F433"/>
    </row>
    <row r="434" spans="1:6" x14ac:dyDescent="0.3">
      <c r="A434"/>
      <c r="E434"/>
      <c r="F434"/>
    </row>
    <row r="435" spans="1:6" x14ac:dyDescent="0.3">
      <c r="A435"/>
      <c r="E435"/>
      <c r="F435"/>
    </row>
    <row r="436" spans="1:6" x14ac:dyDescent="0.3">
      <c r="A436"/>
      <c r="E436"/>
      <c r="F436"/>
    </row>
    <row r="437" spans="1:6" x14ac:dyDescent="0.3">
      <c r="A437"/>
      <c r="E437"/>
      <c r="F437"/>
    </row>
    <row r="438" spans="1:6" x14ac:dyDescent="0.3">
      <c r="A438"/>
      <c r="E438"/>
      <c r="F438"/>
    </row>
    <row r="439" spans="1:6" x14ac:dyDescent="0.3">
      <c r="A439"/>
      <c r="E439"/>
      <c r="F439"/>
    </row>
    <row r="440" spans="1:6" x14ac:dyDescent="0.3">
      <c r="A440"/>
      <c r="E440"/>
      <c r="F440"/>
    </row>
    <row r="441" spans="1:6" x14ac:dyDescent="0.3">
      <c r="A441"/>
      <c r="E441"/>
      <c r="F441"/>
    </row>
    <row r="442" spans="1:6" x14ac:dyDescent="0.3">
      <c r="A442"/>
      <c r="E442"/>
      <c r="F442"/>
    </row>
    <row r="443" spans="1:6" x14ac:dyDescent="0.3">
      <c r="A443"/>
      <c r="E443"/>
      <c r="F443"/>
    </row>
    <row r="444" spans="1:6" x14ac:dyDescent="0.3">
      <c r="A444"/>
      <c r="E444"/>
      <c r="F444"/>
    </row>
    <row r="445" spans="1:6" x14ac:dyDescent="0.3">
      <c r="A445"/>
      <c r="E445"/>
      <c r="F445"/>
    </row>
    <row r="446" spans="1:6" x14ac:dyDescent="0.3">
      <c r="A446"/>
      <c r="E446"/>
      <c r="F446"/>
    </row>
    <row r="447" spans="1:6" x14ac:dyDescent="0.3">
      <c r="A447"/>
      <c r="E447"/>
      <c r="F447"/>
    </row>
    <row r="448" spans="1:6" x14ac:dyDescent="0.3">
      <c r="A448"/>
      <c r="E448"/>
      <c r="F448"/>
    </row>
    <row r="449" spans="1:6" x14ac:dyDescent="0.3">
      <c r="A449"/>
      <c r="E449"/>
      <c r="F449"/>
    </row>
    <row r="450" spans="1:6" x14ac:dyDescent="0.3">
      <c r="A450"/>
      <c r="E450"/>
      <c r="F450"/>
    </row>
    <row r="451" spans="1:6" x14ac:dyDescent="0.3">
      <c r="A451"/>
      <c r="E451"/>
      <c r="F451"/>
    </row>
    <row r="452" spans="1:6" x14ac:dyDescent="0.3">
      <c r="A452"/>
      <c r="E452"/>
      <c r="F452"/>
    </row>
    <row r="453" spans="1:6" x14ac:dyDescent="0.3">
      <c r="A453"/>
      <c r="E453"/>
      <c r="F453"/>
    </row>
    <row r="454" spans="1:6" x14ac:dyDescent="0.3">
      <c r="A454"/>
      <c r="E454"/>
      <c r="F454"/>
    </row>
    <row r="455" spans="1:6" x14ac:dyDescent="0.3">
      <c r="A455"/>
      <c r="E455"/>
      <c r="F455"/>
    </row>
    <row r="456" spans="1:6" x14ac:dyDescent="0.3">
      <c r="A456"/>
      <c r="E456"/>
      <c r="F456"/>
    </row>
    <row r="457" spans="1:6" x14ac:dyDescent="0.3">
      <c r="A457"/>
      <c r="E457"/>
      <c r="F457"/>
    </row>
    <row r="458" spans="1:6" x14ac:dyDescent="0.3">
      <c r="A458"/>
      <c r="E458"/>
      <c r="F458"/>
    </row>
    <row r="459" spans="1:6" x14ac:dyDescent="0.3">
      <c r="A459"/>
      <c r="E459"/>
      <c r="F459"/>
    </row>
    <row r="460" spans="1:6" x14ac:dyDescent="0.3">
      <c r="A460"/>
      <c r="E460"/>
      <c r="F460"/>
    </row>
    <row r="461" spans="1:6" x14ac:dyDescent="0.3">
      <c r="A461"/>
      <c r="E461"/>
      <c r="F461"/>
    </row>
    <row r="462" spans="1:6" x14ac:dyDescent="0.3">
      <c r="A462"/>
      <c r="E462"/>
      <c r="F462"/>
    </row>
    <row r="463" spans="1:6" x14ac:dyDescent="0.3">
      <c r="A463"/>
      <c r="E463"/>
      <c r="F463"/>
    </row>
    <row r="464" spans="1:6" x14ac:dyDescent="0.3">
      <c r="A464"/>
      <c r="E464"/>
      <c r="F464"/>
    </row>
    <row r="465" spans="1:6" x14ac:dyDescent="0.3">
      <c r="A465"/>
      <c r="E465"/>
      <c r="F465"/>
    </row>
    <row r="466" spans="1:6" x14ac:dyDescent="0.3">
      <c r="A466"/>
      <c r="E466"/>
      <c r="F466"/>
    </row>
    <row r="467" spans="1:6" x14ac:dyDescent="0.3">
      <c r="A467"/>
      <c r="E467"/>
      <c r="F467"/>
    </row>
    <row r="468" spans="1:6" x14ac:dyDescent="0.3">
      <c r="A468"/>
      <c r="E468"/>
      <c r="F468"/>
    </row>
    <row r="469" spans="1:6" x14ac:dyDescent="0.3">
      <c r="A469"/>
      <c r="E469"/>
      <c r="F469"/>
    </row>
    <row r="470" spans="1:6" x14ac:dyDescent="0.3">
      <c r="A470"/>
      <c r="E470"/>
      <c r="F470"/>
    </row>
    <row r="471" spans="1:6" x14ac:dyDescent="0.3">
      <c r="A471"/>
      <c r="E471"/>
      <c r="F471"/>
    </row>
    <row r="472" spans="1:6" x14ac:dyDescent="0.3">
      <c r="A472"/>
      <c r="E472"/>
      <c r="F472"/>
    </row>
    <row r="473" spans="1:6" x14ac:dyDescent="0.3">
      <c r="A473"/>
      <c r="E473"/>
      <c r="F473"/>
    </row>
    <row r="474" spans="1:6" x14ac:dyDescent="0.3">
      <c r="A474"/>
      <c r="E474"/>
      <c r="F474"/>
    </row>
    <row r="475" spans="1:6" x14ac:dyDescent="0.3">
      <c r="A475"/>
      <c r="E475"/>
      <c r="F475"/>
    </row>
    <row r="476" spans="1:6" x14ac:dyDescent="0.3">
      <c r="A476"/>
      <c r="E476"/>
      <c r="F476"/>
    </row>
    <row r="477" spans="1:6" x14ac:dyDescent="0.3">
      <c r="A477"/>
      <c r="E477"/>
      <c r="F477"/>
    </row>
    <row r="478" spans="1:6" x14ac:dyDescent="0.3">
      <c r="A478"/>
      <c r="E478"/>
      <c r="F478"/>
    </row>
    <row r="479" spans="1:6" x14ac:dyDescent="0.3">
      <c r="A479"/>
      <c r="E479"/>
      <c r="F479"/>
    </row>
    <row r="480" spans="1:6" x14ac:dyDescent="0.3">
      <c r="A480"/>
      <c r="E480"/>
      <c r="F480"/>
    </row>
    <row r="481" spans="1:6" x14ac:dyDescent="0.3">
      <c r="A481"/>
      <c r="E481"/>
      <c r="F481"/>
    </row>
    <row r="482" spans="1:6" x14ac:dyDescent="0.3">
      <c r="A482"/>
      <c r="E482"/>
      <c r="F482"/>
    </row>
    <row r="483" spans="1:6" x14ac:dyDescent="0.3">
      <c r="A483"/>
      <c r="E483"/>
      <c r="F483"/>
    </row>
    <row r="484" spans="1:6" x14ac:dyDescent="0.3">
      <c r="A484"/>
      <c r="E484"/>
      <c r="F484"/>
    </row>
    <row r="485" spans="1:6" x14ac:dyDescent="0.3">
      <c r="A485"/>
      <c r="E485"/>
      <c r="F485"/>
    </row>
    <row r="486" spans="1:6" x14ac:dyDescent="0.3">
      <c r="A486"/>
      <c r="E486"/>
      <c r="F486"/>
    </row>
    <row r="487" spans="1:6" x14ac:dyDescent="0.3">
      <c r="A487"/>
      <c r="E487"/>
      <c r="F487"/>
    </row>
    <row r="488" spans="1:6" x14ac:dyDescent="0.3">
      <c r="A488"/>
      <c r="E488"/>
      <c r="F488"/>
    </row>
    <row r="489" spans="1:6" x14ac:dyDescent="0.3">
      <c r="A489"/>
      <c r="E489"/>
      <c r="F489"/>
    </row>
    <row r="490" spans="1:6" x14ac:dyDescent="0.3">
      <c r="A490"/>
      <c r="E490"/>
      <c r="F490"/>
    </row>
    <row r="491" spans="1:6" x14ac:dyDescent="0.3">
      <c r="A491"/>
      <c r="E491"/>
      <c r="F491"/>
    </row>
    <row r="492" spans="1:6" x14ac:dyDescent="0.3">
      <c r="A492"/>
      <c r="E492"/>
      <c r="F492"/>
    </row>
    <row r="493" spans="1:6" x14ac:dyDescent="0.3">
      <c r="A493"/>
      <c r="E493"/>
      <c r="F493"/>
    </row>
    <row r="494" spans="1:6" x14ac:dyDescent="0.3">
      <c r="A494"/>
      <c r="E494"/>
      <c r="F494"/>
    </row>
    <row r="495" spans="1:6" x14ac:dyDescent="0.3">
      <c r="A495"/>
      <c r="E495"/>
      <c r="F495"/>
    </row>
    <row r="496" spans="1:6" x14ac:dyDescent="0.3">
      <c r="A496"/>
      <c r="E496"/>
      <c r="F496"/>
    </row>
    <row r="497" spans="1:6" x14ac:dyDescent="0.3">
      <c r="A497"/>
      <c r="E497"/>
      <c r="F497"/>
    </row>
    <row r="498" spans="1:6" x14ac:dyDescent="0.3">
      <c r="A498"/>
      <c r="E498"/>
      <c r="F498"/>
    </row>
    <row r="499" spans="1:6" x14ac:dyDescent="0.3">
      <c r="A499"/>
      <c r="E499"/>
      <c r="F499"/>
    </row>
    <row r="500" spans="1:6" x14ac:dyDescent="0.3">
      <c r="A500"/>
      <c r="E500"/>
      <c r="F500"/>
    </row>
    <row r="501" spans="1:6" x14ac:dyDescent="0.3">
      <c r="A501"/>
      <c r="E501"/>
      <c r="F501"/>
    </row>
    <row r="502" spans="1:6" x14ac:dyDescent="0.3">
      <c r="A502"/>
      <c r="E502"/>
      <c r="F502"/>
    </row>
    <row r="503" spans="1:6" x14ac:dyDescent="0.3">
      <c r="A503"/>
      <c r="E503"/>
      <c r="F503"/>
    </row>
    <row r="504" spans="1:6" x14ac:dyDescent="0.3">
      <c r="A504"/>
      <c r="E504"/>
      <c r="F504"/>
    </row>
    <row r="505" spans="1:6" x14ac:dyDescent="0.3">
      <c r="A505"/>
      <c r="E505"/>
      <c r="F505"/>
    </row>
    <row r="506" spans="1:6" x14ac:dyDescent="0.3">
      <c r="A506"/>
      <c r="E506"/>
      <c r="F506"/>
    </row>
    <row r="507" spans="1:6" x14ac:dyDescent="0.3">
      <c r="A507"/>
      <c r="E507"/>
      <c r="F507"/>
    </row>
    <row r="508" spans="1:6" x14ac:dyDescent="0.3">
      <c r="A508"/>
      <c r="E508"/>
      <c r="F508"/>
    </row>
    <row r="509" spans="1:6" x14ac:dyDescent="0.3">
      <c r="A509"/>
      <c r="E509"/>
      <c r="F509"/>
    </row>
    <row r="510" spans="1:6" x14ac:dyDescent="0.3">
      <c r="A510"/>
      <c r="E510"/>
      <c r="F510"/>
    </row>
    <row r="511" spans="1:6" x14ac:dyDescent="0.3">
      <c r="A511"/>
      <c r="E511"/>
      <c r="F511"/>
    </row>
    <row r="512" spans="1:6" x14ac:dyDescent="0.3">
      <c r="A512"/>
      <c r="E512"/>
      <c r="F512"/>
    </row>
    <row r="513" spans="1:6" x14ac:dyDescent="0.3">
      <c r="A513"/>
      <c r="E513"/>
      <c r="F513"/>
    </row>
    <row r="514" spans="1:6" x14ac:dyDescent="0.3">
      <c r="A514"/>
      <c r="E514"/>
      <c r="F514"/>
    </row>
    <row r="515" spans="1:6" x14ac:dyDescent="0.3">
      <c r="A515"/>
      <c r="E515"/>
      <c r="F515"/>
    </row>
    <row r="516" spans="1:6" x14ac:dyDescent="0.3">
      <c r="A516"/>
      <c r="E516"/>
      <c r="F516"/>
    </row>
    <row r="517" spans="1:6" x14ac:dyDescent="0.3">
      <c r="A517"/>
      <c r="E517"/>
      <c r="F517"/>
    </row>
    <row r="518" spans="1:6" x14ac:dyDescent="0.3">
      <c r="A518"/>
      <c r="E518"/>
      <c r="F518"/>
    </row>
    <row r="519" spans="1:6" x14ac:dyDescent="0.3">
      <c r="A519"/>
      <c r="E519"/>
      <c r="F519"/>
    </row>
    <row r="520" spans="1:6" x14ac:dyDescent="0.3">
      <c r="A520"/>
      <c r="E520"/>
      <c r="F520"/>
    </row>
    <row r="521" spans="1:6" x14ac:dyDescent="0.3">
      <c r="A521"/>
      <c r="E521"/>
      <c r="F521"/>
    </row>
    <row r="522" spans="1:6" x14ac:dyDescent="0.3">
      <c r="A522"/>
      <c r="E522"/>
      <c r="F522"/>
    </row>
    <row r="523" spans="1:6" x14ac:dyDescent="0.3">
      <c r="A523"/>
      <c r="E523"/>
      <c r="F523"/>
    </row>
    <row r="524" spans="1:6" x14ac:dyDescent="0.3">
      <c r="A524"/>
      <c r="E524"/>
      <c r="F524"/>
    </row>
    <row r="525" spans="1:6" x14ac:dyDescent="0.3">
      <c r="A525"/>
      <c r="E525"/>
      <c r="F525"/>
    </row>
    <row r="526" spans="1:6" x14ac:dyDescent="0.3">
      <c r="A526"/>
      <c r="E526"/>
      <c r="F526"/>
    </row>
    <row r="527" spans="1:6" x14ac:dyDescent="0.3">
      <c r="A527"/>
      <c r="E527"/>
      <c r="F527"/>
    </row>
    <row r="528" spans="1:6" x14ac:dyDescent="0.3">
      <c r="A528"/>
      <c r="E528"/>
      <c r="F528"/>
    </row>
    <row r="529" spans="1:6" x14ac:dyDescent="0.3">
      <c r="A529"/>
      <c r="E529"/>
      <c r="F529"/>
    </row>
    <row r="530" spans="1:6" x14ac:dyDescent="0.3">
      <c r="A530"/>
      <c r="E530"/>
      <c r="F530"/>
    </row>
    <row r="531" spans="1:6" x14ac:dyDescent="0.3">
      <c r="A531"/>
      <c r="E531"/>
      <c r="F531"/>
    </row>
    <row r="532" spans="1:6" x14ac:dyDescent="0.3">
      <c r="A532"/>
      <c r="E532"/>
      <c r="F532"/>
    </row>
    <row r="533" spans="1:6" x14ac:dyDescent="0.3">
      <c r="A533"/>
      <c r="E533"/>
      <c r="F533"/>
    </row>
    <row r="534" spans="1:6" x14ac:dyDescent="0.3">
      <c r="A534"/>
      <c r="E534"/>
      <c r="F534"/>
    </row>
    <row r="535" spans="1:6" x14ac:dyDescent="0.3">
      <c r="A535"/>
      <c r="E535"/>
      <c r="F535"/>
    </row>
    <row r="536" spans="1:6" x14ac:dyDescent="0.3">
      <c r="A536"/>
      <c r="E536"/>
      <c r="F536"/>
    </row>
    <row r="537" spans="1:6" x14ac:dyDescent="0.3">
      <c r="A537"/>
      <c r="E537"/>
      <c r="F537"/>
    </row>
    <row r="538" spans="1:6" x14ac:dyDescent="0.3">
      <c r="A538"/>
      <c r="E538"/>
      <c r="F538"/>
    </row>
    <row r="539" spans="1:6" x14ac:dyDescent="0.3">
      <c r="A539"/>
      <c r="E539"/>
      <c r="F539"/>
    </row>
    <row r="540" spans="1:6" x14ac:dyDescent="0.3">
      <c r="A540"/>
      <c r="E540"/>
      <c r="F540"/>
    </row>
    <row r="541" spans="1:6" x14ac:dyDescent="0.3">
      <c r="A541"/>
      <c r="E541"/>
      <c r="F541"/>
    </row>
    <row r="542" spans="1:6" x14ac:dyDescent="0.3">
      <c r="A542"/>
      <c r="E542"/>
      <c r="F542"/>
    </row>
    <row r="543" spans="1:6" x14ac:dyDescent="0.3">
      <c r="A543"/>
      <c r="E543"/>
      <c r="F543"/>
    </row>
    <row r="544" spans="1:6" x14ac:dyDescent="0.3">
      <c r="A544"/>
      <c r="E544"/>
      <c r="F544"/>
    </row>
    <row r="545" spans="1:6" x14ac:dyDescent="0.3">
      <c r="A545"/>
      <c r="E545"/>
      <c r="F545"/>
    </row>
    <row r="546" spans="1:6" x14ac:dyDescent="0.3">
      <c r="A546"/>
      <c r="E546"/>
      <c r="F546"/>
    </row>
    <row r="547" spans="1:6" x14ac:dyDescent="0.3">
      <c r="A547"/>
      <c r="E547"/>
      <c r="F547"/>
    </row>
    <row r="548" spans="1:6" x14ac:dyDescent="0.3">
      <c r="A548"/>
      <c r="E548"/>
      <c r="F548"/>
    </row>
    <row r="549" spans="1:6" x14ac:dyDescent="0.3">
      <c r="A549"/>
      <c r="E549"/>
      <c r="F549"/>
    </row>
    <row r="550" spans="1:6" x14ac:dyDescent="0.3">
      <c r="A550"/>
      <c r="E550"/>
      <c r="F550"/>
    </row>
    <row r="551" spans="1:6" x14ac:dyDescent="0.3">
      <c r="A551"/>
      <c r="E551"/>
      <c r="F551"/>
    </row>
    <row r="552" spans="1:6" x14ac:dyDescent="0.3">
      <c r="A552"/>
      <c r="E552"/>
      <c r="F552"/>
    </row>
    <row r="553" spans="1:6" x14ac:dyDescent="0.3">
      <c r="A553"/>
      <c r="E553"/>
      <c r="F553"/>
    </row>
    <row r="554" spans="1:6" x14ac:dyDescent="0.3">
      <c r="A554"/>
      <c r="E554"/>
      <c r="F554"/>
    </row>
    <row r="555" spans="1:6" x14ac:dyDescent="0.3">
      <c r="A555"/>
      <c r="E555"/>
      <c r="F555"/>
    </row>
    <row r="556" spans="1:6" x14ac:dyDescent="0.3">
      <c r="A556"/>
      <c r="E556"/>
      <c r="F556"/>
    </row>
    <row r="557" spans="1:6" x14ac:dyDescent="0.3">
      <c r="A557"/>
      <c r="E557"/>
      <c r="F557"/>
    </row>
    <row r="558" spans="1:6" x14ac:dyDescent="0.3">
      <c r="A558"/>
      <c r="E558"/>
      <c r="F558"/>
    </row>
    <row r="559" spans="1:6" x14ac:dyDescent="0.3">
      <c r="A559"/>
      <c r="E559"/>
      <c r="F559"/>
    </row>
    <row r="560" spans="1:6" x14ac:dyDescent="0.3">
      <c r="A560"/>
      <c r="E560"/>
      <c r="F560"/>
    </row>
    <row r="561" spans="1:6" x14ac:dyDescent="0.3">
      <c r="A561"/>
      <c r="E561"/>
      <c r="F561"/>
    </row>
    <row r="562" spans="1:6" x14ac:dyDescent="0.3">
      <c r="A562"/>
      <c r="E562"/>
      <c r="F562"/>
    </row>
    <row r="563" spans="1:6" x14ac:dyDescent="0.3">
      <c r="A563"/>
      <c r="E563"/>
      <c r="F563"/>
    </row>
    <row r="564" spans="1:6" x14ac:dyDescent="0.3">
      <c r="A564"/>
      <c r="E564"/>
      <c r="F564"/>
    </row>
    <row r="565" spans="1:6" x14ac:dyDescent="0.3">
      <c r="A565"/>
      <c r="E565"/>
      <c r="F565"/>
    </row>
    <row r="566" spans="1:6" x14ac:dyDescent="0.3">
      <c r="A566"/>
      <c r="E566"/>
      <c r="F566"/>
    </row>
    <row r="567" spans="1:6" x14ac:dyDescent="0.3">
      <c r="A567"/>
      <c r="E567"/>
      <c r="F567"/>
    </row>
    <row r="568" spans="1:6" x14ac:dyDescent="0.3">
      <c r="A568"/>
      <c r="E568"/>
      <c r="F568"/>
    </row>
    <row r="569" spans="1:6" x14ac:dyDescent="0.3">
      <c r="A569"/>
      <c r="E569"/>
      <c r="F569"/>
    </row>
    <row r="570" spans="1:6" x14ac:dyDescent="0.3">
      <c r="A570"/>
      <c r="E570"/>
      <c r="F570"/>
    </row>
    <row r="571" spans="1:6" x14ac:dyDescent="0.3">
      <c r="A571"/>
      <c r="E571"/>
      <c r="F571"/>
    </row>
    <row r="572" spans="1:6" x14ac:dyDescent="0.3">
      <c r="A572"/>
      <c r="E572"/>
      <c r="F572"/>
    </row>
    <row r="573" spans="1:6" x14ac:dyDescent="0.3">
      <c r="A573"/>
      <c r="E573"/>
      <c r="F573"/>
    </row>
    <row r="574" spans="1:6" x14ac:dyDescent="0.3">
      <c r="A574"/>
      <c r="E574"/>
      <c r="F574"/>
    </row>
    <row r="575" spans="1:6" x14ac:dyDescent="0.3">
      <c r="A575"/>
      <c r="E575"/>
      <c r="F575"/>
    </row>
    <row r="576" spans="1:6" x14ac:dyDescent="0.3">
      <c r="A576"/>
      <c r="E576"/>
      <c r="F576"/>
    </row>
    <row r="577" spans="1:6" x14ac:dyDescent="0.3">
      <c r="A577"/>
      <c r="E577"/>
      <c r="F577"/>
    </row>
    <row r="578" spans="1:6" x14ac:dyDescent="0.3">
      <c r="A578"/>
      <c r="E578"/>
      <c r="F578"/>
    </row>
    <row r="579" spans="1:6" x14ac:dyDescent="0.3">
      <c r="A579"/>
      <c r="E579"/>
      <c r="F579"/>
    </row>
    <row r="580" spans="1:6" x14ac:dyDescent="0.3">
      <c r="A580"/>
      <c r="E580"/>
      <c r="F580"/>
    </row>
    <row r="581" spans="1:6" x14ac:dyDescent="0.3">
      <c r="A581"/>
      <c r="E581"/>
      <c r="F581"/>
    </row>
    <row r="582" spans="1:6" x14ac:dyDescent="0.3">
      <c r="A582"/>
      <c r="E582"/>
      <c r="F582"/>
    </row>
    <row r="583" spans="1:6" x14ac:dyDescent="0.3">
      <c r="A583"/>
      <c r="E583"/>
      <c r="F583"/>
    </row>
    <row r="584" spans="1:6" x14ac:dyDescent="0.3">
      <c r="A584"/>
      <c r="E584"/>
      <c r="F584"/>
    </row>
    <row r="585" spans="1:6" x14ac:dyDescent="0.3">
      <c r="A585"/>
      <c r="E585"/>
      <c r="F585"/>
    </row>
    <row r="586" spans="1:6" x14ac:dyDescent="0.3">
      <c r="A586"/>
      <c r="E586"/>
      <c r="F586"/>
    </row>
    <row r="587" spans="1:6" x14ac:dyDescent="0.3">
      <c r="A587"/>
      <c r="E587"/>
      <c r="F587"/>
    </row>
    <row r="588" spans="1:6" x14ac:dyDescent="0.3">
      <c r="A588"/>
      <c r="E588"/>
      <c r="F588"/>
    </row>
    <row r="589" spans="1:6" x14ac:dyDescent="0.3">
      <c r="A589"/>
      <c r="E589"/>
      <c r="F589"/>
    </row>
    <row r="590" spans="1:6" x14ac:dyDescent="0.3">
      <c r="A590"/>
      <c r="E590"/>
      <c r="F590"/>
    </row>
    <row r="591" spans="1:6" x14ac:dyDescent="0.3">
      <c r="A591"/>
      <c r="E591"/>
      <c r="F591"/>
    </row>
    <row r="592" spans="1:6" x14ac:dyDescent="0.3">
      <c r="A592"/>
      <c r="E592"/>
      <c r="F592"/>
    </row>
    <row r="593" spans="1:6" x14ac:dyDescent="0.3">
      <c r="A593"/>
      <c r="E593"/>
      <c r="F593"/>
    </row>
    <row r="594" spans="1:6" x14ac:dyDescent="0.3">
      <c r="A594"/>
      <c r="E594"/>
      <c r="F594"/>
    </row>
    <row r="595" spans="1:6" x14ac:dyDescent="0.3">
      <c r="A595"/>
      <c r="E595"/>
      <c r="F595"/>
    </row>
    <row r="596" spans="1:6" x14ac:dyDescent="0.3">
      <c r="A596"/>
      <c r="E596"/>
      <c r="F596"/>
    </row>
    <row r="597" spans="1:6" x14ac:dyDescent="0.3">
      <c r="A597"/>
      <c r="E597"/>
      <c r="F597"/>
    </row>
    <row r="598" spans="1:6" x14ac:dyDescent="0.3">
      <c r="A598"/>
      <c r="E598"/>
      <c r="F598"/>
    </row>
    <row r="599" spans="1:6" x14ac:dyDescent="0.3">
      <c r="A599"/>
      <c r="E599"/>
      <c r="F599"/>
    </row>
    <row r="600" spans="1:6" x14ac:dyDescent="0.3">
      <c r="A600"/>
      <c r="E600"/>
      <c r="F600"/>
    </row>
    <row r="601" spans="1:6" x14ac:dyDescent="0.3">
      <c r="A601"/>
      <c r="E601"/>
      <c r="F601"/>
    </row>
    <row r="602" spans="1:6" x14ac:dyDescent="0.3">
      <c r="A602"/>
      <c r="E602"/>
      <c r="F602"/>
    </row>
    <row r="603" spans="1:6" x14ac:dyDescent="0.3">
      <c r="A603"/>
      <c r="E603"/>
      <c r="F603"/>
    </row>
    <row r="604" spans="1:6" x14ac:dyDescent="0.3">
      <c r="A604"/>
      <c r="E604"/>
      <c r="F604"/>
    </row>
    <row r="605" spans="1:6" x14ac:dyDescent="0.3">
      <c r="A605"/>
      <c r="E605"/>
      <c r="F605"/>
    </row>
    <row r="606" spans="1:6" x14ac:dyDescent="0.3">
      <c r="A606"/>
      <c r="E606"/>
      <c r="F606"/>
    </row>
    <row r="607" spans="1:6" x14ac:dyDescent="0.3">
      <c r="A607"/>
      <c r="E607"/>
      <c r="F607"/>
    </row>
    <row r="608" spans="1:6" x14ac:dyDescent="0.3">
      <c r="A608"/>
      <c r="E608"/>
      <c r="F608"/>
    </row>
    <row r="609" spans="1:6" x14ac:dyDescent="0.3">
      <c r="A609"/>
      <c r="E609"/>
      <c r="F609"/>
    </row>
    <row r="610" spans="1:6" x14ac:dyDescent="0.3">
      <c r="A610"/>
      <c r="E610"/>
      <c r="F610"/>
    </row>
    <row r="611" spans="1:6" x14ac:dyDescent="0.3">
      <c r="A611"/>
      <c r="E611"/>
      <c r="F611"/>
    </row>
    <row r="612" spans="1:6" x14ac:dyDescent="0.3">
      <c r="A612"/>
      <c r="E612"/>
      <c r="F612"/>
    </row>
    <row r="613" spans="1:6" x14ac:dyDescent="0.3">
      <c r="A613"/>
      <c r="E613"/>
      <c r="F613"/>
    </row>
    <row r="614" spans="1:6" x14ac:dyDescent="0.3">
      <c r="A614"/>
      <c r="E614"/>
      <c r="F614"/>
    </row>
    <row r="615" spans="1:6" x14ac:dyDescent="0.3">
      <c r="A615"/>
      <c r="E615"/>
      <c r="F615"/>
    </row>
    <row r="616" spans="1:6" x14ac:dyDescent="0.3">
      <c r="A616"/>
      <c r="E616"/>
      <c r="F616"/>
    </row>
    <row r="617" spans="1:6" x14ac:dyDescent="0.3">
      <c r="A617"/>
      <c r="E617"/>
      <c r="F617"/>
    </row>
    <row r="618" spans="1:6" x14ac:dyDescent="0.3">
      <c r="A618"/>
      <c r="E618"/>
      <c r="F618"/>
    </row>
    <row r="619" spans="1:6" x14ac:dyDescent="0.3">
      <c r="A619"/>
      <c r="E619"/>
      <c r="F619"/>
    </row>
    <row r="620" spans="1:6" x14ac:dyDescent="0.3">
      <c r="A620"/>
      <c r="E620"/>
      <c r="F620"/>
    </row>
    <row r="621" spans="1:6" x14ac:dyDescent="0.3">
      <c r="A621"/>
      <c r="E621"/>
      <c r="F621"/>
    </row>
    <row r="622" spans="1:6" x14ac:dyDescent="0.3">
      <c r="A622"/>
      <c r="E622"/>
      <c r="F622"/>
    </row>
    <row r="623" spans="1:6" x14ac:dyDescent="0.3">
      <c r="A623"/>
      <c r="E623"/>
      <c r="F623"/>
    </row>
    <row r="624" spans="1:6" x14ac:dyDescent="0.3">
      <c r="A624"/>
      <c r="E624"/>
      <c r="F624"/>
    </row>
    <row r="625" spans="1:6" x14ac:dyDescent="0.3">
      <c r="A625"/>
      <c r="E625"/>
      <c r="F625"/>
    </row>
    <row r="626" spans="1:6" x14ac:dyDescent="0.3">
      <c r="A626"/>
      <c r="E626"/>
      <c r="F626"/>
    </row>
    <row r="627" spans="1:6" x14ac:dyDescent="0.3">
      <c r="A627"/>
      <c r="E627"/>
      <c r="F627"/>
    </row>
    <row r="628" spans="1:6" x14ac:dyDescent="0.3">
      <c r="A628"/>
      <c r="E628"/>
      <c r="F628"/>
    </row>
    <row r="629" spans="1:6" x14ac:dyDescent="0.3">
      <c r="A629"/>
      <c r="E629"/>
      <c r="F629"/>
    </row>
    <row r="630" spans="1:6" x14ac:dyDescent="0.3">
      <c r="A630"/>
      <c r="E630"/>
      <c r="F630"/>
    </row>
    <row r="631" spans="1:6" x14ac:dyDescent="0.3">
      <c r="A631"/>
      <c r="E631"/>
      <c r="F631"/>
    </row>
    <row r="632" spans="1:6" x14ac:dyDescent="0.3">
      <c r="A632"/>
      <c r="E632"/>
      <c r="F632"/>
    </row>
    <row r="633" spans="1:6" x14ac:dyDescent="0.3">
      <c r="A633"/>
      <c r="E633"/>
      <c r="F633"/>
    </row>
    <row r="634" spans="1:6" x14ac:dyDescent="0.3">
      <c r="A634"/>
      <c r="E634"/>
      <c r="F634"/>
    </row>
    <row r="635" spans="1:6" x14ac:dyDescent="0.3">
      <c r="A635"/>
      <c r="E635"/>
      <c r="F635"/>
    </row>
    <row r="636" spans="1:6" x14ac:dyDescent="0.3">
      <c r="A636"/>
      <c r="E636"/>
      <c r="F636"/>
    </row>
    <row r="637" spans="1:6" x14ac:dyDescent="0.3">
      <c r="A637"/>
      <c r="E637"/>
      <c r="F637"/>
    </row>
    <row r="638" spans="1:6" x14ac:dyDescent="0.3">
      <c r="A638"/>
      <c r="E638"/>
      <c r="F638"/>
    </row>
    <row r="639" spans="1:6" x14ac:dyDescent="0.3">
      <c r="A639"/>
      <c r="E639"/>
      <c r="F639"/>
    </row>
    <row r="640" spans="1:6" x14ac:dyDescent="0.3">
      <c r="A640"/>
      <c r="E640"/>
      <c r="F640"/>
    </row>
    <row r="641" spans="1:6" x14ac:dyDescent="0.3">
      <c r="A641"/>
      <c r="E641"/>
      <c r="F641"/>
    </row>
    <row r="642" spans="1:6" x14ac:dyDescent="0.3">
      <c r="A642"/>
      <c r="E642"/>
      <c r="F642"/>
    </row>
    <row r="643" spans="1:6" x14ac:dyDescent="0.3">
      <c r="A643"/>
      <c r="E643"/>
      <c r="F643"/>
    </row>
    <row r="644" spans="1:6" x14ac:dyDescent="0.3">
      <c r="A644"/>
      <c r="E644"/>
      <c r="F644"/>
    </row>
    <row r="645" spans="1:6" x14ac:dyDescent="0.3">
      <c r="A645"/>
      <c r="E645"/>
      <c r="F645"/>
    </row>
    <row r="646" spans="1:6" x14ac:dyDescent="0.3">
      <c r="A646"/>
      <c r="E646"/>
      <c r="F646"/>
    </row>
    <row r="647" spans="1:6" x14ac:dyDescent="0.3">
      <c r="A647"/>
      <c r="E647"/>
      <c r="F64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6"/>
  <sheetViews>
    <sheetView showGridLines="0" workbookViewId="0">
      <selection activeCell="F35" sqref="F35"/>
    </sheetView>
  </sheetViews>
  <sheetFormatPr defaultRowHeight="16.5" x14ac:dyDescent="0.3"/>
  <cols>
    <col min="1" max="3" width="11.625" customWidth="1"/>
    <col min="9" max="9" width="19.75" customWidth="1"/>
  </cols>
  <sheetData>
    <row r="1" spans="1:10" ht="17.25" x14ac:dyDescent="0.3">
      <c r="A1" s="100" t="s">
        <v>489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17.25" thickBot="1" x14ac:dyDescent="0.35">
      <c r="A2" s="78"/>
      <c r="B2" s="78"/>
      <c r="C2" s="78"/>
      <c r="D2" s="78"/>
      <c r="E2" s="78"/>
      <c r="F2" s="78"/>
      <c r="G2" s="78"/>
      <c r="H2" s="78"/>
      <c r="I2" s="78"/>
      <c r="J2" s="78"/>
    </row>
    <row r="4" spans="1:10" x14ac:dyDescent="0.3">
      <c r="A4" s="43" t="s">
        <v>423</v>
      </c>
      <c r="B4" s="43" t="s">
        <v>424</v>
      </c>
      <c r="C4" s="43" t="s">
        <v>425</v>
      </c>
      <c r="D4" s="5"/>
      <c r="E4" s="5" t="s">
        <v>491</v>
      </c>
      <c r="F4" s="44" t="s">
        <v>426</v>
      </c>
      <c r="G4" s="44" t="s">
        <v>427</v>
      </c>
      <c r="H4" s="44" t="s">
        <v>428</v>
      </c>
      <c r="I4" s="44" t="s">
        <v>429</v>
      </c>
      <c r="J4" s="44" t="s">
        <v>430</v>
      </c>
    </row>
    <row r="5" spans="1:10" x14ac:dyDescent="0.3">
      <c r="A5" s="45" t="s">
        <v>431</v>
      </c>
      <c r="B5" s="46">
        <v>1</v>
      </c>
      <c r="C5" s="46"/>
      <c r="D5" s="5"/>
      <c r="E5" s="5" t="str">
        <f>F5&amp;H5</f>
        <v>A011</v>
      </c>
      <c r="F5" s="45" t="s">
        <v>432</v>
      </c>
      <c r="G5" s="47" t="s">
        <v>10</v>
      </c>
      <c r="H5" s="47">
        <v>1</v>
      </c>
      <c r="I5" s="48" t="s">
        <v>5</v>
      </c>
      <c r="J5" s="49">
        <v>30000</v>
      </c>
    </row>
    <row r="6" spans="1:10" x14ac:dyDescent="0.3">
      <c r="A6" s="45" t="s">
        <v>433</v>
      </c>
      <c r="B6" s="46">
        <v>5</v>
      </c>
      <c r="C6" s="46"/>
      <c r="D6" s="5"/>
      <c r="E6" s="5" t="str">
        <f t="shared" ref="E6:E16" si="0">F6&amp;H6</f>
        <v>A012</v>
      </c>
      <c r="F6" s="45" t="s">
        <v>431</v>
      </c>
      <c r="G6" s="47" t="s">
        <v>10</v>
      </c>
      <c r="H6" s="47">
        <v>2</v>
      </c>
      <c r="I6" s="48" t="s">
        <v>165</v>
      </c>
      <c r="J6" s="49">
        <v>10000</v>
      </c>
    </row>
    <row r="7" spans="1:10" x14ac:dyDescent="0.3">
      <c r="A7" s="45" t="s">
        <v>434</v>
      </c>
      <c r="B7" s="46">
        <v>9</v>
      </c>
      <c r="C7" s="46"/>
      <c r="D7" s="5"/>
      <c r="E7" s="5" t="str">
        <f t="shared" si="0"/>
        <v>A023</v>
      </c>
      <c r="F7" s="45" t="s">
        <v>435</v>
      </c>
      <c r="G7" s="47" t="s">
        <v>3</v>
      </c>
      <c r="H7" s="47">
        <v>3</v>
      </c>
      <c r="I7" s="48" t="s">
        <v>436</v>
      </c>
      <c r="J7" s="49">
        <v>21000</v>
      </c>
    </row>
    <row r="8" spans="1:10" x14ac:dyDescent="0.3">
      <c r="A8" s="45" t="s">
        <v>432</v>
      </c>
      <c r="B8" s="46">
        <v>2</v>
      </c>
      <c r="C8" s="46"/>
      <c r="D8" s="5"/>
      <c r="E8" s="5" t="str">
        <f t="shared" si="0"/>
        <v>A024</v>
      </c>
      <c r="F8" s="45" t="s">
        <v>437</v>
      </c>
      <c r="G8" s="47" t="s">
        <v>3</v>
      </c>
      <c r="H8" s="47">
        <v>4</v>
      </c>
      <c r="I8" s="48" t="s">
        <v>438</v>
      </c>
      <c r="J8" s="49">
        <v>9000</v>
      </c>
    </row>
    <row r="9" spans="1:10" x14ac:dyDescent="0.3">
      <c r="A9" s="5"/>
      <c r="B9" s="5"/>
      <c r="C9" s="5"/>
      <c r="D9" s="5"/>
      <c r="E9" s="5" t="str">
        <f t="shared" si="0"/>
        <v>A035</v>
      </c>
      <c r="F9" s="45" t="s">
        <v>439</v>
      </c>
      <c r="G9" s="47" t="s">
        <v>2</v>
      </c>
      <c r="H9" s="47">
        <v>5</v>
      </c>
      <c r="I9" s="48" t="s">
        <v>440</v>
      </c>
      <c r="J9" s="49">
        <v>20000</v>
      </c>
    </row>
    <row r="10" spans="1:10" x14ac:dyDescent="0.3">
      <c r="A10" s="5"/>
      <c r="B10" s="5"/>
      <c r="C10" s="5"/>
      <c r="D10" s="5"/>
      <c r="E10" s="5" t="str">
        <f t="shared" si="0"/>
        <v>A036</v>
      </c>
      <c r="F10" s="45" t="s">
        <v>441</v>
      </c>
      <c r="G10" s="47" t="s">
        <v>2</v>
      </c>
      <c r="H10" s="47">
        <v>6</v>
      </c>
      <c r="I10" s="48" t="s">
        <v>167</v>
      </c>
      <c r="J10" s="49">
        <v>49000</v>
      </c>
    </row>
    <row r="11" spans="1:10" x14ac:dyDescent="0.3">
      <c r="A11" s="5"/>
      <c r="B11" s="5"/>
      <c r="C11" s="5"/>
      <c r="D11" s="5"/>
      <c r="E11" s="5" t="str">
        <f t="shared" si="0"/>
        <v>A047</v>
      </c>
      <c r="F11" s="45" t="s">
        <v>442</v>
      </c>
      <c r="G11" s="47" t="s">
        <v>4</v>
      </c>
      <c r="H11" s="47">
        <v>7</v>
      </c>
      <c r="I11" s="48" t="s">
        <v>168</v>
      </c>
      <c r="J11" s="49">
        <v>12000</v>
      </c>
    </row>
    <row r="12" spans="1:10" x14ac:dyDescent="0.3">
      <c r="A12" s="5"/>
      <c r="B12" s="5"/>
      <c r="C12" s="5"/>
      <c r="D12" s="5"/>
      <c r="E12" s="5" t="str">
        <f t="shared" si="0"/>
        <v>A048</v>
      </c>
      <c r="F12" s="45" t="s">
        <v>442</v>
      </c>
      <c r="G12" s="47" t="s">
        <v>4</v>
      </c>
      <c r="H12" s="47">
        <v>8</v>
      </c>
      <c r="I12" s="48" t="s">
        <v>166</v>
      </c>
      <c r="J12" s="49">
        <v>32000</v>
      </c>
    </row>
    <row r="13" spans="1:10" x14ac:dyDescent="0.3">
      <c r="A13" s="5"/>
      <c r="B13" s="5"/>
      <c r="C13" s="5"/>
      <c r="D13" s="5"/>
      <c r="E13" s="5" t="str">
        <f t="shared" si="0"/>
        <v>A059</v>
      </c>
      <c r="F13" s="45" t="s">
        <v>443</v>
      </c>
      <c r="G13" s="47" t="s">
        <v>6</v>
      </c>
      <c r="H13" s="47">
        <v>9</v>
      </c>
      <c r="I13" s="48" t="s">
        <v>7</v>
      </c>
      <c r="J13" s="49">
        <v>97000</v>
      </c>
    </row>
    <row r="14" spans="1:10" x14ac:dyDescent="0.3">
      <c r="A14" s="5"/>
      <c r="B14" s="5"/>
      <c r="C14" s="5"/>
      <c r="D14" s="5"/>
      <c r="E14" s="5" t="str">
        <f t="shared" si="0"/>
        <v>A0510</v>
      </c>
      <c r="F14" s="45" t="s">
        <v>443</v>
      </c>
      <c r="G14" s="47" t="s">
        <v>6</v>
      </c>
      <c r="H14" s="47">
        <v>10</v>
      </c>
      <c r="I14" s="48" t="s">
        <v>444</v>
      </c>
      <c r="J14" s="49">
        <v>123000</v>
      </c>
    </row>
    <row r="15" spans="1:10" x14ac:dyDescent="0.3">
      <c r="A15" s="5"/>
      <c r="B15" s="5"/>
      <c r="C15" s="5"/>
      <c r="D15" s="5"/>
      <c r="E15" s="5" t="str">
        <f t="shared" si="0"/>
        <v>A0611</v>
      </c>
      <c r="F15" s="45" t="s">
        <v>445</v>
      </c>
      <c r="G15" s="47" t="s">
        <v>8</v>
      </c>
      <c r="H15" s="47">
        <v>11</v>
      </c>
      <c r="I15" s="48" t="s">
        <v>446</v>
      </c>
      <c r="J15" s="49">
        <v>28000</v>
      </c>
    </row>
    <row r="16" spans="1:10" x14ac:dyDescent="0.3">
      <c r="A16" s="5"/>
      <c r="B16" s="5"/>
      <c r="C16" s="5"/>
      <c r="D16" s="5"/>
      <c r="E16" s="5" t="str">
        <f t="shared" si="0"/>
        <v>A0612</v>
      </c>
      <c r="F16" s="45" t="s">
        <v>447</v>
      </c>
      <c r="G16" s="47" t="s">
        <v>8</v>
      </c>
      <c r="H16" s="47">
        <v>12</v>
      </c>
      <c r="I16" s="48" t="s">
        <v>448</v>
      </c>
      <c r="J16" s="49">
        <v>26000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workbookViewId="0">
      <selection activeCell="D7" sqref="D7"/>
    </sheetView>
  </sheetViews>
  <sheetFormatPr defaultRowHeight="16.5" x14ac:dyDescent="0.3"/>
  <cols>
    <col min="1" max="1" width="11.875" customWidth="1"/>
    <col min="2" max="2" width="9.375" customWidth="1"/>
    <col min="3" max="8" width="16.5" customWidth="1"/>
    <col min="9" max="9" width="8.25" customWidth="1"/>
    <col min="10" max="14" width="16.5" customWidth="1"/>
    <col min="15" max="15" width="20.125" customWidth="1"/>
    <col min="16" max="16" width="15.875" customWidth="1"/>
    <col min="17" max="27" width="13.625" bestFit="1" customWidth="1"/>
    <col min="28" max="36" width="14.5" bestFit="1" customWidth="1"/>
    <col min="37" max="37" width="17.125" bestFit="1" customWidth="1"/>
    <col min="38" max="53" width="18.625" bestFit="1" customWidth="1"/>
    <col min="54" max="54" width="21.375" bestFit="1" customWidth="1"/>
    <col min="55" max="69" width="13.625" bestFit="1" customWidth="1"/>
    <col min="70" max="70" width="14.875" bestFit="1" customWidth="1"/>
    <col min="71" max="85" width="13.625" bestFit="1" customWidth="1"/>
    <col min="86" max="86" width="16.625" bestFit="1" customWidth="1"/>
  </cols>
  <sheetData>
    <row r="3" spans="1:9" x14ac:dyDescent="0.3">
      <c r="A3" s="106" t="s">
        <v>508</v>
      </c>
      <c r="C3" s="106" t="s">
        <v>500</v>
      </c>
    </row>
    <row r="4" spans="1:9" x14ac:dyDescent="0.3">
      <c r="A4" s="106" t="s">
        <v>506</v>
      </c>
      <c r="B4" s="106" t="s">
        <v>507</v>
      </c>
      <c r="C4" s="2" t="s">
        <v>101</v>
      </c>
      <c r="D4" s="2" t="s">
        <v>99</v>
      </c>
      <c r="E4" s="2" t="s">
        <v>103</v>
      </c>
      <c r="F4" s="2" t="s">
        <v>116</v>
      </c>
      <c r="G4" s="2" t="s">
        <v>106</v>
      </c>
      <c r="H4" s="2" t="s">
        <v>111</v>
      </c>
      <c r="I4" s="2" t="s">
        <v>493</v>
      </c>
    </row>
    <row r="5" spans="1:9" x14ac:dyDescent="0.3">
      <c r="A5" t="s">
        <v>502</v>
      </c>
      <c r="B5" s="109" t="s">
        <v>494</v>
      </c>
      <c r="C5" s="24">
        <v>11</v>
      </c>
      <c r="D5" s="24">
        <v>6</v>
      </c>
      <c r="E5" s="24"/>
      <c r="F5" s="24">
        <v>20</v>
      </c>
      <c r="G5" s="24">
        <v>40</v>
      </c>
      <c r="H5" s="24">
        <v>38</v>
      </c>
      <c r="I5" s="24">
        <v>115</v>
      </c>
    </row>
    <row r="6" spans="1:9" x14ac:dyDescent="0.3">
      <c r="B6" s="109" t="s">
        <v>495</v>
      </c>
      <c r="C6" s="24">
        <v>2</v>
      </c>
      <c r="D6" s="24">
        <v>27</v>
      </c>
      <c r="E6" s="24"/>
      <c r="F6" s="24">
        <v>27</v>
      </c>
      <c r="G6" s="24">
        <v>30</v>
      </c>
      <c r="H6" s="24">
        <v>25</v>
      </c>
      <c r="I6" s="24">
        <v>111</v>
      </c>
    </row>
    <row r="7" spans="1:9" x14ac:dyDescent="0.3">
      <c r="B7" s="109" t="s">
        <v>496</v>
      </c>
      <c r="C7" s="24">
        <v>11</v>
      </c>
      <c r="D7" s="24">
        <v>8</v>
      </c>
      <c r="E7" s="24"/>
      <c r="F7" s="24">
        <v>88</v>
      </c>
      <c r="G7" s="24">
        <v>144</v>
      </c>
      <c r="H7" s="24">
        <v>7</v>
      </c>
      <c r="I7" s="24">
        <v>258</v>
      </c>
    </row>
    <row r="8" spans="1:9" x14ac:dyDescent="0.3">
      <c r="A8" t="s">
        <v>504</v>
      </c>
      <c r="C8" s="24">
        <v>24</v>
      </c>
      <c r="D8" s="24">
        <v>41</v>
      </c>
      <c r="E8" s="24"/>
      <c r="F8" s="24">
        <v>135</v>
      </c>
      <c r="G8" s="24">
        <v>214</v>
      </c>
      <c r="H8" s="24">
        <v>70</v>
      </c>
      <c r="I8" s="24">
        <v>484</v>
      </c>
    </row>
    <row r="9" spans="1:9" x14ac:dyDescent="0.3">
      <c r="A9" t="s">
        <v>503</v>
      </c>
      <c r="B9" s="109" t="s">
        <v>497</v>
      </c>
      <c r="C9" s="24">
        <v>40</v>
      </c>
      <c r="D9" s="24">
        <v>40</v>
      </c>
      <c r="E9" s="24">
        <v>11</v>
      </c>
      <c r="F9" s="24">
        <v>173</v>
      </c>
      <c r="G9" s="24">
        <v>244</v>
      </c>
      <c r="H9" s="24">
        <v>67</v>
      </c>
      <c r="I9" s="24">
        <v>575</v>
      </c>
    </row>
    <row r="10" spans="1:9" x14ac:dyDescent="0.3">
      <c r="B10" s="109" t="s">
        <v>498</v>
      </c>
      <c r="C10" s="24">
        <v>21</v>
      </c>
      <c r="D10" s="24">
        <v>83</v>
      </c>
      <c r="E10" s="24">
        <v>36</v>
      </c>
      <c r="F10" s="24">
        <v>173</v>
      </c>
      <c r="G10" s="24">
        <v>196</v>
      </c>
      <c r="H10" s="24">
        <v>100</v>
      </c>
      <c r="I10" s="24">
        <v>609</v>
      </c>
    </row>
    <row r="11" spans="1:9" x14ac:dyDescent="0.3">
      <c r="B11" s="109" t="s">
        <v>499</v>
      </c>
      <c r="C11" s="24">
        <v>67</v>
      </c>
      <c r="D11" s="24">
        <v>108</v>
      </c>
      <c r="E11" s="24">
        <v>130</v>
      </c>
      <c r="F11" s="24">
        <v>329</v>
      </c>
      <c r="G11" s="24">
        <v>386</v>
      </c>
      <c r="H11" s="24">
        <v>203</v>
      </c>
      <c r="I11" s="24">
        <v>1223</v>
      </c>
    </row>
    <row r="12" spans="1:9" x14ac:dyDescent="0.3">
      <c r="A12" t="s">
        <v>505</v>
      </c>
      <c r="C12" s="24">
        <v>128</v>
      </c>
      <c r="D12" s="24">
        <v>231</v>
      </c>
      <c r="E12" s="24">
        <v>177</v>
      </c>
      <c r="F12" s="24">
        <v>675</v>
      </c>
      <c r="G12" s="24">
        <v>826</v>
      </c>
      <c r="H12" s="24">
        <v>370</v>
      </c>
      <c r="I12" s="24">
        <v>2407</v>
      </c>
    </row>
    <row r="13" spans="1:9" x14ac:dyDescent="0.3">
      <c r="A13" t="s">
        <v>493</v>
      </c>
      <c r="C13" s="24">
        <v>152</v>
      </c>
      <c r="D13" s="24">
        <v>272</v>
      </c>
      <c r="E13" s="24">
        <v>177</v>
      </c>
      <c r="F13" s="24">
        <v>810</v>
      </c>
      <c r="G13" s="24">
        <v>1040</v>
      </c>
      <c r="H13" s="24">
        <v>440</v>
      </c>
      <c r="I13" s="24">
        <v>2891</v>
      </c>
    </row>
  </sheetData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3"/>
  <sheetViews>
    <sheetView topLeftCell="A25" workbookViewId="0">
      <selection activeCell="N16" sqref="N16"/>
    </sheetView>
  </sheetViews>
  <sheetFormatPr defaultRowHeight="16.5" x14ac:dyDescent="0.3"/>
  <cols>
    <col min="1" max="1" width="11.875" customWidth="1"/>
    <col min="2" max="2" width="10.375" customWidth="1"/>
    <col min="3" max="3" width="14.5" style="29" customWidth="1"/>
    <col min="4" max="16" width="7.375" customWidth="1"/>
    <col min="17" max="17" width="9.625" customWidth="1"/>
    <col min="18" max="21" width="7.375" customWidth="1"/>
    <col min="22" max="22" width="9.625" customWidth="1"/>
    <col min="23" max="29" width="7.375" customWidth="1"/>
    <col min="30" max="30" width="9.625" customWidth="1"/>
    <col min="31" max="32" width="7.375" customWidth="1"/>
    <col min="33" max="33" width="9.625" customWidth="1"/>
    <col min="34" max="38" width="7.375" customWidth="1"/>
    <col min="39" max="54" width="8.5" customWidth="1"/>
    <col min="55" max="55" width="10.75" customWidth="1"/>
    <col min="56" max="60" width="8.5" customWidth="1"/>
    <col min="61" max="62" width="10.75" customWidth="1"/>
    <col min="63" max="66" width="8.5" customWidth="1"/>
    <col min="67" max="67" width="10.75" customWidth="1"/>
    <col min="68" max="75" width="8.5" customWidth="1"/>
    <col min="76" max="76" width="10.75" customWidth="1"/>
    <col min="77" max="87" width="8.5" customWidth="1"/>
    <col min="88" max="89" width="10.75" customWidth="1"/>
    <col min="90" max="105" width="8.5" customWidth="1"/>
    <col min="106" max="106" width="10.75" customWidth="1"/>
    <col min="107" max="119" width="8.5" customWidth="1"/>
    <col min="120" max="121" width="10.75" customWidth="1"/>
    <col min="122" max="132" width="8.5" customWidth="1"/>
    <col min="133" max="133" width="10.75" customWidth="1"/>
    <col min="134" max="140" width="8.5" customWidth="1"/>
    <col min="141" max="142" width="10.75" customWidth="1"/>
    <col min="143" max="163" width="8.5" customWidth="1"/>
    <col min="164" max="164" width="10.75" customWidth="1"/>
    <col min="165" max="165" width="8.5" customWidth="1"/>
    <col min="166" max="166" width="10.75" customWidth="1"/>
    <col min="167" max="177" width="8.5" customWidth="1"/>
    <col min="178" max="201" width="9.625" customWidth="1"/>
    <col min="202" max="202" width="12" customWidth="1"/>
    <col min="203" max="268" width="9.625" customWidth="1"/>
    <col min="269" max="269" width="12" customWidth="1"/>
    <col min="270" max="271" width="9.625" customWidth="1"/>
    <col min="272" max="272" width="12" customWidth="1"/>
    <col min="273" max="292" width="9.625" customWidth="1"/>
    <col min="293" max="315" width="9.625" bestFit="1" customWidth="1"/>
    <col min="316" max="316" width="12" bestFit="1" customWidth="1"/>
    <col min="317" max="326" width="9.625" bestFit="1" customWidth="1"/>
    <col min="327" max="348" width="10.75" bestFit="1" customWidth="1"/>
    <col min="349" max="349" width="7.375" customWidth="1"/>
  </cols>
  <sheetData>
    <row r="3" spans="1:3" x14ac:dyDescent="0.3">
      <c r="A3" s="106" t="s">
        <v>492</v>
      </c>
      <c r="B3" t="s">
        <v>516</v>
      </c>
      <c r="C3" t="s">
        <v>515</v>
      </c>
    </row>
    <row r="4" spans="1:3" x14ac:dyDescent="0.3">
      <c r="A4" s="107" t="s">
        <v>509</v>
      </c>
      <c r="B4" s="3">
        <v>115</v>
      </c>
      <c r="C4" s="3">
        <v>48530382</v>
      </c>
    </row>
    <row r="5" spans="1:3" x14ac:dyDescent="0.3">
      <c r="A5" s="110" t="s">
        <v>520</v>
      </c>
      <c r="B5" s="3">
        <v>3</v>
      </c>
      <c r="C5" s="3">
        <v>90000</v>
      </c>
    </row>
    <row r="6" spans="1:3" x14ac:dyDescent="0.3">
      <c r="A6" s="110" t="s">
        <v>517</v>
      </c>
      <c r="B6" s="3">
        <v>46</v>
      </c>
      <c r="C6" s="3">
        <v>35756640</v>
      </c>
    </row>
    <row r="7" spans="1:3" x14ac:dyDescent="0.3">
      <c r="A7" s="110" t="s">
        <v>518</v>
      </c>
      <c r="B7" s="3">
        <v>28</v>
      </c>
      <c r="C7" s="3">
        <v>4719960</v>
      </c>
    </row>
    <row r="8" spans="1:3" x14ac:dyDescent="0.3">
      <c r="A8" s="110" t="s">
        <v>521</v>
      </c>
      <c r="B8" s="3">
        <v>15</v>
      </c>
      <c r="C8" s="3">
        <v>2868576</v>
      </c>
    </row>
    <row r="9" spans="1:3" x14ac:dyDescent="0.3">
      <c r="A9" s="110" t="s">
        <v>522</v>
      </c>
      <c r="B9" s="3">
        <v>10</v>
      </c>
      <c r="C9" s="3">
        <v>1569660</v>
      </c>
    </row>
    <row r="10" spans="1:3" x14ac:dyDescent="0.3">
      <c r="A10" s="110" t="s">
        <v>519</v>
      </c>
      <c r="B10" s="3">
        <v>13</v>
      </c>
      <c r="C10" s="3">
        <v>3525546</v>
      </c>
    </row>
    <row r="11" spans="1:3" x14ac:dyDescent="0.3">
      <c r="A11" s="107" t="s">
        <v>510</v>
      </c>
      <c r="B11" s="3">
        <v>111</v>
      </c>
      <c r="C11" s="3">
        <v>18136884</v>
      </c>
    </row>
    <row r="12" spans="1:3" x14ac:dyDescent="0.3">
      <c r="A12" s="110" t="s">
        <v>520</v>
      </c>
      <c r="B12" s="3">
        <v>5</v>
      </c>
      <c r="C12" s="3">
        <v>1102680</v>
      </c>
    </row>
    <row r="13" spans="1:3" x14ac:dyDescent="0.3">
      <c r="A13" s="110" t="s">
        <v>517</v>
      </c>
      <c r="B13" s="3">
        <v>18</v>
      </c>
      <c r="C13" s="3">
        <v>3916080</v>
      </c>
    </row>
    <row r="14" spans="1:3" x14ac:dyDescent="0.3">
      <c r="A14" s="110" t="s">
        <v>518</v>
      </c>
      <c r="B14" s="3">
        <v>3</v>
      </c>
      <c r="C14" s="3">
        <v>550800</v>
      </c>
    </row>
    <row r="15" spans="1:3" x14ac:dyDescent="0.3">
      <c r="A15" s="110" t="s">
        <v>521</v>
      </c>
      <c r="B15" s="3">
        <v>2</v>
      </c>
      <c r="C15" s="3">
        <v>73224</v>
      </c>
    </row>
    <row r="16" spans="1:3" x14ac:dyDescent="0.3">
      <c r="A16" s="110" t="s">
        <v>522</v>
      </c>
      <c r="B16" s="3">
        <v>66</v>
      </c>
      <c r="C16" s="3">
        <v>7540613.9999999991</v>
      </c>
    </row>
    <row r="17" spans="1:3" x14ac:dyDescent="0.3">
      <c r="A17" s="110" t="s">
        <v>519</v>
      </c>
      <c r="B17" s="3">
        <v>17</v>
      </c>
      <c r="C17" s="3">
        <v>4953486</v>
      </c>
    </row>
    <row r="18" spans="1:3" x14ac:dyDescent="0.3">
      <c r="A18" s="107" t="s">
        <v>511</v>
      </c>
      <c r="B18" s="3">
        <v>258</v>
      </c>
      <c r="C18" s="3">
        <v>98863130.399999991</v>
      </c>
    </row>
    <row r="19" spans="1:3" x14ac:dyDescent="0.3">
      <c r="A19" s="110" t="s">
        <v>520</v>
      </c>
      <c r="B19" s="3">
        <v>1</v>
      </c>
      <c r="C19" s="3">
        <v>754920</v>
      </c>
    </row>
    <row r="20" spans="1:3" x14ac:dyDescent="0.3">
      <c r="A20" s="110" t="s">
        <v>517</v>
      </c>
      <c r="B20" s="3">
        <v>4</v>
      </c>
      <c r="C20" s="3">
        <v>1791360</v>
      </c>
    </row>
    <row r="21" spans="1:3" x14ac:dyDescent="0.3">
      <c r="A21" s="110" t="s">
        <v>518</v>
      </c>
      <c r="B21" s="3">
        <v>23</v>
      </c>
      <c r="C21" s="3">
        <v>15538287.6</v>
      </c>
    </row>
    <row r="22" spans="1:3" x14ac:dyDescent="0.3">
      <c r="A22" s="110" t="s">
        <v>521</v>
      </c>
      <c r="B22" s="3">
        <v>39</v>
      </c>
      <c r="C22" s="3">
        <v>16639872</v>
      </c>
    </row>
    <row r="23" spans="1:3" x14ac:dyDescent="0.3">
      <c r="A23" s="110" t="s">
        <v>522</v>
      </c>
      <c r="B23" s="3">
        <v>65</v>
      </c>
      <c r="C23" s="3">
        <v>13167790.800000001</v>
      </c>
    </row>
    <row r="24" spans="1:3" x14ac:dyDescent="0.3">
      <c r="A24" s="110" t="s">
        <v>519</v>
      </c>
      <c r="B24" s="3">
        <v>126</v>
      </c>
      <c r="C24" s="3">
        <v>50970900</v>
      </c>
    </row>
    <row r="25" spans="1:3" x14ac:dyDescent="0.3">
      <c r="A25" s="107" t="s">
        <v>512</v>
      </c>
      <c r="B25" s="3">
        <v>575</v>
      </c>
      <c r="C25" s="3">
        <v>241223904</v>
      </c>
    </row>
    <row r="26" spans="1:3" x14ac:dyDescent="0.3">
      <c r="A26" s="110" t="s">
        <v>520</v>
      </c>
      <c r="B26" s="3">
        <v>18</v>
      </c>
      <c r="C26" s="3">
        <v>11460960</v>
      </c>
    </row>
    <row r="27" spans="1:3" x14ac:dyDescent="0.3">
      <c r="A27" s="110" t="s">
        <v>517</v>
      </c>
      <c r="B27" s="3">
        <v>84</v>
      </c>
      <c r="C27" s="3">
        <v>27217368</v>
      </c>
    </row>
    <row r="28" spans="1:3" x14ac:dyDescent="0.3">
      <c r="A28" s="110" t="s">
        <v>518</v>
      </c>
      <c r="B28" s="3">
        <v>62</v>
      </c>
      <c r="C28" s="3">
        <v>24368736</v>
      </c>
    </row>
    <row r="29" spans="1:3" x14ac:dyDescent="0.3">
      <c r="A29" s="110" t="s">
        <v>521</v>
      </c>
      <c r="B29" s="3">
        <v>103</v>
      </c>
      <c r="C29" s="3">
        <v>36357192</v>
      </c>
    </row>
    <row r="30" spans="1:3" x14ac:dyDescent="0.3">
      <c r="A30" s="110" t="s">
        <v>522</v>
      </c>
      <c r="B30" s="3">
        <v>215</v>
      </c>
      <c r="C30" s="3">
        <v>89458876.799999997</v>
      </c>
    </row>
    <row r="31" spans="1:3" x14ac:dyDescent="0.3">
      <c r="A31" s="110" t="s">
        <v>519</v>
      </c>
      <c r="B31" s="3">
        <v>93</v>
      </c>
      <c r="C31" s="3">
        <v>52360771.200000003</v>
      </c>
    </row>
    <row r="32" spans="1:3" x14ac:dyDescent="0.3">
      <c r="A32" s="107" t="s">
        <v>513</v>
      </c>
      <c r="B32" s="3">
        <v>609</v>
      </c>
      <c r="C32" s="3">
        <v>264890748</v>
      </c>
    </row>
    <row r="33" spans="1:3" x14ac:dyDescent="0.3">
      <c r="A33" s="110" t="s">
        <v>520</v>
      </c>
      <c r="B33" s="3">
        <v>70</v>
      </c>
      <c r="C33" s="3">
        <v>32616456</v>
      </c>
    </row>
    <row r="34" spans="1:3" x14ac:dyDescent="0.3">
      <c r="A34" s="110" t="s">
        <v>517</v>
      </c>
      <c r="B34" s="3">
        <v>60</v>
      </c>
      <c r="C34" s="3">
        <v>16230804</v>
      </c>
    </row>
    <row r="35" spans="1:3" x14ac:dyDescent="0.3">
      <c r="A35" s="110" t="s">
        <v>518</v>
      </c>
      <c r="B35" s="3">
        <v>75</v>
      </c>
      <c r="C35" s="3">
        <v>33481128</v>
      </c>
    </row>
    <row r="36" spans="1:3" x14ac:dyDescent="0.3">
      <c r="A36" s="110" t="s">
        <v>521</v>
      </c>
      <c r="B36" s="3">
        <v>81</v>
      </c>
      <c r="C36" s="3">
        <v>30899808</v>
      </c>
    </row>
    <row r="37" spans="1:3" x14ac:dyDescent="0.3">
      <c r="A37" s="110" t="s">
        <v>522</v>
      </c>
      <c r="B37" s="3">
        <v>212</v>
      </c>
      <c r="C37" s="3">
        <v>108153804</v>
      </c>
    </row>
    <row r="38" spans="1:3" x14ac:dyDescent="0.3">
      <c r="A38" s="110" t="s">
        <v>519</v>
      </c>
      <c r="B38" s="3">
        <v>111</v>
      </c>
      <c r="C38" s="3">
        <v>43508748</v>
      </c>
    </row>
    <row r="39" spans="1:3" x14ac:dyDescent="0.3">
      <c r="A39" s="107" t="s">
        <v>514</v>
      </c>
      <c r="B39" s="3">
        <v>1223</v>
      </c>
      <c r="C39" s="3">
        <v>450258192</v>
      </c>
    </row>
    <row r="40" spans="1:3" x14ac:dyDescent="0.3">
      <c r="A40" s="110" t="s">
        <v>520</v>
      </c>
      <c r="B40" s="3">
        <v>61</v>
      </c>
      <c r="C40" s="3">
        <v>6610423.2000000002</v>
      </c>
    </row>
    <row r="41" spans="1:3" x14ac:dyDescent="0.3">
      <c r="A41" s="110" t="s">
        <v>517</v>
      </c>
      <c r="B41" s="3">
        <v>91</v>
      </c>
      <c r="C41" s="3">
        <v>35474716.799999997</v>
      </c>
    </row>
    <row r="42" spans="1:3" x14ac:dyDescent="0.3">
      <c r="A42" s="110" t="s">
        <v>518</v>
      </c>
      <c r="B42" s="3">
        <v>180</v>
      </c>
      <c r="C42" s="3">
        <v>73910368.800000012</v>
      </c>
    </row>
    <row r="43" spans="1:3" x14ac:dyDescent="0.3">
      <c r="A43" s="110" t="s">
        <v>521</v>
      </c>
      <c r="B43" s="3">
        <v>347</v>
      </c>
      <c r="C43" s="3">
        <v>166879317.59999999</v>
      </c>
    </row>
    <row r="44" spans="1:3" x14ac:dyDescent="0.3">
      <c r="A44" s="110" t="s">
        <v>522</v>
      </c>
      <c r="B44" s="3">
        <v>347</v>
      </c>
      <c r="C44" s="3">
        <v>135774780</v>
      </c>
    </row>
    <row r="45" spans="1:3" x14ac:dyDescent="0.3">
      <c r="A45" s="110" t="s">
        <v>519</v>
      </c>
      <c r="B45" s="3">
        <v>197</v>
      </c>
      <c r="C45" s="3">
        <v>31608585.600000001</v>
      </c>
    </row>
    <row r="46" spans="1:3" x14ac:dyDescent="0.3">
      <c r="A46" s="107" t="s">
        <v>493</v>
      </c>
      <c r="B46" s="3">
        <v>2891</v>
      </c>
      <c r="C46" s="3">
        <v>1121903240.4000001</v>
      </c>
    </row>
    <row r="47" spans="1:3" x14ac:dyDescent="0.3">
      <c r="C47"/>
    </row>
    <row r="48" spans="1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376"/>
  <sheetViews>
    <sheetView showGridLines="0" tabSelected="1" topLeftCell="A40" zoomScale="90" zoomScaleNormal="90" workbookViewId="0">
      <selection activeCell="E2" sqref="E2"/>
    </sheetView>
  </sheetViews>
  <sheetFormatPr defaultRowHeight="16.5" x14ac:dyDescent="0.3"/>
  <cols>
    <col min="1" max="1" width="12.875" style="3" customWidth="1"/>
    <col min="2" max="2" width="16.75" style="30" customWidth="1"/>
    <col min="3" max="3" width="13.625" style="30" customWidth="1"/>
    <col min="4" max="4" width="13.625" style="38" customWidth="1"/>
    <col min="5" max="5" width="11.625" style="42" customWidth="1"/>
    <col min="6" max="6" width="18.25" style="38" customWidth="1"/>
    <col min="7" max="7" width="16" style="39" customWidth="1"/>
    <col min="8" max="8" width="12.75" style="36" customWidth="1"/>
    <col min="9" max="9" width="12.75" style="3" customWidth="1"/>
    <col min="10" max="10" width="9" style="3"/>
    <col min="11" max="11" width="14.5" style="29" customWidth="1"/>
    <col min="12" max="12" width="15.875" customWidth="1"/>
    <col min="13" max="13" width="11.25" customWidth="1"/>
  </cols>
  <sheetData>
    <row r="1" spans="1:12" s="2" customFormat="1" x14ac:dyDescent="0.3">
      <c r="A1" s="2" t="s">
        <v>169</v>
      </c>
      <c r="B1" s="2" t="s">
        <v>170</v>
      </c>
      <c r="C1" s="2" t="s">
        <v>171</v>
      </c>
      <c r="D1" s="2" t="s">
        <v>189</v>
      </c>
      <c r="E1" s="2" t="s">
        <v>172</v>
      </c>
      <c r="F1" s="2" t="s">
        <v>451</v>
      </c>
      <c r="G1" s="2" t="s">
        <v>173</v>
      </c>
      <c r="H1" s="2" t="s">
        <v>9</v>
      </c>
      <c r="I1" s="2" t="s">
        <v>174</v>
      </c>
      <c r="J1" s="2" t="s">
        <v>175</v>
      </c>
      <c r="K1" s="37" t="s">
        <v>176</v>
      </c>
      <c r="L1" s="2" t="s">
        <v>501</v>
      </c>
    </row>
    <row r="2" spans="1:12" x14ac:dyDescent="0.3">
      <c r="A2" s="31">
        <v>1</v>
      </c>
      <c r="B2" s="32">
        <v>43102</v>
      </c>
      <c r="C2" s="41">
        <v>4</v>
      </c>
      <c r="D2" s="33" t="str">
        <f>VLOOKUP(매출현황[[#This Row],[거래처코드]],거래처[],2,0)</f>
        <v>동광통상</v>
      </c>
      <c r="E2" s="41">
        <v>19</v>
      </c>
      <c r="F2" s="33" t="str">
        <f>VLOOKUP(매출현황[[#This Row],[제품코드]],제품[],2,0)</f>
        <v>90W AC / DC 전원 어댑터 E300</v>
      </c>
      <c r="G2" s="61">
        <f>VLOOKUP(매출현황[[#This Row],[제품코드]],제품[],5,0)</f>
        <v>7284</v>
      </c>
      <c r="H2" s="61">
        <f>VLOOKUP(매출현황[[#This Row],[제품코드]],제품[],6,0)</f>
        <v>14280</v>
      </c>
      <c r="I2" s="34">
        <v>8</v>
      </c>
      <c r="J2" s="35">
        <v>0</v>
      </c>
      <c r="K2" s="29">
        <f>매출현황[[#This Row],[단가]]*매출현황[[#This Row],[수량]]*(1-매출현황[[#This Row],[할인율]])</f>
        <v>114240</v>
      </c>
      <c r="L2" s="108" t="str">
        <f>VLOOKUP(매출현황[제품코드],제품[],9,0)</f>
        <v>컴퓨터</v>
      </c>
    </row>
    <row r="3" spans="1:12" x14ac:dyDescent="0.3">
      <c r="A3" s="31">
        <v>2</v>
      </c>
      <c r="B3" s="32">
        <v>43105</v>
      </c>
      <c r="C3" s="41">
        <v>3</v>
      </c>
      <c r="D3" s="33" t="str">
        <f>VLOOKUP(매출현황[[#This Row],[거래처코드]],거래처[],2,0)</f>
        <v>태화상사</v>
      </c>
      <c r="E3" s="41">
        <v>1</v>
      </c>
      <c r="F3" s="33" t="str">
        <f>VLOOKUP(매출현황[[#This Row],[제품코드]],제품[],2,0)</f>
        <v>16GB MP5 Play M1600</v>
      </c>
      <c r="G3" s="61">
        <f>VLOOKUP(매출현황[[#This Row],[제품코드]],제품[],5,0)</f>
        <v>110316</v>
      </c>
      <c r="H3" s="61">
        <f>VLOOKUP(매출현황[[#This Row],[제품코드]],제품[],6,0)</f>
        <v>239880</v>
      </c>
      <c r="I3" s="34">
        <v>3</v>
      </c>
      <c r="J3" s="35">
        <v>0.1</v>
      </c>
      <c r="K3" s="29">
        <f>매출현황[[#This Row],[단가]]*매출현황[[#This Row],[수량]]*(1-매출현황[[#This Row],[할인율]])</f>
        <v>647676</v>
      </c>
      <c r="L3" s="108" t="str">
        <f>VLOOKUP(매출현황[제품코드],제품[],9,0)</f>
        <v>오디오</v>
      </c>
    </row>
    <row r="4" spans="1:12" x14ac:dyDescent="0.3">
      <c r="A4" s="31">
        <v>3</v>
      </c>
      <c r="B4" s="32">
        <v>43105</v>
      </c>
      <c r="C4" s="41">
        <v>7</v>
      </c>
      <c r="D4" s="33" t="str">
        <f>VLOOKUP(매출현황[[#This Row],[거래처코드]],거래처[],2,0)</f>
        <v>삼화상사</v>
      </c>
      <c r="E4" s="41">
        <v>254</v>
      </c>
      <c r="F4" s="33" t="str">
        <f>VLOOKUP(매출현황[[#This Row],[제품코드]],제품[],2,0)</f>
        <v>잉크젯 PDF 스캐너 M300</v>
      </c>
      <c r="G4" s="61">
        <f>VLOOKUP(매출현황[[#This Row],[제품코드]],제품[],5,0)</f>
        <v>87600</v>
      </c>
      <c r="H4" s="61">
        <f>VLOOKUP(매출현황[[#This Row],[제품코드]],제품[],6,0)</f>
        <v>192000</v>
      </c>
      <c r="I4" s="34">
        <v>4</v>
      </c>
      <c r="J4" s="35">
        <v>0</v>
      </c>
      <c r="K4" s="29">
        <f>매출현황[[#This Row],[단가]]*매출현황[[#This Row],[수량]]*(1-매출현황[[#This Row],[할인율]])</f>
        <v>768000</v>
      </c>
      <c r="L4" s="108" t="str">
        <f>VLOOKUP(매출현황[제품코드],제품[],9,0)</f>
        <v>컴퓨터</v>
      </c>
    </row>
    <row r="5" spans="1:12" x14ac:dyDescent="0.3">
      <c r="A5" s="31">
        <v>4</v>
      </c>
      <c r="B5" s="32">
        <v>43105</v>
      </c>
      <c r="C5" s="41">
        <v>7</v>
      </c>
      <c r="D5" s="33" t="str">
        <f>VLOOKUP(매출현황[[#This Row],[거래처코드]],거래처[],2,0)</f>
        <v>삼화상사</v>
      </c>
      <c r="E5" s="41">
        <v>2</v>
      </c>
      <c r="F5" s="33" t="str">
        <f>VLOOKUP(매출현황[[#This Row],[제품코드]],제품[],2,0)</f>
        <v>16GB New MP5 Play M1650</v>
      </c>
      <c r="G5" s="61">
        <f>VLOOKUP(매출현황[[#This Row],[제품코드]],제품[],5,0)</f>
        <v>128028</v>
      </c>
      <c r="H5" s="61">
        <f>VLOOKUP(매출현황[[#This Row],[제품코드]],제품[],6,0)</f>
        <v>278400</v>
      </c>
      <c r="I5" s="34">
        <v>3</v>
      </c>
      <c r="J5" s="35">
        <v>0</v>
      </c>
      <c r="K5" s="29">
        <f>매출현황[[#This Row],[단가]]*매출현황[[#This Row],[수량]]*(1-매출현황[[#This Row],[할인율]])</f>
        <v>835200</v>
      </c>
      <c r="L5" s="108" t="str">
        <f>VLOOKUP(매출현황[제품코드],제품[],9,0)</f>
        <v>오디오</v>
      </c>
    </row>
    <row r="6" spans="1:12" x14ac:dyDescent="0.3">
      <c r="A6" s="31">
        <v>5</v>
      </c>
      <c r="B6" s="32">
        <v>43107</v>
      </c>
      <c r="C6" s="41">
        <v>4</v>
      </c>
      <c r="D6" s="33" t="str">
        <f>VLOOKUP(매출현황[[#This Row],[거래처코드]],거래처[],2,0)</f>
        <v>동광통상</v>
      </c>
      <c r="E6" s="41">
        <v>71</v>
      </c>
      <c r="F6" s="33" t="str">
        <f>VLOOKUP(매출현황[[#This Row],[제품코드]],제품[],2,0)</f>
        <v>홈 시어터 시스템 5.1 채널 M1530</v>
      </c>
      <c r="G6" s="61">
        <f>VLOOKUP(매출현황[[#This Row],[제품코드]],제품[],5,0)</f>
        <v>220188</v>
      </c>
      <c r="H6" s="61">
        <f>VLOOKUP(매출현황[[#This Row],[제품코드]],제품[],6,0)</f>
        <v>478800</v>
      </c>
      <c r="I6" s="34">
        <v>8</v>
      </c>
      <c r="J6" s="35">
        <v>0</v>
      </c>
      <c r="K6" s="29">
        <f>매출현황[[#This Row],[단가]]*매출현황[[#This Row],[수량]]*(1-매출현황[[#This Row],[할인율]])</f>
        <v>3830400</v>
      </c>
      <c r="L6" s="108" t="str">
        <f>VLOOKUP(매출현황[제품코드],제품[],9,0)</f>
        <v>TV &amp; 비디오</v>
      </c>
    </row>
    <row r="7" spans="1:12" x14ac:dyDescent="0.3">
      <c r="A7" s="31">
        <v>6</v>
      </c>
      <c r="B7" s="32">
        <v>43110</v>
      </c>
      <c r="C7" s="41">
        <v>7</v>
      </c>
      <c r="D7" s="33" t="str">
        <f>VLOOKUP(매출현황[[#This Row],[거래처코드]],거래처[],2,0)</f>
        <v>삼화상사</v>
      </c>
      <c r="E7" s="41">
        <v>64</v>
      </c>
      <c r="F7" s="33" t="str">
        <f>VLOOKUP(매출현황[[#This Row],[제품코드]],제품[],2,0)</f>
        <v>전자 사설 교환 M90</v>
      </c>
      <c r="G7" s="61">
        <f>VLOOKUP(매출현황[[#This Row],[제품코드]],제품[],5,0)</f>
        <v>22068</v>
      </c>
      <c r="H7" s="61">
        <f>VLOOKUP(매출현황[[#This Row],[제품코드]],제품[],6,0)</f>
        <v>47988</v>
      </c>
      <c r="I7" s="34">
        <v>5</v>
      </c>
      <c r="J7" s="35">
        <v>0.1</v>
      </c>
      <c r="K7" s="29">
        <f>매출현황[[#This Row],[단가]]*매출현황[[#This Row],[수량]]*(1-매출현황[[#This Row],[할인율]])</f>
        <v>215946</v>
      </c>
      <c r="L7" s="108" t="str">
        <f>VLOOKUP(매출현황[제품코드],제품[],9,0)</f>
        <v>휴대폰</v>
      </c>
    </row>
    <row r="8" spans="1:12" x14ac:dyDescent="0.3">
      <c r="A8" s="31">
        <v>7</v>
      </c>
      <c r="B8" s="32">
        <v>43110</v>
      </c>
      <c r="C8" s="41">
        <v>2</v>
      </c>
      <c r="D8" s="33" t="str">
        <f>VLOOKUP(매출현황[[#This Row],[거래처코드]],거래처[],2,0)</f>
        <v>혜성 백화점</v>
      </c>
      <c r="E8" s="41">
        <v>38</v>
      </c>
      <c r="F8" s="33" t="str">
        <f>VLOOKUP(매출현황[[#This Row],[제품코드]],제품[],2,0)</f>
        <v>차량용 전원 어댑터 M90</v>
      </c>
      <c r="G8" s="61">
        <f>VLOOKUP(매출현황[[#This Row],[제품코드]],제품[],5,0)</f>
        <v>11004</v>
      </c>
      <c r="H8" s="61">
        <f>VLOOKUP(매출현황[[#This Row],[제품코드]],제품[],6,0)</f>
        <v>23940</v>
      </c>
      <c r="I8" s="34">
        <v>5</v>
      </c>
      <c r="J8" s="35">
        <v>0</v>
      </c>
      <c r="K8" s="29">
        <f>매출현황[[#This Row],[단가]]*매출현황[[#This Row],[수량]]*(1-매출현황[[#This Row],[할인율]])</f>
        <v>119700</v>
      </c>
      <c r="L8" s="108" t="str">
        <f>VLOOKUP(매출현황[제품코드],제품[],9,0)</f>
        <v>컴퓨터</v>
      </c>
    </row>
    <row r="9" spans="1:12" ht="16.899999999999999" customHeight="1" x14ac:dyDescent="0.3">
      <c r="A9" s="31">
        <v>8</v>
      </c>
      <c r="B9" s="32">
        <v>43111</v>
      </c>
      <c r="C9" s="41">
        <v>6</v>
      </c>
      <c r="D9" s="33" t="str">
        <f>VLOOKUP(매출현황[[#This Row],[거래처코드]],거래처[],2,0)</f>
        <v>미림 백화점</v>
      </c>
      <c r="E9" s="41">
        <v>104</v>
      </c>
      <c r="F9" s="33" t="str">
        <f>VLOOKUP(매출현황[[#This Row],[제품코드]],제품[],2,0)</f>
        <v>터치 스크린 폰 4라인/내장 M205</v>
      </c>
      <c r="G9" s="61">
        <f>VLOOKUP(매출현황[[#This Row],[제품코드]],제품[],5,0)</f>
        <v>147888</v>
      </c>
      <c r="H9" s="61">
        <f>VLOOKUP(매출현황[[#This Row],[제품코드]],제품[],6,0)</f>
        <v>321600</v>
      </c>
      <c r="I9" s="34">
        <v>14</v>
      </c>
      <c r="J9" s="35">
        <v>0</v>
      </c>
      <c r="K9" s="29">
        <f>매출현황[[#This Row],[단가]]*매출현황[[#This Row],[수량]]*(1-매출현황[[#This Row],[할인율]])</f>
        <v>4502400</v>
      </c>
      <c r="L9" s="108" t="str">
        <f>VLOOKUP(매출현황[제품코드],제품[],9,0)</f>
        <v>휴대폰</v>
      </c>
    </row>
    <row r="10" spans="1:12" x14ac:dyDescent="0.3">
      <c r="A10" s="31">
        <v>9</v>
      </c>
      <c r="B10" s="32">
        <v>43113</v>
      </c>
      <c r="C10" s="41">
        <v>1</v>
      </c>
      <c r="D10" s="33" t="str">
        <f>VLOOKUP(매출현황[[#This Row],[거래처코드]],거래처[],2,0)</f>
        <v>한미전자</v>
      </c>
      <c r="E10" s="41">
        <v>71</v>
      </c>
      <c r="F10" s="33" t="str">
        <f>VLOOKUP(매출현황[[#This Row],[제품코드]],제품[],2,0)</f>
        <v>홈 시어터 시스템 5.1 채널 M1530</v>
      </c>
      <c r="G10" s="61">
        <f>VLOOKUP(매출현황[[#This Row],[제품코드]],제품[],5,0)</f>
        <v>220188</v>
      </c>
      <c r="H10" s="61">
        <f>VLOOKUP(매출현황[[#This Row],[제품코드]],제품[],6,0)</f>
        <v>478800</v>
      </c>
      <c r="I10" s="34">
        <v>3</v>
      </c>
      <c r="J10" s="35">
        <v>0.1</v>
      </c>
      <c r="K10" s="29">
        <f>매출현황[[#This Row],[단가]]*매출현황[[#This Row],[수량]]*(1-매출현황[[#This Row],[할인율]])</f>
        <v>1292760</v>
      </c>
      <c r="L10" s="108" t="str">
        <f>VLOOKUP(매출현황[제품코드],제품[],9,0)</f>
        <v>TV &amp; 비디오</v>
      </c>
    </row>
    <row r="11" spans="1:12" x14ac:dyDescent="0.3">
      <c r="A11" s="31">
        <v>10</v>
      </c>
      <c r="B11" s="32">
        <v>43115</v>
      </c>
      <c r="C11" s="41">
        <v>4</v>
      </c>
      <c r="D11" s="33" t="str">
        <f>VLOOKUP(매출현황[[#This Row],[거래처코드]],거래처[],2,0)</f>
        <v>동광통상</v>
      </c>
      <c r="E11" s="41">
        <v>169</v>
      </c>
      <c r="F11" s="33" t="str">
        <f>VLOOKUP(매출현황[[#This Row],[제품코드]],제품[],2,0)</f>
        <v>Independent Filmmaker 1/3'' 8.5mm X200</v>
      </c>
      <c r="G11" s="61">
        <f>VLOOKUP(매출현황[[#This Row],[제품코드]],제품[],5,0)</f>
        <v>620232</v>
      </c>
      <c r="H11" s="61">
        <f>VLOOKUP(매출현황[[#This Row],[제품코드]],제품[],6,0)</f>
        <v>1872000</v>
      </c>
      <c r="I11" s="34">
        <v>16</v>
      </c>
      <c r="J11" s="35">
        <v>0.1</v>
      </c>
      <c r="K11" s="29">
        <f>매출현황[[#This Row],[단가]]*매출현황[[#This Row],[수량]]*(1-매출현황[[#This Row],[할인율]])</f>
        <v>26956800</v>
      </c>
      <c r="L11" s="108" t="str">
        <f>VLOOKUP(매출현황[제품코드],제품[],9,0)</f>
        <v>카메라 &amp; 캠코더</v>
      </c>
    </row>
    <row r="12" spans="1:12" x14ac:dyDescent="0.3">
      <c r="A12" s="31">
        <v>11</v>
      </c>
      <c r="B12" s="32">
        <v>43118</v>
      </c>
      <c r="C12" s="41">
        <v>1</v>
      </c>
      <c r="D12" s="33" t="str">
        <f>VLOOKUP(매출현황[[#This Row],[거래처코드]],거래처[],2,0)</f>
        <v>한미전자</v>
      </c>
      <c r="E12" s="41">
        <v>129</v>
      </c>
      <c r="F12" s="33" t="str">
        <f>VLOOKUP(매출현황[[#This Row],[제품코드]],제품[],2,0)</f>
        <v>CRT15 E101</v>
      </c>
      <c r="G12" s="61">
        <f>VLOOKUP(매출현황[[#This Row],[제품코드]],제품[],5,0)</f>
        <v>35784</v>
      </c>
      <c r="H12" s="61">
        <f>VLOOKUP(매출현황[[#This Row],[제품코드]],제품[],6,0)</f>
        <v>108000</v>
      </c>
      <c r="I12" s="34">
        <v>1</v>
      </c>
      <c r="J12" s="35">
        <v>0.1</v>
      </c>
      <c r="K12" s="29">
        <f>매출현황[[#This Row],[단가]]*매출현황[[#This Row],[수량]]*(1-매출현황[[#This Row],[할인율]])</f>
        <v>97200</v>
      </c>
      <c r="L12" s="108" t="str">
        <f>VLOOKUP(매출현황[제품코드],제품[],9,0)</f>
        <v>컴퓨터</v>
      </c>
    </row>
    <row r="13" spans="1:12" x14ac:dyDescent="0.3">
      <c r="A13" s="31">
        <v>12</v>
      </c>
      <c r="B13" s="32">
        <v>43121</v>
      </c>
      <c r="C13" s="41">
        <v>7</v>
      </c>
      <c r="D13" s="33" t="str">
        <f>VLOOKUP(매출현황[[#This Row],[거래처코드]],거래처[],2,0)</f>
        <v>삼화상사</v>
      </c>
      <c r="E13" s="41">
        <v>167</v>
      </c>
      <c r="F13" s="33" t="str">
        <f>VLOOKUP(매출현황[[#This Row],[제품코드]],제품[],2,0)</f>
        <v>Independent Filmmaker 1/2'' 3mm X300</v>
      </c>
      <c r="G13" s="61">
        <f>VLOOKUP(매출현황[[#This Row],[제품코드]],제품[],5,0)</f>
        <v>628188</v>
      </c>
      <c r="H13" s="61">
        <f>VLOOKUP(매출현황[[#This Row],[제품코드]],제품[],6,0)</f>
        <v>1896000</v>
      </c>
      <c r="I13" s="34">
        <v>1</v>
      </c>
      <c r="J13" s="35">
        <v>0.1</v>
      </c>
      <c r="K13" s="29">
        <f>매출현황[[#This Row],[단가]]*매출현황[[#This Row],[수량]]*(1-매출현황[[#This Row],[할인율]])</f>
        <v>1706400</v>
      </c>
      <c r="L13" s="108" t="str">
        <f>VLOOKUP(매출현황[제품코드],제품[],9,0)</f>
        <v>카메라 &amp; 캠코더</v>
      </c>
    </row>
    <row r="14" spans="1:12" x14ac:dyDescent="0.3">
      <c r="A14" s="31">
        <v>13</v>
      </c>
      <c r="B14" s="32">
        <v>43122</v>
      </c>
      <c r="C14" s="41">
        <v>4</v>
      </c>
      <c r="D14" s="33" t="str">
        <f>VLOOKUP(매출현황[[#This Row],[거래처코드]],거래처[],2,0)</f>
        <v>동광통상</v>
      </c>
      <c r="E14" s="41">
        <v>230</v>
      </c>
      <c r="F14" s="33" t="str">
        <f>VLOOKUP(매출현황[[#This Row],[제품코드]],제품[],2,0)</f>
        <v>터치 스크린 폰 4-와이어 / M302</v>
      </c>
      <c r="G14" s="61">
        <f>VLOOKUP(매출현황[[#This Row],[제품코드]],제품[],5,0)</f>
        <v>159480</v>
      </c>
      <c r="H14" s="61">
        <f>VLOOKUP(매출현황[[#This Row],[제품코드]],제품[],6,0)</f>
        <v>346800</v>
      </c>
      <c r="I14" s="34">
        <v>14</v>
      </c>
      <c r="J14" s="35">
        <v>0</v>
      </c>
      <c r="K14" s="29">
        <f>매출현황[[#This Row],[단가]]*매출현황[[#This Row],[수량]]*(1-매출현황[[#This Row],[할인율]])</f>
        <v>4855200</v>
      </c>
      <c r="L14" s="108" t="str">
        <f>VLOOKUP(매출현황[제품코드],제품[],9,0)</f>
        <v>휴대폰</v>
      </c>
    </row>
    <row r="15" spans="1:12" x14ac:dyDescent="0.3">
      <c r="A15" s="31">
        <v>14</v>
      </c>
      <c r="B15" s="32">
        <v>43125</v>
      </c>
      <c r="C15" s="41">
        <v>8</v>
      </c>
      <c r="D15" s="33" t="str">
        <f>VLOOKUP(매출현황[[#This Row],[거래처코드]],거래처[],2,0)</f>
        <v>태강교역</v>
      </c>
      <c r="E15" s="41">
        <v>241</v>
      </c>
      <c r="F15" s="33" t="str">
        <f>VLOOKUP(매출현황[[#This Row],[제품코드]],제품[],2,0)</f>
        <v>LCD20 M220</v>
      </c>
      <c r="G15" s="61">
        <f>VLOOKUP(매출현황[[#This Row],[제품코드]],제품[],5,0)</f>
        <v>142932</v>
      </c>
      <c r="H15" s="61">
        <f>VLOOKUP(매출현황[[#This Row],[제품코드]],제품[],6,0)</f>
        <v>310800</v>
      </c>
      <c r="I15" s="34">
        <v>7</v>
      </c>
      <c r="J15" s="35">
        <v>0.1</v>
      </c>
      <c r="K15" s="29">
        <f>매출현황[[#This Row],[단가]]*매출현황[[#This Row],[수량]]*(1-매출현황[[#This Row],[할인율]])</f>
        <v>1958040</v>
      </c>
      <c r="L15" s="108" t="str">
        <f>VLOOKUP(매출현황[제품코드],제품[],9,0)</f>
        <v>컴퓨터</v>
      </c>
    </row>
    <row r="16" spans="1:12" x14ac:dyDescent="0.3">
      <c r="A16" s="31">
        <v>15</v>
      </c>
      <c r="B16" s="32">
        <v>43125</v>
      </c>
      <c r="C16" s="41">
        <v>8</v>
      </c>
      <c r="D16" s="33" t="str">
        <f>VLOOKUP(매출현황[[#This Row],[거래처코드]],거래처[],2,0)</f>
        <v>태강교역</v>
      </c>
      <c r="E16" s="41">
        <v>67</v>
      </c>
      <c r="F16" s="33" t="str">
        <f>VLOOKUP(매출현황[[#This Row],[제품코드]],제품[],2,0)</f>
        <v>확장 4 휴대폰 무선 전화 시스템 M206</v>
      </c>
      <c r="G16" s="61">
        <f>VLOOKUP(매출현황[[#This Row],[제품코드]],제품[],5,0)</f>
        <v>24180</v>
      </c>
      <c r="H16" s="61">
        <f>VLOOKUP(매출현황[[#This Row],[제품코드]],제품[],6,0)</f>
        <v>52572</v>
      </c>
      <c r="I16" s="34">
        <v>5</v>
      </c>
      <c r="J16" s="35">
        <v>0</v>
      </c>
      <c r="K16" s="29">
        <f>매출현황[[#This Row],[단가]]*매출현황[[#This Row],[수량]]*(1-매출현황[[#This Row],[할인율]])</f>
        <v>262860</v>
      </c>
      <c r="L16" s="108" t="str">
        <f>VLOOKUP(매출현황[제품코드],제품[],9,0)</f>
        <v>휴대폰</v>
      </c>
    </row>
    <row r="17" spans="1:12" x14ac:dyDescent="0.3">
      <c r="A17" s="31">
        <v>16</v>
      </c>
      <c r="B17" s="32">
        <v>43126</v>
      </c>
      <c r="C17" s="41">
        <v>5</v>
      </c>
      <c r="D17" s="33" t="str">
        <f>VLOOKUP(매출현황[[#This Row],[거래처코드]],거래처[],2,0)</f>
        <v>오성통상</v>
      </c>
      <c r="E17" s="41">
        <v>113</v>
      </c>
      <c r="F17" s="33" t="str">
        <f>VLOOKUP(매출현황[[#This Row],[제품코드]],제품[],2,0)</f>
        <v>USB 케이블 M250</v>
      </c>
      <c r="G17" s="61">
        <f>VLOOKUP(매출현황[[#This Row],[제품코드]],제품[],5,0)</f>
        <v>13800</v>
      </c>
      <c r="H17" s="61">
        <f>VLOOKUP(매출현황[[#This Row],[제품코드]],제품[],6,0)</f>
        <v>30000</v>
      </c>
      <c r="I17" s="34">
        <v>3</v>
      </c>
      <c r="J17" s="35">
        <v>0</v>
      </c>
      <c r="K17" s="29">
        <f>매출현황[[#This Row],[단가]]*매출현황[[#This Row],[수량]]*(1-매출현황[[#This Row],[할인율]])</f>
        <v>90000</v>
      </c>
      <c r="L17" s="108" t="str">
        <f>VLOOKUP(매출현황[제품코드],제품[],9,0)</f>
        <v>카메라 &amp; 캠코더</v>
      </c>
    </row>
    <row r="18" spans="1:12" x14ac:dyDescent="0.3">
      <c r="A18" s="31">
        <v>17</v>
      </c>
      <c r="B18" s="32">
        <v>43128</v>
      </c>
      <c r="C18" s="41">
        <v>6</v>
      </c>
      <c r="D18" s="33" t="str">
        <f>VLOOKUP(매출현황[[#This Row],[거래처코드]],거래처[],2,0)</f>
        <v>미림 백화점</v>
      </c>
      <c r="E18" s="41">
        <v>95</v>
      </c>
      <c r="F18" s="33" t="str">
        <f>VLOOKUP(매출현황[[#This Row],[제품코드]],제품[],2,0)</f>
        <v>충전식 배터리 E100</v>
      </c>
      <c r="G18" s="61">
        <f>VLOOKUP(매출현황[[#This Row],[제품코드]],제품[],5,0)</f>
        <v>7920</v>
      </c>
      <c r="H18" s="61">
        <f>VLOOKUP(매출현황[[#This Row],[제품코드]],제품[],6,0)</f>
        <v>15540</v>
      </c>
      <c r="I18" s="34">
        <v>14</v>
      </c>
      <c r="J18" s="35">
        <v>0</v>
      </c>
      <c r="K18" s="29">
        <f>매출현황[[#This Row],[단가]]*매출현황[[#This Row],[수량]]*(1-매출현황[[#This Row],[할인율]])</f>
        <v>217560</v>
      </c>
      <c r="L18" s="108" t="str">
        <f>VLOOKUP(매출현황[제품코드],제품[],9,0)</f>
        <v>컴퓨터</v>
      </c>
    </row>
    <row r="19" spans="1:12" x14ac:dyDescent="0.3">
      <c r="A19" s="31">
        <v>18</v>
      </c>
      <c r="B19" s="32">
        <v>43129</v>
      </c>
      <c r="C19" s="41">
        <v>2</v>
      </c>
      <c r="D19" s="33" t="str">
        <f>VLOOKUP(매출현황[[#This Row],[거래처코드]],거래처[],2,0)</f>
        <v>혜성 백화점</v>
      </c>
      <c r="E19" s="41">
        <v>32</v>
      </c>
      <c r="F19" s="33" t="str">
        <f>VLOOKUP(매출현황[[#This Row],[제품코드]],제품[],2,0)</f>
        <v>블루투스 노트북 마우스 E71</v>
      </c>
      <c r="G19" s="61">
        <f>VLOOKUP(매출현황[[#This Row],[제품코드]],제품[],5,0)</f>
        <v>30588</v>
      </c>
      <c r="H19" s="61">
        <f>VLOOKUP(매출현황[[#This Row],[제품코드]],제품[],6,0)</f>
        <v>60000</v>
      </c>
      <c r="I19" s="34">
        <v>1</v>
      </c>
      <c r="J19" s="35">
        <v>0</v>
      </c>
      <c r="K19" s="29">
        <f>매출현황[[#This Row],[단가]]*매출현황[[#This Row],[수량]]*(1-매출현황[[#This Row],[할인율]])</f>
        <v>60000</v>
      </c>
      <c r="L19" s="108" t="str">
        <f>VLOOKUP(매출현황[제품코드],제품[],9,0)</f>
        <v>컴퓨터</v>
      </c>
    </row>
    <row r="20" spans="1:12" x14ac:dyDescent="0.3">
      <c r="A20" s="31">
        <v>19</v>
      </c>
      <c r="B20" s="32">
        <v>43133</v>
      </c>
      <c r="C20" s="41">
        <v>7</v>
      </c>
      <c r="D20" s="33" t="str">
        <f>VLOOKUP(매출현황[[#This Row],[거래처코드]],거래처[],2,0)</f>
        <v>삼화상사</v>
      </c>
      <c r="E20" s="41">
        <v>121</v>
      </c>
      <c r="F20" s="33" t="str">
        <f>VLOOKUP(매출현황[[#This Row],[제품코드]],제품[],2,0)</f>
        <v>20" LCD HDTV M120</v>
      </c>
      <c r="G20" s="61">
        <f>VLOOKUP(매출현황[[#This Row],[제품코드]],제품[],5,0)</f>
        <v>193116</v>
      </c>
      <c r="H20" s="61">
        <f>VLOOKUP(매출현황[[#This Row],[제품코드]],제품[],6,0)</f>
        <v>419940</v>
      </c>
      <c r="I20" s="34">
        <v>1</v>
      </c>
      <c r="J20" s="35">
        <v>0.1</v>
      </c>
      <c r="K20" s="29">
        <f>매출현황[[#This Row],[단가]]*매출현황[[#This Row],[수량]]*(1-매출현황[[#This Row],[할인율]])</f>
        <v>377946</v>
      </c>
      <c r="L20" s="108" t="str">
        <f>VLOOKUP(매출현황[제품코드],제품[],9,0)</f>
        <v>TV &amp; 비디오</v>
      </c>
    </row>
    <row r="21" spans="1:12" x14ac:dyDescent="0.3">
      <c r="A21" s="31">
        <v>20</v>
      </c>
      <c r="B21" s="32">
        <v>43134</v>
      </c>
      <c r="C21" s="41">
        <v>2</v>
      </c>
      <c r="D21" s="33" t="str">
        <f>VLOOKUP(매출현황[[#This Row],[거래처코드]],거래처[],2,0)</f>
        <v>혜성 백화점</v>
      </c>
      <c r="E21" s="41">
        <v>89</v>
      </c>
      <c r="F21" s="33" t="str">
        <f>VLOOKUP(매출현황[[#This Row],[제품코드]],제품[],2,0)</f>
        <v>펜 터치 스크린 폰 M320</v>
      </c>
      <c r="G21" s="61">
        <f>VLOOKUP(매출현황[[#This Row],[제품코드]],제품[],5,0)</f>
        <v>160032</v>
      </c>
      <c r="H21" s="61">
        <f>VLOOKUP(매출현황[[#This Row],[제품코드]],제품[],6,0)</f>
        <v>348000</v>
      </c>
      <c r="I21" s="34">
        <v>1</v>
      </c>
      <c r="J21" s="35">
        <v>0.1</v>
      </c>
      <c r="K21" s="29">
        <f>매출현황[[#This Row],[단가]]*매출현황[[#This Row],[수량]]*(1-매출현황[[#This Row],[할인율]])</f>
        <v>313200</v>
      </c>
      <c r="L21" s="108" t="str">
        <f>VLOOKUP(매출현황[제품코드],제품[],9,0)</f>
        <v>휴대폰</v>
      </c>
    </row>
    <row r="22" spans="1:12" x14ac:dyDescent="0.3">
      <c r="A22" s="31">
        <v>21</v>
      </c>
      <c r="B22" s="32">
        <v>43135</v>
      </c>
      <c r="C22" s="41">
        <v>10</v>
      </c>
      <c r="D22" s="33" t="str">
        <f>VLOOKUP(매출현황[[#This Row],[거래처코드]],거래처[],2,0)</f>
        <v>신영상사</v>
      </c>
      <c r="E22" s="41">
        <v>219</v>
      </c>
      <c r="F22" s="33" t="str">
        <f>VLOOKUP(매출현황[[#This Row],[제품코드]],제품[],2,0)</f>
        <v>PDA Handheld 4.7 inch L650</v>
      </c>
      <c r="G22" s="61">
        <f>VLOOKUP(매출현황[[#This Row],[제품코드]],제품[],5,0)</f>
        <v>154656</v>
      </c>
      <c r="H22" s="61">
        <f>VLOOKUP(매출현황[[#This Row],[제품코드]],제품[],6,0)</f>
        <v>466800</v>
      </c>
      <c r="I22" s="34">
        <v>7</v>
      </c>
      <c r="J22" s="35">
        <v>0.1</v>
      </c>
      <c r="K22" s="29">
        <f>매출현황[[#This Row],[단가]]*매출현황[[#This Row],[수량]]*(1-매출현황[[#This Row],[할인율]])</f>
        <v>2940840</v>
      </c>
      <c r="L22" s="108" t="str">
        <f>VLOOKUP(매출현황[제품코드],제품[],9,0)</f>
        <v>휴대폰</v>
      </c>
    </row>
    <row r="23" spans="1:12" x14ac:dyDescent="0.3">
      <c r="A23" s="31">
        <v>22</v>
      </c>
      <c r="B23" s="32">
        <v>43135</v>
      </c>
      <c r="C23" s="41">
        <v>7</v>
      </c>
      <c r="D23" s="33" t="str">
        <f>VLOOKUP(매출현황[[#This Row],[거래처코드]],거래처[],2,0)</f>
        <v>삼화상사</v>
      </c>
      <c r="E23" s="41">
        <v>71</v>
      </c>
      <c r="F23" s="33" t="str">
        <f>VLOOKUP(매출현황[[#This Row],[제품코드]],제품[],2,0)</f>
        <v>홈 시어터 시스템 5.1 채널 M1530</v>
      </c>
      <c r="G23" s="61">
        <f>VLOOKUP(매출현황[[#This Row],[제품코드]],제품[],5,0)</f>
        <v>220188</v>
      </c>
      <c r="H23" s="61">
        <f>VLOOKUP(매출현황[[#This Row],[제품코드]],제품[],6,0)</f>
        <v>478800</v>
      </c>
      <c r="I23" s="34">
        <v>1</v>
      </c>
      <c r="J23" s="35">
        <v>0.1</v>
      </c>
      <c r="K23" s="29">
        <f>매출현황[[#This Row],[단가]]*매출현황[[#This Row],[수량]]*(1-매출현황[[#This Row],[할인율]])</f>
        <v>430920</v>
      </c>
      <c r="L23" s="108" t="str">
        <f>VLOOKUP(매출현황[제품코드],제품[],9,0)</f>
        <v>TV &amp; 비디오</v>
      </c>
    </row>
    <row r="24" spans="1:12" x14ac:dyDescent="0.3">
      <c r="A24" s="31">
        <v>23</v>
      </c>
      <c r="B24" s="32">
        <v>43138</v>
      </c>
      <c r="C24" s="41">
        <v>9</v>
      </c>
      <c r="D24" s="33" t="str">
        <f>VLOOKUP(매출현황[[#This Row],[거래처코드]],거래처[],2,0)</f>
        <v>월드링크</v>
      </c>
      <c r="E24" s="41">
        <v>202</v>
      </c>
      <c r="F24" s="33" t="str">
        <f>VLOOKUP(매출현황[[#This Row],[제품코드]],제품[],2,0)</f>
        <v>Trendsetter 1'' 25mm X400</v>
      </c>
      <c r="G24" s="61">
        <f>VLOOKUP(매출현황[[#This Row],[제품코드]],제품[],5,0)</f>
        <v>397584</v>
      </c>
      <c r="H24" s="61">
        <f>VLOOKUP(매출현황[[#This Row],[제품코드]],제품[],6,0)</f>
        <v>1200000</v>
      </c>
      <c r="I24" s="34">
        <v>1</v>
      </c>
      <c r="J24" s="35">
        <v>0</v>
      </c>
      <c r="K24" s="29">
        <f>매출현황[[#This Row],[단가]]*매출현황[[#This Row],[수량]]*(1-매출현황[[#This Row],[할인율]])</f>
        <v>1200000</v>
      </c>
      <c r="L24" s="108" t="str">
        <f>VLOOKUP(매출현황[제품코드],제품[],9,0)</f>
        <v>카메라 &amp; 캠코더</v>
      </c>
    </row>
    <row r="25" spans="1:12" x14ac:dyDescent="0.3">
      <c r="A25" s="31">
        <v>24</v>
      </c>
      <c r="B25" s="32">
        <v>43138</v>
      </c>
      <c r="C25" s="41">
        <v>5</v>
      </c>
      <c r="D25" s="33" t="str">
        <f>VLOOKUP(매출현황[[#This Row],[거래처코드]],거래처[],2,0)</f>
        <v>오성통상</v>
      </c>
      <c r="E25" s="41">
        <v>99</v>
      </c>
      <c r="F25" s="33" t="str">
        <f>VLOOKUP(매출현황[[#This Row],[제품코드]],제품[],2,0)</f>
        <v>스크린 106in M060</v>
      </c>
      <c r="G25" s="61">
        <f>VLOOKUP(매출현황[[#This Row],[제품코드]],제품[],5,0)</f>
        <v>99792</v>
      </c>
      <c r="H25" s="61">
        <f>VLOOKUP(매출현황[[#This Row],[제품코드]],제품[],6,0)</f>
        <v>301200</v>
      </c>
      <c r="I25" s="34">
        <v>3</v>
      </c>
      <c r="J25" s="35">
        <v>0.1</v>
      </c>
      <c r="K25" s="29">
        <f>매출현황[[#This Row],[단가]]*매출현황[[#This Row],[수량]]*(1-매출현황[[#This Row],[할인율]])</f>
        <v>813240</v>
      </c>
      <c r="L25" s="108" t="str">
        <f>VLOOKUP(매출현황[제품코드],제품[],9,0)</f>
        <v>컴퓨터</v>
      </c>
    </row>
    <row r="26" spans="1:12" x14ac:dyDescent="0.3">
      <c r="A26" s="31">
        <v>25</v>
      </c>
      <c r="B26" s="32">
        <v>43139</v>
      </c>
      <c r="C26" s="41">
        <v>2</v>
      </c>
      <c r="D26" s="33" t="str">
        <f>VLOOKUP(매출현황[[#This Row],[거래처코드]],거래처[],2,0)</f>
        <v>혜성 백화점</v>
      </c>
      <c r="E26" s="41">
        <v>198</v>
      </c>
      <c r="F26" s="33" t="str">
        <f>VLOOKUP(매출현황[[#This Row],[제품코드]],제품[],2,0)</f>
        <v>Social Videographer 1/3'' 8.5mm E200</v>
      </c>
      <c r="G26" s="61">
        <f>VLOOKUP(매출현황[[#This Row],[제품코드]],제품[],5,0)</f>
        <v>102780</v>
      </c>
      <c r="H26" s="61">
        <f>VLOOKUP(매출현황[[#This Row],[제품코드]],제품[],6,0)</f>
        <v>201600</v>
      </c>
      <c r="I26" s="34">
        <v>1</v>
      </c>
      <c r="J26" s="35">
        <v>0.1</v>
      </c>
      <c r="K26" s="29">
        <f>매출현황[[#This Row],[단가]]*매출현황[[#This Row],[수량]]*(1-매출현황[[#This Row],[할인율]])</f>
        <v>181440</v>
      </c>
      <c r="L26" s="108" t="str">
        <f>VLOOKUP(매출현황[제품코드],제품[],9,0)</f>
        <v>카메라 &amp; 캠코더</v>
      </c>
    </row>
    <row r="27" spans="1:12" x14ac:dyDescent="0.3">
      <c r="A27" s="31">
        <v>26</v>
      </c>
      <c r="B27" s="32">
        <v>43141</v>
      </c>
      <c r="C27" s="41">
        <v>6</v>
      </c>
      <c r="D27" s="33" t="str">
        <f>VLOOKUP(매출현황[[#This Row],[거래처코드]],거래처[],2,0)</f>
        <v>미림 백화점</v>
      </c>
      <c r="E27" s="41">
        <v>196</v>
      </c>
      <c r="F27" s="33" t="str">
        <f>VLOOKUP(매출현황[[#This Row],[제품코드]],제품[],2,0)</f>
        <v>Social Videographer 1/2" 3mm E300</v>
      </c>
      <c r="G27" s="61">
        <f>VLOOKUP(매출현황[[#This Row],[제품코드]],제품[],5,0)</f>
        <v>104004</v>
      </c>
      <c r="H27" s="61">
        <f>VLOOKUP(매출현황[[#This Row],[제품코드]],제품[],6,0)</f>
        <v>204000</v>
      </c>
      <c r="I27" s="34">
        <v>3</v>
      </c>
      <c r="J27" s="35">
        <v>0.1</v>
      </c>
      <c r="K27" s="29">
        <f>매출현황[[#This Row],[단가]]*매출현황[[#This Row],[수량]]*(1-매출현황[[#This Row],[할인율]])</f>
        <v>550800</v>
      </c>
      <c r="L27" s="108" t="str">
        <f>VLOOKUP(매출현황[제품코드],제품[],9,0)</f>
        <v>카메라 &amp; 캠코더</v>
      </c>
    </row>
    <row r="28" spans="1:12" x14ac:dyDescent="0.3">
      <c r="A28" s="31">
        <v>27</v>
      </c>
      <c r="B28" s="32">
        <v>43141</v>
      </c>
      <c r="C28" s="41">
        <v>8</v>
      </c>
      <c r="D28" s="33" t="str">
        <f>VLOOKUP(매출현황[[#This Row],[거래처코드]],거래처[],2,0)</f>
        <v>태강교역</v>
      </c>
      <c r="E28" s="41">
        <v>65</v>
      </c>
      <c r="F28" s="33" t="str">
        <f>VLOOKUP(매출현황[[#This Row],[제품코드]],제품[],2,0)</f>
        <v>대용량 배터리 M800</v>
      </c>
      <c r="G28" s="61">
        <f>VLOOKUP(매출현황[[#This Row],[제품코드]],제품[],5,0)</f>
        <v>15396</v>
      </c>
      <c r="H28" s="61">
        <f>VLOOKUP(매출현황[[#This Row],[제품코드]],제품[],6,0)</f>
        <v>33480</v>
      </c>
      <c r="I28" s="34">
        <v>1</v>
      </c>
      <c r="J28" s="35">
        <v>0.1</v>
      </c>
      <c r="K28" s="29">
        <f>매출현황[[#This Row],[단가]]*매출현황[[#This Row],[수량]]*(1-매출현황[[#This Row],[할인율]])</f>
        <v>30132</v>
      </c>
      <c r="L28" s="108" t="str">
        <f>VLOOKUP(매출현황[제품코드],제품[],9,0)</f>
        <v>컴퓨터</v>
      </c>
    </row>
    <row r="29" spans="1:12" x14ac:dyDescent="0.3">
      <c r="A29" s="31">
        <v>28</v>
      </c>
      <c r="B29" s="32">
        <v>43142</v>
      </c>
      <c r="C29" s="41">
        <v>9</v>
      </c>
      <c r="D29" s="33" t="str">
        <f>VLOOKUP(매출현황[[#This Row],[거래처코드]],거래처[],2,0)</f>
        <v>월드링크</v>
      </c>
      <c r="E29" s="41">
        <v>20</v>
      </c>
      <c r="F29" s="33" t="str">
        <f>VLOOKUP(매출현황[[#This Row],[제품코드]],제품[],2,0)</f>
        <v>ADSL 모뎀 스플리터/필터 X1 E100</v>
      </c>
      <c r="G29" s="61">
        <f>VLOOKUP(매출현황[[#This Row],[제품코드]],제품[],5,0)</f>
        <v>10956</v>
      </c>
      <c r="H29" s="61">
        <f>VLOOKUP(매출현황[[#This Row],[제품코드]],제품[],6,0)</f>
        <v>21480</v>
      </c>
      <c r="I29" s="34">
        <v>5</v>
      </c>
      <c r="J29" s="35">
        <v>0.1</v>
      </c>
      <c r="K29" s="29">
        <f>매출현황[[#This Row],[단가]]*매출현황[[#This Row],[수량]]*(1-매출현황[[#This Row],[할인율]])</f>
        <v>96660</v>
      </c>
      <c r="L29" s="108" t="str">
        <f>VLOOKUP(매출현황[제품코드],제품[],9,0)</f>
        <v>컴퓨터</v>
      </c>
    </row>
    <row r="30" spans="1:12" x14ac:dyDescent="0.3">
      <c r="A30" s="31">
        <v>29</v>
      </c>
      <c r="B30" s="32">
        <v>43145</v>
      </c>
      <c r="C30" s="41">
        <v>10</v>
      </c>
      <c r="D30" s="33" t="str">
        <f>VLOOKUP(매출현황[[#This Row],[거래처코드]],거래처[],2,0)</f>
        <v>신영상사</v>
      </c>
      <c r="E30" s="41">
        <v>192</v>
      </c>
      <c r="F30" s="33" t="str">
        <f>VLOOKUP(매출현황[[#This Row],[제품코드]],제품[],2,0)</f>
        <v>Social Videographer 1" 25mm E400</v>
      </c>
      <c r="G30" s="61">
        <f>VLOOKUP(매출현황[[#This Row],[제품코드]],제품[],5,0)</f>
        <v>110124</v>
      </c>
      <c r="H30" s="61">
        <f>VLOOKUP(매출현황[[#This Row],[제품코드]],제품[],6,0)</f>
        <v>216000</v>
      </c>
      <c r="I30" s="34">
        <v>5</v>
      </c>
      <c r="J30" s="35">
        <v>0.1</v>
      </c>
      <c r="K30" s="29">
        <f>매출현황[[#This Row],[단가]]*매출현황[[#This Row],[수량]]*(1-매출현황[[#This Row],[할인율]])</f>
        <v>972000</v>
      </c>
      <c r="L30" s="108" t="str">
        <f>VLOOKUP(매출현황[제품코드],제품[],9,0)</f>
        <v>카메라 &amp; 캠코더</v>
      </c>
    </row>
    <row r="31" spans="1:12" x14ac:dyDescent="0.3">
      <c r="A31" s="31">
        <v>30</v>
      </c>
      <c r="B31" s="32">
        <v>43146</v>
      </c>
      <c r="C31" s="41">
        <v>1</v>
      </c>
      <c r="D31" s="33" t="str">
        <f>VLOOKUP(매출현황[[#This Row],[거래처코드]],거래처[],2,0)</f>
        <v>한미전자</v>
      </c>
      <c r="E31" s="41">
        <v>42</v>
      </c>
      <c r="F31" s="33" t="str">
        <f>VLOOKUP(매출현황[[#This Row],[제품코드]],제품[],2,0)</f>
        <v>Centrex Phone System L12</v>
      </c>
      <c r="G31" s="61">
        <f>VLOOKUP(매출현황[[#This Row],[제품코드]],제품[],5,0)</f>
        <v>17088</v>
      </c>
      <c r="H31" s="61">
        <f>VLOOKUP(매출현황[[#This Row],[제품코드]],제품[],6,0)</f>
        <v>51588</v>
      </c>
      <c r="I31" s="34">
        <v>8</v>
      </c>
      <c r="J31" s="35">
        <v>0.1</v>
      </c>
      <c r="K31" s="29">
        <f>매출현황[[#This Row],[단가]]*매출현황[[#This Row],[수량]]*(1-매출현황[[#This Row],[할인율]])</f>
        <v>371433.60000000003</v>
      </c>
      <c r="L31" s="108" t="str">
        <f>VLOOKUP(매출현황[제품코드],제품[],9,0)</f>
        <v>휴대폰</v>
      </c>
    </row>
    <row r="32" spans="1:12" x14ac:dyDescent="0.3">
      <c r="A32" s="31">
        <v>31</v>
      </c>
      <c r="B32" s="32">
        <v>43147</v>
      </c>
      <c r="C32" s="41">
        <v>9</v>
      </c>
      <c r="D32" s="33" t="str">
        <f>VLOOKUP(매출현황[[#This Row],[거래처코드]],거래처[],2,0)</f>
        <v>월드링크</v>
      </c>
      <c r="E32" s="41">
        <v>108</v>
      </c>
      <c r="F32" s="33" t="str">
        <f>VLOOKUP(매출현황[[#This Row],[제품코드]],제품[],2,0)</f>
        <v>터치 스크린 폰 SAW/On-wall M806</v>
      </c>
      <c r="G32" s="61">
        <f>VLOOKUP(매출현황[[#This Row],[제품코드]],제품[],5,0)</f>
        <v>161688</v>
      </c>
      <c r="H32" s="61">
        <f>VLOOKUP(매출현황[[#This Row],[제품코드]],제품[],6,0)</f>
        <v>351600</v>
      </c>
      <c r="I32" s="34">
        <v>9</v>
      </c>
      <c r="J32" s="35">
        <v>0.1</v>
      </c>
      <c r="K32" s="29">
        <f>매출현황[[#This Row],[단가]]*매출현황[[#This Row],[수량]]*(1-매출현황[[#This Row],[할인율]])</f>
        <v>2847960</v>
      </c>
      <c r="L32" s="108" t="str">
        <f>VLOOKUP(매출현황[제품코드],제품[],9,0)</f>
        <v>휴대폰</v>
      </c>
    </row>
    <row r="33" spans="1:12" x14ac:dyDescent="0.3">
      <c r="A33" s="31">
        <v>32</v>
      </c>
      <c r="B33" s="32">
        <v>43147</v>
      </c>
      <c r="C33" s="41">
        <v>1</v>
      </c>
      <c r="D33" s="33" t="str">
        <f>VLOOKUP(매출현황[[#This Row],[거래처코드]],거래처[],2,0)</f>
        <v>한미전자</v>
      </c>
      <c r="E33" s="41">
        <v>34</v>
      </c>
      <c r="F33" s="33" t="str">
        <f>VLOOKUP(매출현황[[#This Row],[제품코드]],제품[],2,0)</f>
        <v>브라이트 라이트 배터리 E20</v>
      </c>
      <c r="G33" s="61">
        <f>VLOOKUP(매출현황[[#This Row],[제품코드]],제품[],5,0)</f>
        <v>16452</v>
      </c>
      <c r="H33" s="61">
        <f>VLOOKUP(매출현황[[#This Row],[제품코드]],제품[],6,0)</f>
        <v>32280</v>
      </c>
      <c r="I33" s="34">
        <v>9</v>
      </c>
      <c r="J33" s="35">
        <v>0.1</v>
      </c>
      <c r="K33" s="29">
        <f>매출현황[[#This Row],[단가]]*매출현황[[#This Row],[수량]]*(1-매출현황[[#This Row],[할인율]])</f>
        <v>261468</v>
      </c>
      <c r="L33" s="108" t="str">
        <f>VLOOKUP(매출현황[제품코드],제품[],9,0)</f>
        <v>컴퓨터</v>
      </c>
    </row>
    <row r="34" spans="1:12" x14ac:dyDescent="0.3">
      <c r="A34" s="31">
        <v>33</v>
      </c>
      <c r="B34" s="32">
        <v>43152</v>
      </c>
      <c r="C34" s="41">
        <v>8</v>
      </c>
      <c r="D34" s="33" t="str">
        <f>VLOOKUP(매출현황[[#This Row],[거래처코드]],거래처[],2,0)</f>
        <v>태강교역</v>
      </c>
      <c r="E34" s="41">
        <v>52</v>
      </c>
      <c r="F34" s="33" t="str">
        <f>VLOOKUP(매출현황[[#This Row],[제품코드]],제품[],2,0)</f>
        <v>듀얼 USB 전원 어댑터 - 전원 어댑터 E300</v>
      </c>
      <c r="G34" s="61">
        <f>VLOOKUP(매출현황[[#This Row],[제품코드]],제품[],5,0)</f>
        <v>24408</v>
      </c>
      <c r="H34" s="61">
        <f>VLOOKUP(매출현황[[#This Row],[제품코드]],제품[],6,0)</f>
        <v>47880</v>
      </c>
      <c r="I34" s="34">
        <v>1</v>
      </c>
      <c r="J34" s="35">
        <v>0.1</v>
      </c>
      <c r="K34" s="29">
        <f>매출현황[[#This Row],[단가]]*매출현황[[#This Row],[수량]]*(1-매출현황[[#This Row],[할인율]])</f>
        <v>43092</v>
      </c>
      <c r="L34" s="108" t="str">
        <f>VLOOKUP(매출현황[제품코드],제품[],9,0)</f>
        <v>컴퓨터</v>
      </c>
    </row>
    <row r="35" spans="1:12" x14ac:dyDescent="0.3">
      <c r="A35" s="31">
        <v>34</v>
      </c>
      <c r="B35" s="32">
        <v>43153</v>
      </c>
      <c r="C35" s="41">
        <v>1</v>
      </c>
      <c r="D35" s="33" t="str">
        <f>VLOOKUP(매출현황[[#This Row],[거래처코드]],거래처[],2,0)</f>
        <v>한미전자</v>
      </c>
      <c r="E35" s="41">
        <v>215</v>
      </c>
      <c r="F35" s="33" t="str">
        <f>VLOOKUP(매출현황[[#This Row],[제품코드]],제품[],2,0)</f>
        <v>무선 송신기와투스 헤드폰 M150</v>
      </c>
      <c r="G35" s="61">
        <f>VLOOKUP(매출현황[[#This Row],[제품코드]],제품[],5,0)</f>
        <v>59628</v>
      </c>
      <c r="H35" s="61">
        <f>VLOOKUP(매출현황[[#This Row],[제품코드]],제품[],6,0)</f>
        <v>179988</v>
      </c>
      <c r="I35" s="34">
        <v>9</v>
      </c>
      <c r="J35" s="35">
        <v>0.1</v>
      </c>
      <c r="K35" s="29">
        <f>매출현황[[#This Row],[단가]]*매출현황[[#This Row],[수량]]*(1-매출현황[[#This Row],[할인율]])</f>
        <v>1457902.8</v>
      </c>
      <c r="L35" s="108" t="str">
        <f>VLOOKUP(매출현황[제품코드],제품[],9,0)</f>
        <v>오디오</v>
      </c>
    </row>
    <row r="36" spans="1:12" x14ac:dyDescent="0.3">
      <c r="A36" s="31">
        <v>35</v>
      </c>
      <c r="B36" s="32">
        <v>43153</v>
      </c>
      <c r="C36" s="41">
        <v>4</v>
      </c>
      <c r="D36" s="33" t="str">
        <f>VLOOKUP(매출현황[[#This Row],[거래처코드]],거래처[],2,0)</f>
        <v>동광통상</v>
      </c>
      <c r="E36" s="41">
        <v>199</v>
      </c>
      <c r="F36" s="33" t="str">
        <f>VLOOKUP(매출현황[[#This Row],[제품코드]],제품[],2,0)</f>
        <v>Social Videographer 1/3" 8.5mm E200</v>
      </c>
      <c r="G36" s="61">
        <f>VLOOKUP(매출현황[[#This Row],[제품코드]],제품[],5,0)</f>
        <v>102780</v>
      </c>
      <c r="H36" s="61">
        <f>VLOOKUP(매출현황[[#This Row],[제품코드]],제품[],6,0)</f>
        <v>201600</v>
      </c>
      <c r="I36" s="34">
        <v>16</v>
      </c>
      <c r="J36" s="35">
        <v>0.1</v>
      </c>
      <c r="K36" s="29">
        <f>매출현황[[#This Row],[단가]]*매출현황[[#This Row],[수량]]*(1-매출현황[[#This Row],[할인율]])</f>
        <v>2903040</v>
      </c>
      <c r="L36" s="108" t="str">
        <f>VLOOKUP(매출현황[제품코드],제품[],9,0)</f>
        <v>카메라 &amp; 캠코더</v>
      </c>
    </row>
    <row r="37" spans="1:12" x14ac:dyDescent="0.3">
      <c r="A37" s="31">
        <v>36</v>
      </c>
      <c r="B37" s="32">
        <v>43154</v>
      </c>
      <c r="C37" s="41">
        <v>4</v>
      </c>
      <c r="D37" s="33" t="str">
        <f>VLOOKUP(매출현황[[#This Row],[거래처코드]],거래처[],2,0)</f>
        <v>동광통상</v>
      </c>
      <c r="E37" s="41">
        <v>132</v>
      </c>
      <c r="F37" s="33" t="str">
        <f>VLOOKUP(매출현황[[#This Row],[제품코드]],제품[],2,0)</f>
        <v>데스크톱 PC3.0 MS300</v>
      </c>
      <c r="G37" s="61">
        <f>VLOOKUP(매출현황[[#This Row],[제품코드]],제품[],5,0)</f>
        <v>258816</v>
      </c>
      <c r="H37" s="61">
        <f>VLOOKUP(매출현황[[#This Row],[제품코드]],제품[],6,0)</f>
        <v>562800</v>
      </c>
      <c r="I37" s="34">
        <v>2</v>
      </c>
      <c r="J37" s="35">
        <v>0.1</v>
      </c>
      <c r="K37" s="29">
        <f>매출현황[[#This Row],[단가]]*매출현황[[#This Row],[수량]]*(1-매출현황[[#This Row],[할인율]])</f>
        <v>1013040</v>
      </c>
      <c r="L37" s="108" t="str">
        <f>VLOOKUP(매출현황[제품코드],제품[],9,0)</f>
        <v>컴퓨터</v>
      </c>
    </row>
    <row r="38" spans="1:12" x14ac:dyDescent="0.3">
      <c r="A38" s="31">
        <v>37</v>
      </c>
      <c r="B38" s="32">
        <v>43156</v>
      </c>
      <c r="C38" s="41">
        <v>2</v>
      </c>
      <c r="D38" s="33" t="str">
        <f>VLOOKUP(매출현황[[#This Row],[거래처코드]],거래처[],2,0)</f>
        <v>혜성 백화점</v>
      </c>
      <c r="E38" s="41">
        <v>193</v>
      </c>
      <c r="F38" s="33" t="str">
        <f>VLOOKUP(매출현황[[#This Row],[제품코드]],제품[],2,0)</f>
        <v>Social Videographer 1/2'' 3mm E300</v>
      </c>
      <c r="G38" s="61">
        <f>VLOOKUP(매출현황[[#This Row],[제품코드]],제품[],5,0)</f>
        <v>104004</v>
      </c>
      <c r="H38" s="61">
        <f>VLOOKUP(매출현황[[#This Row],[제품코드]],제품[],6,0)</f>
        <v>204000</v>
      </c>
      <c r="I38" s="34">
        <v>1</v>
      </c>
      <c r="J38" s="35">
        <v>0.1</v>
      </c>
      <c r="K38" s="29">
        <f>매출현황[[#This Row],[단가]]*매출현황[[#This Row],[수량]]*(1-매출현황[[#This Row],[할인율]])</f>
        <v>183600</v>
      </c>
      <c r="L38" s="108" t="str">
        <f>VLOOKUP(매출현황[제품코드],제품[],9,0)</f>
        <v>카메라 &amp; 캠코더</v>
      </c>
    </row>
    <row r="39" spans="1:12" x14ac:dyDescent="0.3">
      <c r="A39" s="31">
        <v>38</v>
      </c>
      <c r="B39" s="32">
        <v>43157</v>
      </c>
      <c r="C39" s="41">
        <v>1</v>
      </c>
      <c r="D39" s="33" t="str">
        <f>VLOOKUP(매출현황[[#This Row],[거래처코드]],거래처[],2,0)</f>
        <v>한미전자</v>
      </c>
      <c r="E39" s="41">
        <v>4</v>
      </c>
      <c r="F39" s="33" t="str">
        <f>VLOOKUP(매출현황[[#This Row],[제품코드]],제품[],2,0)</f>
        <v>2G MP3 Player E200</v>
      </c>
      <c r="G39" s="61">
        <f>VLOOKUP(매출현황[[#This Row],[제품코드]],제품[],5,0)</f>
        <v>13200</v>
      </c>
      <c r="H39" s="61">
        <f>VLOOKUP(매출현황[[#This Row],[제품코드]],제품[],6,0)</f>
        <v>25884</v>
      </c>
      <c r="I39" s="34">
        <v>16</v>
      </c>
      <c r="J39" s="35">
        <v>0.1</v>
      </c>
      <c r="K39" s="29">
        <f>매출현황[[#This Row],[단가]]*매출현황[[#This Row],[수량]]*(1-매출현황[[#This Row],[할인율]])</f>
        <v>372729.60000000003</v>
      </c>
      <c r="L39" s="108" t="str">
        <f>VLOOKUP(매출현황[제품코드],제품[],9,0)</f>
        <v>오디오</v>
      </c>
    </row>
    <row r="40" spans="1:12" x14ac:dyDescent="0.3">
      <c r="A40" s="31">
        <v>39</v>
      </c>
      <c r="B40" s="32">
        <v>43159</v>
      </c>
      <c r="C40" s="41">
        <v>5</v>
      </c>
      <c r="D40" s="33" t="str">
        <f>VLOOKUP(매출현황[[#This Row],[거래처코드]],거래처[],2,0)</f>
        <v>오성통상</v>
      </c>
      <c r="E40" s="41">
        <v>17</v>
      </c>
      <c r="F40" s="33" t="str">
        <f>VLOOKUP(매출현황[[#This Row],[제품코드]],제품[],2,0)</f>
        <v>8GB MP3 Player new model M820</v>
      </c>
      <c r="G40" s="61">
        <f>VLOOKUP(매출현황[[#This Row],[제품코드]],제품[],5,0)</f>
        <v>73944</v>
      </c>
      <c r="H40" s="61">
        <f>VLOOKUP(매출현황[[#This Row],[제품코드]],제품[],6,0)</f>
        <v>160800</v>
      </c>
      <c r="I40" s="34">
        <v>2</v>
      </c>
      <c r="J40" s="35">
        <v>0.1</v>
      </c>
      <c r="K40" s="29">
        <f>매출현황[[#This Row],[단가]]*매출현황[[#This Row],[수량]]*(1-매출현황[[#This Row],[할인율]])</f>
        <v>289440</v>
      </c>
      <c r="L40" s="108" t="str">
        <f>VLOOKUP(매출현황[제품코드],제품[],9,0)</f>
        <v>오디오</v>
      </c>
    </row>
    <row r="41" spans="1:12" x14ac:dyDescent="0.3">
      <c r="A41" s="31">
        <v>40</v>
      </c>
      <c r="B41" s="32">
        <v>43159</v>
      </c>
      <c r="C41" s="41">
        <v>2</v>
      </c>
      <c r="D41" s="33" t="str">
        <f>VLOOKUP(매출현황[[#This Row],[거래처코드]],거래처[],2,0)</f>
        <v>혜성 백화점</v>
      </c>
      <c r="E41" s="41">
        <v>32</v>
      </c>
      <c r="F41" s="33" t="str">
        <f>VLOOKUP(매출현황[[#This Row],[제품코드]],제품[],2,0)</f>
        <v>블루투스 노트북 마우스 E71</v>
      </c>
      <c r="G41" s="61">
        <f>VLOOKUP(매출현황[[#This Row],[제품코드]],제품[],5,0)</f>
        <v>30588</v>
      </c>
      <c r="H41" s="61">
        <f>VLOOKUP(매출현황[[#This Row],[제품코드]],제품[],6,0)</f>
        <v>60000</v>
      </c>
      <c r="I41" s="34">
        <v>9</v>
      </c>
      <c r="J41" s="35">
        <v>0.1</v>
      </c>
      <c r="K41" s="29">
        <f>매출현황[[#This Row],[단가]]*매출현황[[#This Row],[수량]]*(1-매출현황[[#This Row],[할인율]])</f>
        <v>486000</v>
      </c>
      <c r="L41" s="108" t="str">
        <f>VLOOKUP(매출현황[제품코드],제품[],9,0)</f>
        <v>컴퓨터</v>
      </c>
    </row>
    <row r="42" spans="1:12" s="56" customFormat="1" x14ac:dyDescent="0.3">
      <c r="A42" s="31">
        <v>41</v>
      </c>
      <c r="B42" s="52">
        <v>43160</v>
      </c>
      <c r="C42" s="50">
        <v>3</v>
      </c>
      <c r="D42" s="53" t="str">
        <f>VLOOKUP(매출현황[[#This Row],[거래처코드]],거래처[],2,0)</f>
        <v>태화상사</v>
      </c>
      <c r="E42" s="50">
        <v>143</v>
      </c>
      <c r="F42" s="53" t="str">
        <f>VLOOKUP(매출현황[[#This Row],[제품코드]],제품[],2,0)</f>
        <v>LCD24W X300</v>
      </c>
      <c r="G42" s="64">
        <f>VLOOKUP(매출현황[[#This Row],[제품코드]],제품[],5,0)</f>
        <v>345504</v>
      </c>
      <c r="H42" s="61">
        <f>VLOOKUP(매출현황[[#This Row],[제품코드]],제품[],6,0)</f>
        <v>1042800</v>
      </c>
      <c r="I42" s="54">
        <v>5</v>
      </c>
      <c r="J42" s="55">
        <v>0.2</v>
      </c>
      <c r="K42" s="62">
        <f>매출현황[[#This Row],[단가]]*매출현황[[#This Row],[수량]]*(1-매출현황[[#This Row],[할인율]])</f>
        <v>4171200</v>
      </c>
      <c r="L42" s="108" t="str">
        <f>VLOOKUP(매출현황[제품코드],제품[],9,0)</f>
        <v>컴퓨터</v>
      </c>
    </row>
    <row r="43" spans="1:12" s="56" customFormat="1" x14ac:dyDescent="0.3">
      <c r="A43" s="31">
        <v>42</v>
      </c>
      <c r="B43" s="57">
        <v>43161</v>
      </c>
      <c r="C43" s="51">
        <v>1</v>
      </c>
      <c r="D43" s="58" t="str">
        <f>VLOOKUP(매출현황[[#This Row],[거래처코드]],거래처[],2,0)</f>
        <v>한미전자</v>
      </c>
      <c r="E43" s="51">
        <v>8</v>
      </c>
      <c r="F43" s="58" t="str">
        <f>VLOOKUP(매출현황[[#This Row],[제품코드]],제품[],2,0)</f>
        <v>32GB 비디오 MP3 Player M3200</v>
      </c>
      <c r="G43" s="65">
        <f>VLOOKUP(매출현황[[#This Row],[제품코드]],제품[],5,0)</f>
        <v>101388</v>
      </c>
      <c r="H43" s="61">
        <f>VLOOKUP(매출현황[[#This Row],[제품코드]],제품[],6,0)</f>
        <v>306000</v>
      </c>
      <c r="I43" s="59">
        <v>8</v>
      </c>
      <c r="J43" s="60">
        <v>0.2</v>
      </c>
      <c r="K43" s="63">
        <f>매출현황[[#This Row],[단가]]*매출현황[[#This Row],[수량]]*(1-매출현황[[#This Row],[할인율]])</f>
        <v>1958400</v>
      </c>
      <c r="L43" s="108" t="str">
        <f>VLOOKUP(매출현황[제품코드],제품[],9,0)</f>
        <v>오디오</v>
      </c>
    </row>
    <row r="44" spans="1:12" s="56" customFormat="1" x14ac:dyDescent="0.3">
      <c r="A44" s="31">
        <v>43</v>
      </c>
      <c r="B44" s="52">
        <v>43162</v>
      </c>
      <c r="C44" s="50">
        <v>6</v>
      </c>
      <c r="D44" s="53" t="str">
        <f>VLOOKUP(매출현황[[#This Row],[거래처코드]],거래처[],2,0)</f>
        <v>미림 백화점</v>
      </c>
      <c r="E44" s="50">
        <v>108</v>
      </c>
      <c r="F44" s="53" t="str">
        <f>VLOOKUP(매출현황[[#This Row],[제품코드]],제품[],2,0)</f>
        <v>터치 스크린 폰 SAW/On-wall M806</v>
      </c>
      <c r="G44" s="64">
        <f>VLOOKUP(매출현황[[#This Row],[제품코드]],제품[],5,0)</f>
        <v>161688</v>
      </c>
      <c r="H44" s="61">
        <f>VLOOKUP(매출현황[[#This Row],[제품코드]],제품[],6,0)</f>
        <v>351600</v>
      </c>
      <c r="I44" s="54">
        <v>3</v>
      </c>
      <c r="J44" s="55">
        <v>0.2</v>
      </c>
      <c r="K44" s="62">
        <f>매출현황[[#This Row],[단가]]*매출현황[[#This Row],[수량]]*(1-매출현황[[#This Row],[할인율]])</f>
        <v>843840</v>
      </c>
      <c r="L44" s="108" t="str">
        <f>VLOOKUP(매출현황[제품코드],제품[],9,0)</f>
        <v>휴대폰</v>
      </c>
    </row>
    <row r="45" spans="1:12" s="56" customFormat="1" x14ac:dyDescent="0.3">
      <c r="A45" s="31">
        <v>44</v>
      </c>
      <c r="B45" s="57">
        <v>43164</v>
      </c>
      <c r="C45" s="51">
        <v>6</v>
      </c>
      <c r="D45" s="58" t="str">
        <f>VLOOKUP(매출현황[[#This Row],[거래처코드]],거래처[],2,0)</f>
        <v>미림 백화점</v>
      </c>
      <c r="E45" s="51">
        <v>174</v>
      </c>
      <c r="F45" s="58" t="str">
        <f>VLOOKUP(매출현황[[#This Row],[제품코드]],제품[],2,0)</f>
        <v>노트북10.1 M0100</v>
      </c>
      <c r="G45" s="65">
        <f>VLOOKUP(매출현황[[#This Row],[제품코드]],제품[],5,0)</f>
        <v>234312</v>
      </c>
      <c r="H45" s="61">
        <f>VLOOKUP(매출현황[[#This Row],[제품코드]],제품[],6,0)</f>
        <v>459600</v>
      </c>
      <c r="I45" s="59">
        <v>8</v>
      </c>
      <c r="J45" s="60">
        <v>0.1</v>
      </c>
      <c r="K45" s="63">
        <f>매출현황[[#This Row],[단가]]*매출현황[[#This Row],[수량]]*(1-매출현황[[#This Row],[할인율]])</f>
        <v>3309120</v>
      </c>
      <c r="L45" s="108" t="str">
        <f>VLOOKUP(매출현황[제품코드],제품[],9,0)</f>
        <v>컴퓨터</v>
      </c>
    </row>
    <row r="46" spans="1:12" s="56" customFormat="1" x14ac:dyDescent="0.3">
      <c r="A46" s="31">
        <v>45</v>
      </c>
      <c r="B46" s="52">
        <v>43164</v>
      </c>
      <c r="C46" s="50">
        <v>1</v>
      </c>
      <c r="D46" s="53" t="str">
        <f>VLOOKUP(매출현황[[#This Row],[거래처코드]],거래처[],2,0)</f>
        <v>한미전자</v>
      </c>
      <c r="E46" s="50">
        <v>128</v>
      </c>
      <c r="F46" s="53" t="str">
        <f>VLOOKUP(매출현황[[#This Row],[제품코드]],제품[],2,0)</f>
        <v>52" LCD HDTV X790W</v>
      </c>
      <c r="G46" s="64">
        <f>VLOOKUP(매출현황[[#This Row],[제품코드]],제품[],5,0)</f>
        <v>633036</v>
      </c>
      <c r="H46" s="61">
        <f>VLOOKUP(매출현황[[#This Row],[제품코드]],제품[],6,0)</f>
        <v>1910640</v>
      </c>
      <c r="I46" s="54">
        <v>5</v>
      </c>
      <c r="J46" s="55">
        <v>0.1</v>
      </c>
      <c r="K46" s="62">
        <f>매출현황[[#This Row],[단가]]*매출현황[[#This Row],[수량]]*(1-매출현황[[#This Row],[할인율]])</f>
        <v>8597880</v>
      </c>
      <c r="L46" s="108" t="str">
        <f>VLOOKUP(매출현황[제품코드],제품[],9,0)</f>
        <v>TV &amp; 비디오</v>
      </c>
    </row>
    <row r="47" spans="1:12" s="56" customFormat="1" x14ac:dyDescent="0.3">
      <c r="A47" s="31">
        <v>46</v>
      </c>
      <c r="B47" s="57">
        <v>43166</v>
      </c>
      <c r="C47" s="51">
        <v>6</v>
      </c>
      <c r="D47" s="58" t="str">
        <f>VLOOKUP(매출현황[[#This Row],[거래처코드]],거래처[],2,0)</f>
        <v>미림 백화점</v>
      </c>
      <c r="E47" s="51">
        <v>96</v>
      </c>
      <c r="F47" s="58" t="str">
        <f>VLOOKUP(매출현황[[#This Row],[제품코드]],제품[],2,0)</f>
        <v>충전식 리튬 이온 배터리 팩 E300</v>
      </c>
      <c r="G47" s="65">
        <f>VLOOKUP(매출현황[[#This Row],[제품코드]],제품[],5,0)</f>
        <v>30588</v>
      </c>
      <c r="H47" s="61">
        <f>VLOOKUP(매출현황[[#This Row],[제품코드]],제품[],6,0)</f>
        <v>59988</v>
      </c>
      <c r="I47" s="59">
        <v>3</v>
      </c>
      <c r="J47" s="60">
        <v>0.1</v>
      </c>
      <c r="K47" s="63">
        <f>매출현황[[#This Row],[단가]]*매출현황[[#This Row],[수량]]*(1-매출현황[[#This Row],[할인율]])</f>
        <v>161967.6</v>
      </c>
      <c r="L47" s="108" t="str">
        <f>VLOOKUP(매출현황[제품코드],제품[],9,0)</f>
        <v>카메라 &amp; 캠코더</v>
      </c>
    </row>
    <row r="48" spans="1:12" s="56" customFormat="1" x14ac:dyDescent="0.3">
      <c r="A48" s="31">
        <v>47</v>
      </c>
      <c r="B48" s="52">
        <v>43169</v>
      </c>
      <c r="C48" s="50">
        <v>9</v>
      </c>
      <c r="D48" s="53" t="str">
        <f>VLOOKUP(매출현황[[#This Row],[거래처코드]],거래처[],2,0)</f>
        <v>월드링크</v>
      </c>
      <c r="E48" s="50">
        <v>128</v>
      </c>
      <c r="F48" s="53" t="str">
        <f>VLOOKUP(매출현황[[#This Row],[제품코드]],제품[],2,0)</f>
        <v>52" LCD HDTV X790W</v>
      </c>
      <c r="G48" s="64">
        <f>VLOOKUP(매출현황[[#This Row],[제품코드]],제품[],5,0)</f>
        <v>633036</v>
      </c>
      <c r="H48" s="61">
        <f>VLOOKUP(매출현황[[#This Row],[제품코드]],제품[],6,0)</f>
        <v>1910640</v>
      </c>
      <c r="I48" s="54">
        <v>4</v>
      </c>
      <c r="J48" s="55">
        <v>0.1</v>
      </c>
      <c r="K48" s="62">
        <f>매출현황[[#This Row],[단가]]*매출현황[[#This Row],[수량]]*(1-매출현황[[#This Row],[할인율]])</f>
        <v>6878304</v>
      </c>
      <c r="L48" s="108" t="str">
        <f>VLOOKUP(매출현황[제품코드],제품[],9,0)</f>
        <v>TV &amp; 비디오</v>
      </c>
    </row>
    <row r="49" spans="1:12" s="56" customFormat="1" x14ac:dyDescent="0.3">
      <c r="A49" s="31">
        <v>48</v>
      </c>
      <c r="B49" s="57">
        <v>43170</v>
      </c>
      <c r="C49" s="51">
        <v>4</v>
      </c>
      <c r="D49" s="58" t="str">
        <f>VLOOKUP(매출현황[[#This Row],[거래처코드]],거래처[],2,0)</f>
        <v>동광통상</v>
      </c>
      <c r="E49" s="51">
        <v>145</v>
      </c>
      <c r="F49" s="58" t="str">
        <f>VLOOKUP(매출현황[[#This Row],[제품코드]],제품[],2,0)</f>
        <v>Moviemaker 1'' 25mm E400</v>
      </c>
      <c r="G49" s="65">
        <f>VLOOKUP(매출현황[[#This Row],[제품코드]],제품[],5,0)</f>
        <v>258180</v>
      </c>
      <c r="H49" s="61">
        <f>VLOOKUP(매출현황[[#This Row],[제품코드]],제품[],6,0)</f>
        <v>506400</v>
      </c>
      <c r="I49" s="59">
        <v>3</v>
      </c>
      <c r="J49" s="60">
        <v>0.2</v>
      </c>
      <c r="K49" s="63">
        <f>매출현황[[#This Row],[단가]]*매출현황[[#This Row],[수량]]*(1-매출현황[[#This Row],[할인율]])</f>
        <v>1215360</v>
      </c>
      <c r="L49" s="108" t="str">
        <f>VLOOKUP(매출현황[제품코드],제품[],9,0)</f>
        <v>카메라 &amp; 캠코더</v>
      </c>
    </row>
    <row r="50" spans="1:12" s="56" customFormat="1" x14ac:dyDescent="0.3">
      <c r="A50" s="31">
        <v>49</v>
      </c>
      <c r="B50" s="52">
        <v>43170</v>
      </c>
      <c r="C50" s="50">
        <v>8</v>
      </c>
      <c r="D50" s="53" t="str">
        <f>VLOOKUP(매출현황[[#This Row],[거래처코드]],거래처[],2,0)</f>
        <v>태강교역</v>
      </c>
      <c r="E50" s="50">
        <v>218</v>
      </c>
      <c r="F50" s="53" t="str">
        <f>VLOOKUP(매출현황[[#This Row],[제품코드]],제품[],2,0)</f>
        <v>PDA GPS Phone 4.7 inch L950</v>
      </c>
      <c r="G50" s="64">
        <f>VLOOKUP(매출현황[[#This Row],[제품코드]],제품[],5,0)</f>
        <v>146316</v>
      </c>
      <c r="H50" s="61">
        <f>VLOOKUP(매출현황[[#This Row],[제품코드]],제품[],6,0)</f>
        <v>441600</v>
      </c>
      <c r="I50" s="54">
        <v>4</v>
      </c>
      <c r="J50" s="55">
        <v>0.2</v>
      </c>
      <c r="K50" s="62">
        <f>매출현황[[#This Row],[단가]]*매출현황[[#This Row],[수량]]*(1-매출현황[[#This Row],[할인율]])</f>
        <v>1413120</v>
      </c>
      <c r="L50" s="108" t="str">
        <f>VLOOKUP(매출현황[제품코드],제품[],9,0)</f>
        <v>휴대폰</v>
      </c>
    </row>
    <row r="51" spans="1:12" s="56" customFormat="1" x14ac:dyDescent="0.3">
      <c r="A51" s="31">
        <v>50</v>
      </c>
      <c r="B51" s="57">
        <v>43174</v>
      </c>
      <c r="C51" s="51">
        <v>7</v>
      </c>
      <c r="D51" s="58" t="str">
        <f>VLOOKUP(매출현황[[#This Row],[거래처코드]],거래처[],2,0)</f>
        <v>삼화상사</v>
      </c>
      <c r="E51" s="51">
        <v>201</v>
      </c>
      <c r="F51" s="58" t="str">
        <f>VLOOKUP(매출현황[[#This Row],[제품코드]],제품[],2,0)</f>
        <v>Trendsetter 1'' 25mm X400</v>
      </c>
      <c r="G51" s="65">
        <f>VLOOKUP(매출현황[[#This Row],[제품코드]],제품[],5,0)</f>
        <v>409512</v>
      </c>
      <c r="H51" s="61">
        <f>VLOOKUP(매출현황[[#This Row],[제품코드]],제품[],6,0)</f>
        <v>1236000</v>
      </c>
      <c r="I51" s="59">
        <v>8</v>
      </c>
      <c r="J51" s="60">
        <v>0.2</v>
      </c>
      <c r="K51" s="63">
        <f>매출현황[[#This Row],[단가]]*매출현황[[#This Row],[수량]]*(1-매출현황[[#This Row],[할인율]])</f>
        <v>7910400</v>
      </c>
      <c r="L51" s="108" t="str">
        <f>VLOOKUP(매출현황[제품코드],제품[],9,0)</f>
        <v>카메라 &amp; 캠코더</v>
      </c>
    </row>
    <row r="52" spans="1:12" s="56" customFormat="1" x14ac:dyDescent="0.3">
      <c r="A52" s="31">
        <v>51</v>
      </c>
      <c r="B52" s="52">
        <v>43175</v>
      </c>
      <c r="C52" s="50">
        <v>3</v>
      </c>
      <c r="D52" s="53" t="str">
        <f>VLOOKUP(매출현황[[#This Row],[거래처코드]],거래처[],2,0)</f>
        <v>태화상사</v>
      </c>
      <c r="E52" s="50">
        <v>47</v>
      </c>
      <c r="F52" s="53" t="str">
        <f>VLOOKUP(매출현황[[#This Row],[제품코드]],제품[],2,0)</f>
        <v>디지털 카메라 액세서리 키트 M200</v>
      </c>
      <c r="G52" s="64">
        <f>VLOOKUP(매출현황[[#This Row],[제품코드]],제품[],5,0)</f>
        <v>13188</v>
      </c>
      <c r="H52" s="61">
        <f>VLOOKUP(매출현황[[#This Row],[제품코드]],제품[],6,0)</f>
        <v>28680</v>
      </c>
      <c r="I52" s="54">
        <v>16</v>
      </c>
      <c r="J52" s="55">
        <v>0.1</v>
      </c>
      <c r="K52" s="62">
        <f>매출현황[[#This Row],[단가]]*매출현황[[#This Row],[수량]]*(1-매출현황[[#This Row],[할인율]])</f>
        <v>412992</v>
      </c>
      <c r="L52" s="108" t="str">
        <f>VLOOKUP(매출현황[제품코드],제품[],9,0)</f>
        <v>컴퓨터</v>
      </c>
    </row>
    <row r="53" spans="1:12" s="56" customFormat="1" x14ac:dyDescent="0.3">
      <c r="A53" s="31">
        <v>52</v>
      </c>
      <c r="B53" s="57">
        <v>43176</v>
      </c>
      <c r="C53" s="51">
        <v>8</v>
      </c>
      <c r="D53" s="58" t="str">
        <f>VLOOKUP(매출현황[[#This Row],[거래처코드]],거래처[],2,0)</f>
        <v>태강교역</v>
      </c>
      <c r="E53" s="51">
        <v>170</v>
      </c>
      <c r="F53" s="58" t="str">
        <f>VLOOKUP(매출현황[[#This Row],[제품코드]],제품[],2,0)</f>
        <v>Independent Filmmaker 1/3" 8.5mm X200</v>
      </c>
      <c r="G53" s="65">
        <f>VLOOKUP(매출현황[[#This Row],[제품코드]],제품[],5,0)</f>
        <v>608304</v>
      </c>
      <c r="H53" s="61">
        <f>VLOOKUP(매출현황[[#This Row],[제품코드]],제품[],6,0)</f>
        <v>1836000</v>
      </c>
      <c r="I53" s="59">
        <v>5</v>
      </c>
      <c r="J53" s="60">
        <v>0.1</v>
      </c>
      <c r="K53" s="63">
        <f>매출현황[[#This Row],[단가]]*매출현황[[#This Row],[수량]]*(1-매출현황[[#This Row],[할인율]])</f>
        <v>8262000</v>
      </c>
      <c r="L53" s="108" t="str">
        <f>VLOOKUP(매출현황[제품코드],제품[],9,0)</f>
        <v>카메라 &amp; 캠코더</v>
      </c>
    </row>
    <row r="54" spans="1:12" s="56" customFormat="1" x14ac:dyDescent="0.3">
      <c r="A54" s="31">
        <v>53</v>
      </c>
      <c r="B54" s="52">
        <v>43176</v>
      </c>
      <c r="C54" s="50">
        <v>6</v>
      </c>
      <c r="D54" s="53" t="str">
        <f>VLOOKUP(매출현황[[#This Row],[거래처코드]],거래처[],2,0)</f>
        <v>미림 백화점</v>
      </c>
      <c r="E54" s="50">
        <v>240</v>
      </c>
      <c r="F54" s="53" t="str">
        <f>VLOOKUP(매출현황[[#This Row],[제품코드]],제품[],2,0)</f>
        <v>노트북19W M0196</v>
      </c>
      <c r="G54" s="64">
        <f>VLOOKUP(매출현황[[#This Row],[제품코드]],제품[],5,0)</f>
        <v>516456</v>
      </c>
      <c r="H54" s="61">
        <f>VLOOKUP(매출현황[[#This Row],[제품코드]],제품[],6,0)</f>
        <v>1558800</v>
      </c>
      <c r="I54" s="54">
        <v>9</v>
      </c>
      <c r="J54" s="55">
        <v>0.2</v>
      </c>
      <c r="K54" s="62">
        <f>매출현황[[#This Row],[단가]]*매출현황[[#This Row],[수량]]*(1-매출현황[[#This Row],[할인율]])</f>
        <v>11223360</v>
      </c>
      <c r="L54" s="108" t="str">
        <f>VLOOKUP(매출현황[제품코드],제품[],9,0)</f>
        <v>컴퓨터</v>
      </c>
    </row>
    <row r="55" spans="1:12" s="56" customFormat="1" x14ac:dyDescent="0.3">
      <c r="A55" s="31">
        <v>54</v>
      </c>
      <c r="B55" s="57">
        <v>43176</v>
      </c>
      <c r="C55" s="51">
        <v>2</v>
      </c>
      <c r="D55" s="58" t="str">
        <f>VLOOKUP(매출현황[[#This Row],[거래처코드]],거래처[],2,0)</f>
        <v>혜성 백화점</v>
      </c>
      <c r="E55" s="51">
        <v>35</v>
      </c>
      <c r="F55" s="58" t="str">
        <f>VLOOKUP(매출현황[[#This Row],[제품코드]],제품[],2,0)</f>
        <v>브라이트 라이트 배터리 E21</v>
      </c>
      <c r="G55" s="65">
        <f>VLOOKUP(매출현황[[#This Row],[제품코드]],제품[],5,0)</f>
        <v>16452</v>
      </c>
      <c r="H55" s="61">
        <f>VLOOKUP(매출현황[[#This Row],[제품코드]],제품[],6,0)</f>
        <v>32280</v>
      </c>
      <c r="I55" s="59">
        <v>50</v>
      </c>
      <c r="J55" s="60">
        <v>0.2</v>
      </c>
      <c r="K55" s="63">
        <f>매출현황[[#This Row],[단가]]*매출현황[[#This Row],[수량]]*(1-매출현황[[#This Row],[할인율]])</f>
        <v>1291200</v>
      </c>
      <c r="L55" s="108" t="str">
        <f>VLOOKUP(매출현황[제품코드],제품[],9,0)</f>
        <v>컴퓨터</v>
      </c>
    </row>
    <row r="56" spans="1:12" s="56" customFormat="1" x14ac:dyDescent="0.3">
      <c r="A56" s="31">
        <v>55</v>
      </c>
      <c r="B56" s="52">
        <v>43178</v>
      </c>
      <c r="C56" s="50">
        <v>9</v>
      </c>
      <c r="D56" s="53" t="str">
        <f>VLOOKUP(매출현황[[#This Row],[거래처코드]],거래처[],2,0)</f>
        <v>월드링크</v>
      </c>
      <c r="E56" s="50">
        <v>22</v>
      </c>
      <c r="F56" s="53" t="str">
        <f>VLOOKUP(매출현황[[#This Row],[제품코드]],제품[],2,0)</f>
        <v>ADSL 모뎀 스플리터/필터 X1 E200</v>
      </c>
      <c r="G56" s="64">
        <f>VLOOKUP(매출현황[[#This Row],[제품코드]],제품[],5,0)</f>
        <v>14016</v>
      </c>
      <c r="H56" s="61">
        <f>VLOOKUP(매출현황[[#This Row],[제품코드]],제품[],6,0)</f>
        <v>27480</v>
      </c>
      <c r="I56" s="54">
        <v>3</v>
      </c>
      <c r="J56" s="55">
        <v>0.1</v>
      </c>
      <c r="K56" s="62">
        <f>매출현황[[#This Row],[단가]]*매출현황[[#This Row],[수량]]*(1-매출현황[[#This Row],[할인율]])</f>
        <v>74196</v>
      </c>
      <c r="L56" s="108" t="str">
        <f>VLOOKUP(매출현황[제품코드],제품[],9,0)</f>
        <v>컴퓨터</v>
      </c>
    </row>
    <row r="57" spans="1:12" s="56" customFormat="1" x14ac:dyDescent="0.3">
      <c r="A57" s="31">
        <v>56</v>
      </c>
      <c r="B57" s="57">
        <v>43179</v>
      </c>
      <c r="C57" s="51">
        <v>7</v>
      </c>
      <c r="D57" s="58" t="str">
        <f>VLOOKUP(매출현황[[#This Row],[거래처코드]],거래처[],2,0)</f>
        <v>삼화상사</v>
      </c>
      <c r="E57" s="51">
        <v>44</v>
      </c>
      <c r="F57" s="58" t="str">
        <f>VLOOKUP(매출현황[[#This Row],[제품코드]],제품[],2,0)</f>
        <v>변환 렌즈 M550</v>
      </c>
      <c r="G57" s="65">
        <f>VLOOKUP(매출현황[[#This Row],[제품코드]],제품[],5,0)</f>
        <v>113124</v>
      </c>
      <c r="H57" s="61">
        <f>VLOOKUP(매출현황[[#This Row],[제품코드]],제품[],6,0)</f>
        <v>246000</v>
      </c>
      <c r="I57" s="59">
        <v>50</v>
      </c>
      <c r="J57" s="60">
        <v>0.2</v>
      </c>
      <c r="K57" s="63">
        <f>매출현황[[#This Row],[단가]]*매출현황[[#This Row],[수량]]*(1-매출현황[[#This Row],[할인율]])</f>
        <v>9840000</v>
      </c>
      <c r="L57" s="108" t="str">
        <f>VLOOKUP(매출현황[제품코드],제품[],9,0)</f>
        <v>카메라 &amp; 캠코더</v>
      </c>
    </row>
    <row r="58" spans="1:12" s="56" customFormat="1" x14ac:dyDescent="0.3">
      <c r="A58" s="31">
        <v>57</v>
      </c>
      <c r="B58" s="52">
        <v>43181</v>
      </c>
      <c r="C58" s="50">
        <v>7</v>
      </c>
      <c r="D58" s="53" t="str">
        <f>VLOOKUP(매출현황[[#This Row],[거래처코드]],거래처[],2,0)</f>
        <v>삼화상사</v>
      </c>
      <c r="E58" s="50">
        <v>207</v>
      </c>
      <c r="F58" s="53" t="str">
        <f>VLOOKUP(매출현황[[#This Row],[제품코드]],제품[],2,0)</f>
        <v>Trendsetter 1/3'' 8.5mm X200</v>
      </c>
      <c r="G58" s="64">
        <f>VLOOKUP(매출현황[[#This Row],[제품코드]],제품[],5,0)</f>
        <v>396792</v>
      </c>
      <c r="H58" s="61">
        <f>VLOOKUP(매출현황[[#This Row],[제품코드]],제품[],6,0)</f>
        <v>1197600</v>
      </c>
      <c r="I58" s="54">
        <v>5</v>
      </c>
      <c r="J58" s="55">
        <v>0.2</v>
      </c>
      <c r="K58" s="62">
        <f>매출현황[[#This Row],[단가]]*매출현황[[#This Row],[수량]]*(1-매출현황[[#This Row],[할인율]])</f>
        <v>4790400</v>
      </c>
      <c r="L58" s="108" t="str">
        <f>VLOOKUP(매출현황[제품코드],제품[],9,0)</f>
        <v>카메라 &amp; 캠코더</v>
      </c>
    </row>
    <row r="59" spans="1:12" s="56" customFormat="1" x14ac:dyDescent="0.3">
      <c r="A59" s="31">
        <v>58</v>
      </c>
      <c r="B59" s="57">
        <v>43181</v>
      </c>
      <c r="C59" s="51">
        <v>7</v>
      </c>
      <c r="D59" s="58" t="str">
        <f>VLOOKUP(매출현황[[#This Row],[거래처코드]],거래처[],2,0)</f>
        <v>삼화상사</v>
      </c>
      <c r="E59" s="51">
        <v>189</v>
      </c>
      <c r="F59" s="58" t="str">
        <f>VLOOKUP(매출현황[[#This Row],[제품코드]],제품[],2,0)</f>
        <v>Social videographer 1'' 25mm E400</v>
      </c>
      <c r="G59" s="65">
        <f>VLOOKUP(매출현황[[#This Row],[제품코드]],제품[],5,0)</f>
        <v>110124</v>
      </c>
      <c r="H59" s="61">
        <f>VLOOKUP(매출현황[[#This Row],[제품코드]],제품[],6,0)</f>
        <v>216000</v>
      </c>
      <c r="I59" s="59">
        <v>3</v>
      </c>
      <c r="J59" s="60">
        <v>0.2</v>
      </c>
      <c r="K59" s="63">
        <f>매출현황[[#This Row],[단가]]*매출현황[[#This Row],[수량]]*(1-매출현황[[#This Row],[할인율]])</f>
        <v>518400</v>
      </c>
      <c r="L59" s="108" t="str">
        <f>VLOOKUP(매출현황[제품코드],제품[],9,0)</f>
        <v>카메라 &amp; 캠코더</v>
      </c>
    </row>
    <row r="60" spans="1:12" s="56" customFormat="1" x14ac:dyDescent="0.3">
      <c r="A60" s="31">
        <v>59</v>
      </c>
      <c r="B60" s="52">
        <v>43183</v>
      </c>
      <c r="C60" s="50">
        <v>9</v>
      </c>
      <c r="D60" s="53" t="str">
        <f>VLOOKUP(매출현황[[#This Row],[거래처코드]],거래처[],2,0)</f>
        <v>월드링크</v>
      </c>
      <c r="E60" s="50">
        <v>182</v>
      </c>
      <c r="F60" s="53" t="str">
        <f>VLOOKUP(매출현황[[#This Row],[제품코드]],제품[],2,0)</f>
        <v>노트북14.1 E4101</v>
      </c>
      <c r="G60" s="64">
        <f>VLOOKUP(매출현황[[#This Row],[제품코드]],제품[],5,0)</f>
        <v>201888</v>
      </c>
      <c r="H60" s="61">
        <f>VLOOKUP(매출현황[[#This Row],[제품코드]],제품[],6,0)</f>
        <v>396000</v>
      </c>
      <c r="I60" s="54">
        <v>50</v>
      </c>
      <c r="J60" s="55">
        <v>0.2</v>
      </c>
      <c r="K60" s="62">
        <f>매출현황[[#This Row],[단가]]*매출현황[[#This Row],[수량]]*(1-매출현황[[#This Row],[할인율]])</f>
        <v>15840000</v>
      </c>
      <c r="L60" s="108" t="str">
        <f>VLOOKUP(매출현황[제품코드],제품[],9,0)</f>
        <v>컴퓨터</v>
      </c>
    </row>
    <row r="61" spans="1:12" s="56" customFormat="1" x14ac:dyDescent="0.3">
      <c r="A61" s="31">
        <v>60</v>
      </c>
      <c r="B61" s="57">
        <v>43184</v>
      </c>
      <c r="C61" s="51">
        <v>4</v>
      </c>
      <c r="D61" s="58" t="str">
        <f>VLOOKUP(매출현황[[#This Row],[거래처코드]],거래처[],2,0)</f>
        <v>동광통상</v>
      </c>
      <c r="E61" s="51">
        <v>162</v>
      </c>
      <c r="F61" s="58" t="str">
        <f>VLOOKUP(매출현황[[#This Row],[제품코드]],제품[],2,0)</f>
        <v>Home and Vacation Moviemaker 1'' 25mm M400</v>
      </c>
      <c r="G61" s="65">
        <f>VLOOKUP(매출현황[[#This Row],[제품코드]],제품[],5,0)</f>
        <v>331104</v>
      </c>
      <c r="H61" s="61">
        <f>VLOOKUP(매출현황[[#This Row],[제품코드]],제품[],6,0)</f>
        <v>720000</v>
      </c>
      <c r="I61" s="59">
        <v>1</v>
      </c>
      <c r="J61" s="60">
        <v>0.2</v>
      </c>
      <c r="K61" s="63">
        <f>매출현황[[#This Row],[단가]]*매출현황[[#This Row],[수량]]*(1-매출현황[[#This Row],[할인율]])</f>
        <v>576000</v>
      </c>
      <c r="L61" s="108" t="str">
        <f>VLOOKUP(매출현황[제품코드],제품[],9,0)</f>
        <v>카메라 &amp; 캠코더</v>
      </c>
    </row>
    <row r="62" spans="1:12" s="56" customFormat="1" x14ac:dyDescent="0.3">
      <c r="A62" s="31">
        <v>61</v>
      </c>
      <c r="B62" s="52">
        <v>43185</v>
      </c>
      <c r="C62" s="50">
        <v>10</v>
      </c>
      <c r="D62" s="53" t="str">
        <f>VLOOKUP(매출현황[[#This Row],[거래처코드]],거래처[],2,0)</f>
        <v>신영상사</v>
      </c>
      <c r="E62" s="50">
        <v>126</v>
      </c>
      <c r="F62" s="53" t="str">
        <f>VLOOKUP(매출현황[[#This Row],[제품코드]],제품[],2,0)</f>
        <v>42" LCD HDTV M55</v>
      </c>
      <c r="G62" s="64">
        <f>VLOOKUP(매출현황[[#This Row],[제품코드]],제품[],5,0)</f>
        <v>467112</v>
      </c>
      <c r="H62" s="61">
        <f>VLOOKUP(매출현황[[#This Row],[제품코드]],제품[],6,0)</f>
        <v>916212</v>
      </c>
      <c r="I62" s="54">
        <v>1</v>
      </c>
      <c r="J62" s="55">
        <v>0.1</v>
      </c>
      <c r="K62" s="62">
        <f>매출현황[[#This Row],[단가]]*매출현황[[#This Row],[수량]]*(1-매출현황[[#This Row],[할인율]])</f>
        <v>824590.8</v>
      </c>
      <c r="L62" s="108" t="str">
        <f>VLOOKUP(매출현황[제품코드],제품[],9,0)</f>
        <v>TV &amp; 비디오</v>
      </c>
    </row>
    <row r="63" spans="1:12" s="56" customFormat="1" x14ac:dyDescent="0.3">
      <c r="A63" s="31">
        <v>62</v>
      </c>
      <c r="B63" s="57">
        <v>43185</v>
      </c>
      <c r="C63" s="51">
        <v>3</v>
      </c>
      <c r="D63" s="58" t="str">
        <f>VLOOKUP(매출현황[[#This Row],[거래처코드]],거래처[],2,0)</f>
        <v>태화상사</v>
      </c>
      <c r="E63" s="51">
        <v>71</v>
      </c>
      <c r="F63" s="58" t="str">
        <f>VLOOKUP(매출현황[[#This Row],[제품코드]],제품[],2,0)</f>
        <v>홈 시어터 시스템 5.1 채널 M1530</v>
      </c>
      <c r="G63" s="65">
        <f>VLOOKUP(매출현황[[#This Row],[제품코드]],제품[],5,0)</f>
        <v>220188</v>
      </c>
      <c r="H63" s="61">
        <f>VLOOKUP(매출현황[[#This Row],[제품코드]],제품[],6,0)</f>
        <v>478800</v>
      </c>
      <c r="I63" s="59">
        <v>1</v>
      </c>
      <c r="J63" s="60">
        <v>0.2</v>
      </c>
      <c r="K63" s="63">
        <f>매출현황[[#This Row],[단가]]*매출현황[[#This Row],[수량]]*(1-매출현황[[#This Row],[할인율]])</f>
        <v>383040</v>
      </c>
      <c r="L63" s="108" t="str">
        <f>VLOOKUP(매출현황[제품코드],제품[],9,0)</f>
        <v>TV &amp; 비디오</v>
      </c>
    </row>
    <row r="64" spans="1:12" s="56" customFormat="1" x14ac:dyDescent="0.3">
      <c r="A64" s="31">
        <v>63</v>
      </c>
      <c r="B64" s="52">
        <v>43185</v>
      </c>
      <c r="C64" s="50">
        <v>1</v>
      </c>
      <c r="D64" s="53" t="str">
        <f>VLOOKUP(매출현황[[#This Row],[거래처코드]],거래처[],2,0)</f>
        <v>한미전자</v>
      </c>
      <c r="E64" s="50">
        <v>247</v>
      </c>
      <c r="F64" s="53" t="str">
        <f>VLOOKUP(매출현황[[#This Row],[제품코드]],제품[],2,0)</f>
        <v>스크린 113in M1610</v>
      </c>
      <c r="G64" s="64">
        <f>VLOOKUP(매출현황[[#This Row],[제품코드]],제품[],5,0)</f>
        <v>182496</v>
      </c>
      <c r="H64" s="61">
        <f>VLOOKUP(매출현황[[#This Row],[제품코드]],제품[],6,0)</f>
        <v>550800</v>
      </c>
      <c r="I64" s="54">
        <v>1</v>
      </c>
      <c r="J64" s="55">
        <v>0.1</v>
      </c>
      <c r="K64" s="62">
        <f>매출현황[[#This Row],[단가]]*매출현황[[#This Row],[수량]]*(1-매출현황[[#This Row],[할인율]])</f>
        <v>495720</v>
      </c>
      <c r="L64" s="108" t="str">
        <f>VLOOKUP(매출현황[제품코드],제품[],9,0)</f>
        <v>컴퓨터</v>
      </c>
    </row>
    <row r="65" spans="1:12" s="56" customFormat="1" x14ac:dyDescent="0.3">
      <c r="A65" s="31">
        <v>64</v>
      </c>
      <c r="B65" s="57">
        <v>43187</v>
      </c>
      <c r="C65" s="51">
        <v>3</v>
      </c>
      <c r="D65" s="58" t="str">
        <f>VLOOKUP(매출현황[[#This Row],[거래처코드]],거래처[],2,0)</f>
        <v>태화상사</v>
      </c>
      <c r="E65" s="51">
        <v>141</v>
      </c>
      <c r="F65" s="58" t="str">
        <f>VLOOKUP(매출현황[[#This Row],[제품코드]],제품[],2,0)</f>
        <v>LCD22W M200</v>
      </c>
      <c r="G65" s="65">
        <f>VLOOKUP(매출현황[[#This Row],[제품코드]],제품[],5,0)</f>
        <v>269964</v>
      </c>
      <c r="H65" s="61">
        <f>VLOOKUP(매출현황[[#This Row],[제품코드]],제품[],6,0)</f>
        <v>814800</v>
      </c>
      <c r="I65" s="59">
        <v>1</v>
      </c>
      <c r="J65" s="60">
        <v>0.2</v>
      </c>
      <c r="K65" s="63">
        <f>매출현황[[#This Row],[단가]]*매출현황[[#This Row],[수량]]*(1-매출현황[[#This Row],[할인율]])</f>
        <v>651840</v>
      </c>
      <c r="L65" s="108" t="str">
        <f>VLOOKUP(매출현황[제품코드],제품[],9,0)</f>
        <v>컴퓨터</v>
      </c>
    </row>
    <row r="66" spans="1:12" s="56" customFormat="1" x14ac:dyDescent="0.3">
      <c r="A66" s="31">
        <v>65</v>
      </c>
      <c r="B66" s="52">
        <v>43188</v>
      </c>
      <c r="C66" s="50">
        <v>3</v>
      </c>
      <c r="D66" s="53" t="str">
        <f>VLOOKUP(매출현황[[#This Row],[거래처코드]],거래처[],2,0)</f>
        <v>태화상사</v>
      </c>
      <c r="E66" s="50">
        <v>195</v>
      </c>
      <c r="F66" s="53" t="str">
        <f>VLOOKUP(매출현황[[#This Row],[제품코드]],제품[],2,0)</f>
        <v>Social Videographer 1/2" 3mm E300</v>
      </c>
      <c r="G66" s="64">
        <f>VLOOKUP(매출현황[[#This Row],[제품코드]],제품[],5,0)</f>
        <v>108900</v>
      </c>
      <c r="H66" s="61">
        <f>VLOOKUP(매출현황[[#This Row],[제품코드]],제품[],6,0)</f>
        <v>213600</v>
      </c>
      <c r="I66" s="54">
        <v>7</v>
      </c>
      <c r="J66" s="55">
        <v>0.1</v>
      </c>
      <c r="K66" s="62">
        <f>매출현황[[#This Row],[단가]]*매출현황[[#This Row],[수량]]*(1-매출현황[[#This Row],[할인율]])</f>
        <v>1345680</v>
      </c>
      <c r="L66" s="108" t="str">
        <f>VLOOKUP(매출현황[제품코드],제품[],9,0)</f>
        <v>카메라 &amp; 캠코더</v>
      </c>
    </row>
    <row r="67" spans="1:12" s="56" customFormat="1" x14ac:dyDescent="0.3">
      <c r="A67" s="31">
        <v>66</v>
      </c>
      <c r="B67" s="57">
        <v>43189</v>
      </c>
      <c r="C67" s="51">
        <v>7</v>
      </c>
      <c r="D67" s="58" t="str">
        <f>VLOOKUP(매출현황[[#This Row],[거래처코드]],거래처[],2,0)</f>
        <v>삼화상사</v>
      </c>
      <c r="E67" s="51">
        <v>167</v>
      </c>
      <c r="F67" s="58" t="str">
        <f>VLOOKUP(매출현황[[#This Row],[제품코드]],제품[],2,0)</f>
        <v>Independent Filmmaker 1/2'' 3mm X300</v>
      </c>
      <c r="G67" s="65">
        <f>VLOOKUP(매출현황[[#This Row],[제품코드]],제품[],5,0)</f>
        <v>628188</v>
      </c>
      <c r="H67" s="61">
        <f>VLOOKUP(매출현황[[#This Row],[제품코드]],제품[],6,0)</f>
        <v>1896000</v>
      </c>
      <c r="I67" s="59">
        <v>3</v>
      </c>
      <c r="J67" s="60">
        <v>0.1</v>
      </c>
      <c r="K67" s="63">
        <f>매출현황[[#This Row],[단가]]*매출현황[[#This Row],[수량]]*(1-매출현황[[#This Row],[할인율]])</f>
        <v>5119200</v>
      </c>
      <c r="L67" s="108" t="str">
        <f>VLOOKUP(매출현황[제품코드],제품[],9,0)</f>
        <v>카메라 &amp; 캠코더</v>
      </c>
    </row>
    <row r="68" spans="1:12" s="56" customFormat="1" x14ac:dyDescent="0.3">
      <c r="A68" s="31">
        <v>67</v>
      </c>
      <c r="B68" s="52">
        <v>43189</v>
      </c>
      <c r="C68" s="50">
        <v>5</v>
      </c>
      <c r="D68" s="53" t="str">
        <f>VLOOKUP(매출현황[[#This Row],[거래처코드]],거래처[],2,0)</f>
        <v>오성통상</v>
      </c>
      <c r="E68" s="50">
        <v>93</v>
      </c>
      <c r="F68" s="53" t="str">
        <f>VLOOKUP(매출현황[[#This Row],[제품코드]],제품[],2,0)</f>
        <v>프로젝트 720p M620</v>
      </c>
      <c r="G68" s="64">
        <f>VLOOKUP(매출현황[[#This Row],[제품코드]],제품[],5,0)</f>
        <v>385728</v>
      </c>
      <c r="H68" s="61">
        <f>VLOOKUP(매출현황[[#This Row],[제품코드]],제품[],6,0)</f>
        <v>838800</v>
      </c>
      <c r="I68" s="54">
        <v>1</v>
      </c>
      <c r="J68" s="55">
        <v>0.1</v>
      </c>
      <c r="K68" s="62">
        <f>매출현황[[#This Row],[단가]]*매출현황[[#This Row],[수량]]*(1-매출현황[[#This Row],[할인율]])</f>
        <v>754920</v>
      </c>
      <c r="L68" s="108" t="str">
        <f>VLOOKUP(매출현황[제품코드],제품[],9,0)</f>
        <v>컴퓨터</v>
      </c>
    </row>
    <row r="69" spans="1:12" x14ac:dyDescent="0.3">
      <c r="A69" s="31">
        <v>68</v>
      </c>
      <c r="B69" s="32">
        <v>43191</v>
      </c>
      <c r="C69" s="41">
        <v>1</v>
      </c>
      <c r="D69" s="66" t="str">
        <f>VLOOKUP(매출현황[[#This Row],[거래처코드]],거래처[],2,0)</f>
        <v>한미전자</v>
      </c>
      <c r="E69" s="68">
        <v>66</v>
      </c>
      <c r="F69" s="66" t="str">
        <f>VLOOKUP(매출현황[[#This Row],[제품코드]],제품[],2,0)</f>
        <v>확장 2 휴대폰 무선 전화 시스템 M205</v>
      </c>
      <c r="G69" s="67">
        <f>VLOOKUP(매출현황[[#This Row],[제품코드]],제품[],5,0)</f>
        <v>22176</v>
      </c>
      <c r="H69" s="61">
        <f>VLOOKUP(매출현황[[#This Row],[제품코드]],제품[],6,0)</f>
        <v>48228</v>
      </c>
      <c r="I69" s="34">
        <v>5</v>
      </c>
      <c r="J69" s="35">
        <v>0.2</v>
      </c>
      <c r="K69" s="21">
        <f>매출현황[[#This Row],[단가]]*매출현황[[#This Row],[수량]]*(1-매출현황[[#This Row],[할인율]])</f>
        <v>192912</v>
      </c>
      <c r="L69" s="108" t="str">
        <f>VLOOKUP(매출현황[제품코드],제품[],9,0)</f>
        <v>휴대폰</v>
      </c>
    </row>
    <row r="70" spans="1:12" x14ac:dyDescent="0.3">
      <c r="A70" s="31">
        <v>69</v>
      </c>
      <c r="B70" s="32">
        <v>43191</v>
      </c>
      <c r="C70" s="41">
        <v>10</v>
      </c>
      <c r="D70" s="66" t="str">
        <f>VLOOKUP(매출현황[[#This Row],[거래처코드]],거래처[],2,0)</f>
        <v>신영상사</v>
      </c>
      <c r="E70" s="68">
        <v>192</v>
      </c>
      <c r="F70" s="66" t="str">
        <f>VLOOKUP(매출현황[[#This Row],[제품코드]],제품[],2,0)</f>
        <v>Social Videographer 1" 25mm E400</v>
      </c>
      <c r="G70" s="67">
        <f>VLOOKUP(매출현황[[#This Row],[제품코드]],제품[],5,0)</f>
        <v>110124</v>
      </c>
      <c r="H70" s="61">
        <f>VLOOKUP(매출현황[[#This Row],[제품코드]],제품[],6,0)</f>
        <v>216000</v>
      </c>
      <c r="I70" s="34">
        <v>20</v>
      </c>
      <c r="J70" s="35">
        <v>0.2</v>
      </c>
      <c r="K70" s="21">
        <f>매출현황[[#This Row],[단가]]*매출현황[[#This Row],[수량]]*(1-매출현황[[#This Row],[할인율]])</f>
        <v>3456000</v>
      </c>
      <c r="L70" s="108" t="str">
        <f>VLOOKUP(매출현황[제품코드],제품[],9,0)</f>
        <v>카메라 &amp; 캠코더</v>
      </c>
    </row>
    <row r="71" spans="1:12" x14ac:dyDescent="0.3">
      <c r="A71" s="31">
        <v>70</v>
      </c>
      <c r="B71" s="32">
        <v>43192</v>
      </c>
      <c r="C71" s="41">
        <v>10</v>
      </c>
      <c r="D71" s="66" t="str">
        <f>VLOOKUP(매출현황[[#This Row],[거래처코드]],거래처[],2,0)</f>
        <v>신영상사</v>
      </c>
      <c r="E71" s="68">
        <v>133</v>
      </c>
      <c r="F71" s="66" t="str">
        <f>VLOOKUP(매출현황[[#This Row],[제품코드]],제품[],2,0)</f>
        <v>노트북12 M1200</v>
      </c>
      <c r="G71" s="67">
        <f>VLOOKUP(매출현황[[#This Row],[제품코드]],제품[],5,0)</f>
        <v>234288</v>
      </c>
      <c r="H71" s="61">
        <f>VLOOKUP(매출현황[[#This Row],[제품코드]],제품[],6,0)</f>
        <v>459540</v>
      </c>
      <c r="I71" s="34">
        <v>9</v>
      </c>
      <c r="J71" s="35">
        <v>0.2</v>
      </c>
      <c r="K71" s="21">
        <f>매출현황[[#This Row],[단가]]*매출현황[[#This Row],[수량]]*(1-매출현황[[#This Row],[할인율]])</f>
        <v>3308688</v>
      </c>
      <c r="L71" s="108" t="str">
        <f>VLOOKUP(매출현황[제품코드],제품[],9,0)</f>
        <v>컴퓨터</v>
      </c>
    </row>
    <row r="72" spans="1:12" x14ac:dyDescent="0.3">
      <c r="A72" s="31">
        <v>71</v>
      </c>
      <c r="B72" s="32">
        <v>43193</v>
      </c>
      <c r="C72" s="41">
        <v>9</v>
      </c>
      <c r="D72" s="66" t="str">
        <f>VLOOKUP(매출현황[[#This Row],[거래처코드]],거래처[],2,0)</f>
        <v>월드링크</v>
      </c>
      <c r="E72" s="68">
        <v>158</v>
      </c>
      <c r="F72" s="66" t="str">
        <f>VLOOKUP(매출현황[[#This Row],[제품코드]],제품[],2,0)</f>
        <v>Business Videographer 1/3'' 8.5mm M380</v>
      </c>
      <c r="G72" s="67">
        <f>VLOOKUP(매출현황[[#This Row],[제품코드]],제품[],5,0)</f>
        <v>472368</v>
      </c>
      <c r="H72" s="61">
        <f>VLOOKUP(매출현황[[#This Row],[제품코드]],제품[],6,0)</f>
        <v>1027200</v>
      </c>
      <c r="I72" s="34">
        <v>10</v>
      </c>
      <c r="J72" s="35">
        <v>0.2</v>
      </c>
      <c r="K72" s="21">
        <f>매출현황[[#This Row],[단가]]*매출현황[[#This Row],[수량]]*(1-매출현황[[#This Row],[할인율]])</f>
        <v>8217600</v>
      </c>
      <c r="L72" s="108" t="str">
        <f>VLOOKUP(매출현황[제품코드],제품[],9,0)</f>
        <v>카메라 &amp; 캠코더</v>
      </c>
    </row>
    <row r="73" spans="1:12" x14ac:dyDescent="0.3">
      <c r="A73" s="31">
        <v>72</v>
      </c>
      <c r="B73" s="32">
        <v>43193</v>
      </c>
      <c r="C73" s="41">
        <v>1</v>
      </c>
      <c r="D73" s="66" t="str">
        <f>VLOOKUP(매출현황[[#This Row],[거래처코드]],거래처[],2,0)</f>
        <v>한미전자</v>
      </c>
      <c r="E73" s="68">
        <v>201</v>
      </c>
      <c r="F73" s="66" t="str">
        <f>VLOOKUP(매출현황[[#This Row],[제품코드]],제품[],2,0)</f>
        <v>Trendsetter 1'' 25mm X400</v>
      </c>
      <c r="G73" s="67">
        <f>VLOOKUP(매출현황[[#This Row],[제품코드]],제품[],5,0)</f>
        <v>409512</v>
      </c>
      <c r="H73" s="61">
        <f>VLOOKUP(매출현황[[#This Row],[제품코드]],제품[],6,0)</f>
        <v>1236000</v>
      </c>
      <c r="I73" s="34">
        <v>20</v>
      </c>
      <c r="J73" s="35">
        <v>0.2</v>
      </c>
      <c r="K73" s="21">
        <f>매출현황[[#This Row],[단가]]*매출현황[[#This Row],[수량]]*(1-매출현황[[#This Row],[할인율]])</f>
        <v>19776000</v>
      </c>
      <c r="L73" s="108" t="str">
        <f>VLOOKUP(매출현황[제품코드],제품[],9,0)</f>
        <v>카메라 &amp; 캠코더</v>
      </c>
    </row>
    <row r="74" spans="1:12" x14ac:dyDescent="0.3">
      <c r="A74" s="31">
        <v>73</v>
      </c>
      <c r="B74" s="32">
        <v>43194</v>
      </c>
      <c r="C74" s="41">
        <v>7</v>
      </c>
      <c r="D74" s="66" t="str">
        <f>VLOOKUP(매출현황[[#This Row],[거래처코드]],거래처[],2,0)</f>
        <v>삼화상사</v>
      </c>
      <c r="E74" s="68">
        <v>236</v>
      </c>
      <c r="F74" s="66" t="str">
        <f>VLOOKUP(매출현황[[#This Row],[제품코드]],제품[],2,0)</f>
        <v>데스크톱 PC3.0의 M0300</v>
      </c>
      <c r="G74" s="67">
        <f>VLOOKUP(매출현황[[#This Row],[제품코드]],제품[],5,0)</f>
        <v>192588</v>
      </c>
      <c r="H74" s="61">
        <f>VLOOKUP(매출현황[[#This Row],[제품코드]],제품[],6,0)</f>
        <v>418800</v>
      </c>
      <c r="I74" s="34">
        <v>3</v>
      </c>
      <c r="J74" s="35">
        <v>0</v>
      </c>
      <c r="K74" s="21">
        <f>매출현황[[#This Row],[단가]]*매출현황[[#This Row],[수량]]*(1-매출현황[[#This Row],[할인율]])</f>
        <v>1256400</v>
      </c>
      <c r="L74" s="108" t="str">
        <f>VLOOKUP(매출현황[제품코드],제품[],9,0)</f>
        <v>컴퓨터</v>
      </c>
    </row>
    <row r="75" spans="1:12" x14ac:dyDescent="0.3">
      <c r="A75" s="31">
        <v>74</v>
      </c>
      <c r="B75" s="32">
        <v>43195</v>
      </c>
      <c r="C75" s="41">
        <v>10</v>
      </c>
      <c r="D75" s="66" t="str">
        <f>VLOOKUP(매출현황[[#This Row],[거래처코드]],거래처[],2,0)</f>
        <v>신영상사</v>
      </c>
      <c r="E75" s="68">
        <v>55</v>
      </c>
      <c r="F75" s="66" t="str">
        <f>VLOOKUP(매출현황[[#This Row],[제품코드]],제품[],2,0)</f>
        <v>DVD 14인치 플레이어 휴대용 L100</v>
      </c>
      <c r="G75" s="67">
        <f>VLOOKUP(매출현황[[#This Row],[제품코드]],제품[],5,0)</f>
        <v>103368</v>
      </c>
      <c r="H75" s="61">
        <f>VLOOKUP(매출현황[[#This Row],[제품코드]],제품[],6,0)</f>
        <v>311988</v>
      </c>
      <c r="I75" s="34">
        <v>2</v>
      </c>
      <c r="J75" s="35">
        <v>0.2</v>
      </c>
      <c r="K75" s="21">
        <f>매출현황[[#This Row],[단가]]*매출현황[[#This Row],[수량]]*(1-매출현황[[#This Row],[할인율]])</f>
        <v>499180.80000000005</v>
      </c>
      <c r="L75" s="108" t="str">
        <f>VLOOKUP(매출현황[제품코드],제품[],9,0)</f>
        <v>음반 &amp; 영화</v>
      </c>
    </row>
    <row r="76" spans="1:12" x14ac:dyDescent="0.3">
      <c r="A76" s="31">
        <v>75</v>
      </c>
      <c r="B76" s="32">
        <v>43195</v>
      </c>
      <c r="C76" s="41">
        <v>10</v>
      </c>
      <c r="D76" s="66" t="str">
        <f>VLOOKUP(매출현황[[#This Row],[거래처코드]],거래처[],2,0)</f>
        <v>신영상사</v>
      </c>
      <c r="E76" s="68">
        <v>16</v>
      </c>
      <c r="F76" s="66" t="str">
        <f>VLOOKUP(매출현황[[#This Row],[제품코드]],제품[],2,0)</f>
        <v>8GB 시계&amp;라디오 MP3 Player X850</v>
      </c>
      <c r="G76" s="67">
        <f>VLOOKUP(매출현황[[#This Row],[제품코드]],제품[],5,0)</f>
        <v>118968</v>
      </c>
      <c r="H76" s="61">
        <f>VLOOKUP(매출현황[[#This Row],[제품코드]],제품[],6,0)</f>
        <v>359076</v>
      </c>
      <c r="I76" s="34">
        <v>5</v>
      </c>
      <c r="J76" s="35">
        <v>0.2</v>
      </c>
      <c r="K76" s="21">
        <f>매출현황[[#This Row],[단가]]*매출현황[[#This Row],[수량]]*(1-매출현황[[#This Row],[할인율]])</f>
        <v>1436304</v>
      </c>
      <c r="L76" s="108" t="str">
        <f>VLOOKUP(매출현황[제품코드],제품[],9,0)</f>
        <v>오디오</v>
      </c>
    </row>
    <row r="77" spans="1:12" x14ac:dyDescent="0.3">
      <c r="A77" s="31">
        <v>76</v>
      </c>
      <c r="B77" s="32">
        <v>43195</v>
      </c>
      <c r="C77" s="41">
        <v>8</v>
      </c>
      <c r="D77" s="66" t="str">
        <f>VLOOKUP(매출현황[[#This Row],[거래처코드]],거래처[],2,0)</f>
        <v>태강교역</v>
      </c>
      <c r="E77" s="68">
        <v>246</v>
      </c>
      <c r="F77" s="66" t="str">
        <f>VLOOKUP(매출현황[[#This Row],[제품코드]],제품[],2,0)</f>
        <v>스크린 113in M1610</v>
      </c>
      <c r="G77" s="67">
        <f>VLOOKUP(매출현황[[#This Row],[제품코드]],제품[],5,0)</f>
        <v>118872</v>
      </c>
      <c r="H77" s="61">
        <f>VLOOKUP(매출현황[[#This Row],[제품코드]],제품[],6,0)</f>
        <v>358800</v>
      </c>
      <c r="I77" s="34">
        <v>2</v>
      </c>
      <c r="J77" s="35">
        <v>0.2</v>
      </c>
      <c r="K77" s="21">
        <f>매출현황[[#This Row],[단가]]*매출현황[[#This Row],[수량]]*(1-매출현황[[#This Row],[할인율]])</f>
        <v>574080</v>
      </c>
      <c r="L77" s="108" t="str">
        <f>VLOOKUP(매출현황[제품코드],제품[],9,0)</f>
        <v>컴퓨터</v>
      </c>
    </row>
    <row r="78" spans="1:12" x14ac:dyDescent="0.3">
      <c r="A78" s="31">
        <v>77</v>
      </c>
      <c r="B78" s="32">
        <v>43196</v>
      </c>
      <c r="C78" s="41">
        <v>1</v>
      </c>
      <c r="D78" s="66" t="str">
        <f>VLOOKUP(매출현황[[#This Row],[거래처코드]],거래처[],2,0)</f>
        <v>한미전자</v>
      </c>
      <c r="E78" s="68">
        <v>81</v>
      </c>
      <c r="F78" s="66" t="str">
        <f>VLOOKUP(매출현황[[#This Row],[제품코드]],제품[],2,0)</f>
        <v>다중 회선 전화 M30</v>
      </c>
      <c r="G78" s="67">
        <f>VLOOKUP(매출현황[[#This Row],[제품코드]],제품[],5,0)</f>
        <v>12684</v>
      </c>
      <c r="H78" s="61">
        <f>VLOOKUP(매출현황[[#This Row],[제품코드]],제품[],6,0)</f>
        <v>27588</v>
      </c>
      <c r="I78" s="34">
        <v>8</v>
      </c>
      <c r="J78" s="35">
        <v>0.2</v>
      </c>
      <c r="K78" s="21">
        <f>매출현황[[#This Row],[단가]]*매출현황[[#This Row],[수량]]*(1-매출현황[[#This Row],[할인율]])</f>
        <v>176563.20000000001</v>
      </c>
      <c r="L78" s="108" t="str">
        <f>VLOOKUP(매출현황[제품코드],제품[],9,0)</f>
        <v>휴대폰</v>
      </c>
    </row>
    <row r="79" spans="1:12" x14ac:dyDescent="0.3">
      <c r="A79" s="31">
        <v>78</v>
      </c>
      <c r="B79" s="32">
        <v>43197</v>
      </c>
      <c r="C79" s="41">
        <v>5</v>
      </c>
      <c r="D79" s="66" t="str">
        <f>VLOOKUP(매출현황[[#This Row],[거래처코드]],거래처[],2,0)</f>
        <v>오성통상</v>
      </c>
      <c r="E79" s="68">
        <v>170</v>
      </c>
      <c r="F79" s="66" t="str">
        <f>VLOOKUP(매출현황[[#This Row],[제품코드]],제품[],2,0)</f>
        <v>Independent Filmmaker 1/3" 8.5mm X200</v>
      </c>
      <c r="G79" s="67">
        <f>VLOOKUP(매출현황[[#This Row],[제품코드]],제품[],5,0)</f>
        <v>608304</v>
      </c>
      <c r="H79" s="61">
        <f>VLOOKUP(매출현황[[#This Row],[제품코드]],제품[],6,0)</f>
        <v>1836000</v>
      </c>
      <c r="I79" s="34">
        <v>5</v>
      </c>
      <c r="J79" s="35">
        <v>0</v>
      </c>
      <c r="K79" s="21">
        <f>매출현황[[#This Row],[단가]]*매출현황[[#This Row],[수량]]*(1-매출현황[[#This Row],[할인율]])</f>
        <v>9180000</v>
      </c>
      <c r="L79" s="108" t="str">
        <f>VLOOKUP(매출현황[제품코드],제품[],9,0)</f>
        <v>카메라 &amp; 캠코더</v>
      </c>
    </row>
    <row r="80" spans="1:12" x14ac:dyDescent="0.3">
      <c r="A80" s="31">
        <v>79</v>
      </c>
      <c r="B80" s="32">
        <v>43197</v>
      </c>
      <c r="C80" s="41">
        <v>1</v>
      </c>
      <c r="D80" s="66" t="str">
        <f>VLOOKUP(매출현황[[#This Row],[거래처코드]],거래처[],2,0)</f>
        <v>한미전자</v>
      </c>
      <c r="E80" s="68">
        <v>75</v>
      </c>
      <c r="F80" s="66" t="str">
        <f>VLOOKUP(매출현황[[#This Row],[제품코드]],제품[],2,0)</f>
        <v>4 포트 USB 허브 E80 / 노트북 냉각 허브 / 노트북 팬</v>
      </c>
      <c r="G80" s="67">
        <f>VLOOKUP(매출현황[[#This Row],[제품코드]],제품[],5,0)</f>
        <v>22020</v>
      </c>
      <c r="H80" s="61">
        <f>VLOOKUP(매출현황[[#This Row],[제품코드]],제품[],6,0)</f>
        <v>47880</v>
      </c>
      <c r="I80" s="34">
        <v>3</v>
      </c>
      <c r="J80" s="35">
        <v>0.2</v>
      </c>
      <c r="K80" s="21">
        <f>매출현황[[#This Row],[단가]]*매출현황[[#This Row],[수량]]*(1-매출현황[[#This Row],[할인율]])</f>
        <v>114912</v>
      </c>
      <c r="L80" s="108" t="str">
        <f>VLOOKUP(매출현황[제품코드],제품[],9,0)</f>
        <v>컴퓨터</v>
      </c>
    </row>
    <row r="81" spans="1:12" x14ac:dyDescent="0.3">
      <c r="A81" s="31">
        <v>80</v>
      </c>
      <c r="B81" s="32">
        <v>43198</v>
      </c>
      <c r="C81" s="41">
        <v>3</v>
      </c>
      <c r="D81" s="66" t="str">
        <f>VLOOKUP(매출현황[[#This Row],[거래처코드]],거래처[],2,0)</f>
        <v>태화상사</v>
      </c>
      <c r="E81" s="68">
        <v>124</v>
      </c>
      <c r="F81" s="66" t="str">
        <f>VLOOKUP(매출현황[[#This Row],[제품코드]],제품[],2,0)</f>
        <v>37" 1080p LCD HDTV M150W</v>
      </c>
      <c r="G81" s="67">
        <f>VLOOKUP(매출현황[[#This Row],[제품코드]],제품[],5,0)</f>
        <v>607020</v>
      </c>
      <c r="H81" s="61">
        <f>VLOOKUP(매출현황[[#This Row],[제품코드]],제품[],6,0)</f>
        <v>1319988</v>
      </c>
      <c r="I81" s="34">
        <v>9</v>
      </c>
      <c r="J81" s="35">
        <v>0</v>
      </c>
      <c r="K81" s="21">
        <f>매출현황[[#This Row],[단가]]*매출현황[[#This Row],[수량]]*(1-매출현황[[#This Row],[할인율]])</f>
        <v>11879892</v>
      </c>
      <c r="L81" s="108" t="str">
        <f>VLOOKUP(매출현황[제품코드],제품[],9,0)</f>
        <v>TV &amp; 비디오</v>
      </c>
    </row>
    <row r="82" spans="1:12" x14ac:dyDescent="0.3">
      <c r="A82" s="31">
        <v>81</v>
      </c>
      <c r="B82" s="32">
        <v>43198</v>
      </c>
      <c r="C82" s="41">
        <v>10</v>
      </c>
      <c r="D82" s="66" t="str">
        <f>VLOOKUP(매출현황[[#This Row],[거래처코드]],거래처[],2,0)</f>
        <v>신영상사</v>
      </c>
      <c r="E82" s="68">
        <v>120</v>
      </c>
      <c r="F82" s="66" t="str">
        <f>VLOOKUP(매출현황[[#This Row],[제품코드]],제품[],2,0)</f>
        <v>무선 노트북 광학 마우스 X205</v>
      </c>
      <c r="G82" s="67">
        <f>VLOOKUP(매출현황[[#This Row],[제품코드]],제품[],5,0)</f>
        <v>51672</v>
      </c>
      <c r="H82" s="61">
        <f>VLOOKUP(매출현황[[#This Row],[제품코드]],제품[],6,0)</f>
        <v>155940</v>
      </c>
      <c r="I82" s="34">
        <v>9</v>
      </c>
      <c r="J82" s="35">
        <v>0.2</v>
      </c>
      <c r="K82" s="21">
        <f>매출현황[[#This Row],[단가]]*매출현황[[#This Row],[수량]]*(1-매출현황[[#This Row],[할인율]])</f>
        <v>1122768</v>
      </c>
      <c r="L82" s="108" t="str">
        <f>VLOOKUP(매출현황[제품코드],제품[],9,0)</f>
        <v>컴퓨터</v>
      </c>
    </row>
    <row r="83" spans="1:12" x14ac:dyDescent="0.3">
      <c r="A83" s="31">
        <v>82</v>
      </c>
      <c r="B83" s="32">
        <v>43198</v>
      </c>
      <c r="C83" s="41">
        <v>4</v>
      </c>
      <c r="D83" s="66" t="str">
        <f>VLOOKUP(매출현황[[#This Row],[거래처코드]],거래처[],2,0)</f>
        <v>동광통상</v>
      </c>
      <c r="E83" s="68">
        <v>59</v>
      </c>
      <c r="F83" s="66" t="str">
        <f>VLOOKUP(매출현황[[#This Row],[제품코드]],제품[],2,0)</f>
        <v>DVD 55 DVD 저장 바인더 M56</v>
      </c>
      <c r="G83" s="67">
        <f>VLOOKUP(매출현황[[#This Row],[제품코드]],제품[],5,0)</f>
        <v>6984</v>
      </c>
      <c r="H83" s="61">
        <f>VLOOKUP(매출현황[[#This Row],[제품코드]],제품[],6,0)</f>
        <v>15192</v>
      </c>
      <c r="I83" s="34">
        <v>9</v>
      </c>
      <c r="J83" s="35">
        <v>0</v>
      </c>
      <c r="K83" s="21">
        <f>매출현황[[#This Row],[단가]]*매출현황[[#This Row],[수량]]*(1-매출현황[[#This Row],[할인율]])</f>
        <v>136728</v>
      </c>
      <c r="L83" s="108" t="str">
        <f>VLOOKUP(매출현황[제품코드],제품[],9,0)</f>
        <v>음반 &amp; 영화</v>
      </c>
    </row>
    <row r="84" spans="1:12" x14ac:dyDescent="0.3">
      <c r="A84" s="31">
        <v>83</v>
      </c>
      <c r="B84" s="32">
        <v>43199</v>
      </c>
      <c r="C84" s="41">
        <v>9</v>
      </c>
      <c r="D84" s="66" t="str">
        <f>VLOOKUP(매출현황[[#This Row],[거래처코드]],거래처[],2,0)</f>
        <v>월드링크</v>
      </c>
      <c r="E84" s="68">
        <v>42</v>
      </c>
      <c r="F84" s="66" t="str">
        <f>VLOOKUP(매출현황[[#This Row],[제품코드]],제품[],2,0)</f>
        <v>Centrex Phone System L12</v>
      </c>
      <c r="G84" s="67">
        <f>VLOOKUP(매출현황[[#This Row],[제품코드]],제품[],5,0)</f>
        <v>17088</v>
      </c>
      <c r="H84" s="61">
        <f>VLOOKUP(매출현황[[#This Row],[제품코드]],제품[],6,0)</f>
        <v>51588</v>
      </c>
      <c r="I84" s="34">
        <v>5</v>
      </c>
      <c r="J84" s="35">
        <v>0.2</v>
      </c>
      <c r="K84" s="21">
        <f>매출현황[[#This Row],[단가]]*매출현황[[#This Row],[수량]]*(1-매출현황[[#This Row],[할인율]])</f>
        <v>206352</v>
      </c>
      <c r="L84" s="108" t="str">
        <f>VLOOKUP(매출현황[제품코드],제품[],9,0)</f>
        <v>휴대폰</v>
      </c>
    </row>
    <row r="85" spans="1:12" x14ac:dyDescent="0.3">
      <c r="A85" s="31">
        <v>84</v>
      </c>
      <c r="B85" s="32">
        <v>43199</v>
      </c>
      <c r="C85" s="41">
        <v>5</v>
      </c>
      <c r="D85" s="66" t="str">
        <f>VLOOKUP(매출현황[[#This Row],[거래처코드]],거래처[],2,0)</f>
        <v>오성통상</v>
      </c>
      <c r="E85" s="68">
        <v>43</v>
      </c>
      <c r="F85" s="66" t="str">
        <f>VLOOKUP(매출현황[[#This Row],[제품코드]],제품[],2,0)</f>
        <v>Connectivity Starter Kit Smart Buy M680</v>
      </c>
      <c r="G85" s="67">
        <f>VLOOKUP(매출현황[[#This Row],[제품코드]],제품[],5,0)</f>
        <v>15396</v>
      </c>
      <c r="H85" s="61">
        <f>VLOOKUP(매출현황[[#This Row],[제품코드]],제품[],6,0)</f>
        <v>33480</v>
      </c>
      <c r="I85" s="34">
        <v>10</v>
      </c>
      <c r="J85" s="35">
        <v>0.2</v>
      </c>
      <c r="K85" s="21">
        <f>매출현황[[#This Row],[단가]]*매출현황[[#This Row],[수량]]*(1-매출현황[[#This Row],[할인율]])</f>
        <v>267840</v>
      </c>
      <c r="L85" s="108" t="str">
        <f>VLOOKUP(매출현황[제품코드],제품[],9,0)</f>
        <v>컴퓨터</v>
      </c>
    </row>
    <row r="86" spans="1:12" x14ac:dyDescent="0.3">
      <c r="A86" s="31">
        <v>85</v>
      </c>
      <c r="B86" s="32">
        <v>43199</v>
      </c>
      <c r="C86" s="41">
        <v>6</v>
      </c>
      <c r="D86" s="66" t="str">
        <f>VLOOKUP(매출현황[[#This Row],[거래처코드]],거래처[],2,0)</f>
        <v>미림 백화점</v>
      </c>
      <c r="E86" s="68">
        <v>78</v>
      </c>
      <c r="F86" s="66" t="str">
        <f>VLOOKUP(매출현황[[#This Row],[제품코드]],제품[],2,0)</f>
        <v>렌즈 캡 E80</v>
      </c>
      <c r="G86" s="67">
        <f>VLOOKUP(매출현황[[#This Row],[제품코드]],제품[],5,0)</f>
        <v>18324</v>
      </c>
      <c r="H86" s="61">
        <f>VLOOKUP(매출현황[[#This Row],[제품코드]],제품[],6,0)</f>
        <v>35940</v>
      </c>
      <c r="I86" s="34">
        <v>10</v>
      </c>
      <c r="J86" s="35">
        <v>0.2</v>
      </c>
      <c r="K86" s="21">
        <f>매출현황[[#This Row],[단가]]*매출현황[[#This Row],[수량]]*(1-매출현황[[#This Row],[할인율]])</f>
        <v>287520</v>
      </c>
      <c r="L86" s="108" t="str">
        <f>VLOOKUP(매출현황[제품코드],제품[],9,0)</f>
        <v>컴퓨터</v>
      </c>
    </row>
    <row r="87" spans="1:12" x14ac:dyDescent="0.3">
      <c r="A87" s="31">
        <v>86</v>
      </c>
      <c r="B87" s="32">
        <v>43200</v>
      </c>
      <c r="C87" s="41">
        <v>3</v>
      </c>
      <c r="D87" s="66" t="str">
        <f>VLOOKUP(매출현황[[#This Row],[거래처코드]],거래처[],2,0)</f>
        <v>태화상사</v>
      </c>
      <c r="E87" s="68">
        <v>247</v>
      </c>
      <c r="F87" s="66" t="str">
        <f>VLOOKUP(매출현황[[#This Row],[제품코드]],제품[],2,0)</f>
        <v>스크린 113in M1610</v>
      </c>
      <c r="G87" s="67">
        <f>VLOOKUP(매출현황[[#This Row],[제품코드]],제품[],5,0)</f>
        <v>182496</v>
      </c>
      <c r="H87" s="61">
        <f>VLOOKUP(매출현황[[#This Row],[제품코드]],제품[],6,0)</f>
        <v>550800</v>
      </c>
      <c r="I87" s="34">
        <v>7</v>
      </c>
      <c r="J87" s="35">
        <v>0.2</v>
      </c>
      <c r="K87" s="21">
        <f>매출현황[[#This Row],[단가]]*매출현황[[#This Row],[수량]]*(1-매출현황[[#This Row],[할인율]])</f>
        <v>3084480</v>
      </c>
      <c r="L87" s="108" t="str">
        <f>VLOOKUP(매출현황[제품코드],제품[],9,0)</f>
        <v>컴퓨터</v>
      </c>
    </row>
    <row r="88" spans="1:12" x14ac:dyDescent="0.3">
      <c r="A88" s="31">
        <v>87</v>
      </c>
      <c r="B88" s="32">
        <v>43200</v>
      </c>
      <c r="C88" s="41">
        <v>9</v>
      </c>
      <c r="D88" s="66" t="str">
        <f>VLOOKUP(매출현황[[#This Row],[거래처코드]],거래처[],2,0)</f>
        <v>월드링크</v>
      </c>
      <c r="E88" s="68">
        <v>108</v>
      </c>
      <c r="F88" s="66" t="str">
        <f>VLOOKUP(매출현황[[#This Row],[제품코드]],제품[],2,0)</f>
        <v>터치 스크린 폰 SAW/On-wall M806</v>
      </c>
      <c r="G88" s="67">
        <f>VLOOKUP(매출현황[[#This Row],[제품코드]],제품[],5,0)</f>
        <v>161688</v>
      </c>
      <c r="H88" s="61">
        <f>VLOOKUP(매출현황[[#This Row],[제품코드]],제품[],6,0)</f>
        <v>351600</v>
      </c>
      <c r="I88" s="34">
        <v>20</v>
      </c>
      <c r="J88" s="35">
        <v>0.2</v>
      </c>
      <c r="K88" s="21">
        <f>매출현황[[#This Row],[단가]]*매출현황[[#This Row],[수량]]*(1-매출현황[[#This Row],[할인율]])</f>
        <v>5625600</v>
      </c>
      <c r="L88" s="108" t="str">
        <f>VLOOKUP(매출현황[제품코드],제품[],9,0)</f>
        <v>휴대폰</v>
      </c>
    </row>
    <row r="89" spans="1:12" x14ac:dyDescent="0.3">
      <c r="A89" s="31">
        <v>88</v>
      </c>
      <c r="B89" s="32">
        <v>43200</v>
      </c>
      <c r="C89" s="41">
        <v>3</v>
      </c>
      <c r="D89" s="66" t="str">
        <f>VLOOKUP(매출현황[[#This Row],[거래처코드]],거래처[],2,0)</f>
        <v>태화상사</v>
      </c>
      <c r="E89" s="68">
        <v>95</v>
      </c>
      <c r="F89" s="66" t="str">
        <f>VLOOKUP(매출현황[[#This Row],[제품코드]],제품[],2,0)</f>
        <v>충전식 배터리 E100</v>
      </c>
      <c r="G89" s="67">
        <f>VLOOKUP(매출현황[[#This Row],[제품코드]],제품[],5,0)</f>
        <v>7920</v>
      </c>
      <c r="H89" s="61">
        <f>VLOOKUP(매출현황[[#This Row],[제품코드]],제품[],6,0)</f>
        <v>15540</v>
      </c>
      <c r="I89" s="34">
        <v>3</v>
      </c>
      <c r="J89" s="35">
        <v>0.2</v>
      </c>
      <c r="K89" s="21">
        <f>매출현황[[#This Row],[단가]]*매출현황[[#This Row],[수량]]*(1-매출현황[[#This Row],[할인율]])</f>
        <v>37296</v>
      </c>
      <c r="L89" s="108" t="str">
        <f>VLOOKUP(매출현황[제품코드],제품[],9,0)</f>
        <v>컴퓨터</v>
      </c>
    </row>
    <row r="90" spans="1:12" x14ac:dyDescent="0.3">
      <c r="A90" s="31">
        <v>89</v>
      </c>
      <c r="B90" s="32">
        <v>43200</v>
      </c>
      <c r="C90" s="41">
        <v>10</v>
      </c>
      <c r="D90" s="66" t="str">
        <f>VLOOKUP(매출현황[[#This Row],[거래처코드]],거래처[],2,0)</f>
        <v>신영상사</v>
      </c>
      <c r="E90" s="68">
        <v>113</v>
      </c>
      <c r="F90" s="66" t="str">
        <f>VLOOKUP(매출현황[[#This Row],[제품코드]],제품[],2,0)</f>
        <v>USB 케이블 M250</v>
      </c>
      <c r="G90" s="67">
        <f>VLOOKUP(매출현황[[#This Row],[제품코드]],제품[],5,0)</f>
        <v>13800</v>
      </c>
      <c r="H90" s="61">
        <f>VLOOKUP(매출현황[[#This Row],[제품코드]],제품[],6,0)</f>
        <v>30000</v>
      </c>
      <c r="I90" s="34">
        <v>5</v>
      </c>
      <c r="J90" s="35">
        <v>0</v>
      </c>
      <c r="K90" s="21">
        <f>매출현황[[#This Row],[단가]]*매출현황[[#This Row],[수량]]*(1-매출현황[[#This Row],[할인율]])</f>
        <v>150000</v>
      </c>
      <c r="L90" s="108" t="str">
        <f>VLOOKUP(매출현황[제품코드],제품[],9,0)</f>
        <v>카메라 &amp; 캠코더</v>
      </c>
    </row>
    <row r="91" spans="1:12" x14ac:dyDescent="0.3">
      <c r="A91" s="31">
        <v>90</v>
      </c>
      <c r="B91" s="32">
        <v>43201</v>
      </c>
      <c r="C91" s="41">
        <v>10</v>
      </c>
      <c r="D91" s="66" t="str">
        <f>VLOOKUP(매출현황[[#This Row],[거래처코드]],거래처[],2,0)</f>
        <v>신영상사</v>
      </c>
      <c r="E91" s="68">
        <v>30</v>
      </c>
      <c r="F91" s="66" t="str">
        <f>VLOOKUP(매출현황[[#This Row],[제품코드]],제품[],2,0)</f>
        <v>블루투스 노트북 마우스 E73</v>
      </c>
      <c r="G91" s="67">
        <f>VLOOKUP(매출현황[[#This Row],[제품코드]],제품[],5,0)</f>
        <v>30588</v>
      </c>
      <c r="H91" s="61">
        <f>VLOOKUP(매출현황[[#This Row],[제품코드]],제품[],6,0)</f>
        <v>60000</v>
      </c>
      <c r="I91" s="34">
        <v>20</v>
      </c>
      <c r="J91" s="35">
        <v>0.2</v>
      </c>
      <c r="K91" s="21">
        <f>매출현황[[#This Row],[단가]]*매출현황[[#This Row],[수량]]*(1-매출현황[[#This Row],[할인율]])</f>
        <v>960000</v>
      </c>
      <c r="L91" s="108" t="str">
        <f>VLOOKUP(매출현황[제품코드],제품[],9,0)</f>
        <v>컴퓨터</v>
      </c>
    </row>
    <row r="92" spans="1:12" x14ac:dyDescent="0.3">
      <c r="A92" s="31">
        <v>91</v>
      </c>
      <c r="B92" s="32">
        <v>43201</v>
      </c>
      <c r="C92" s="41">
        <v>7</v>
      </c>
      <c r="D92" s="66" t="str">
        <f>VLOOKUP(매출현황[[#This Row],[거래처코드]],거래처[],2,0)</f>
        <v>삼화상사</v>
      </c>
      <c r="E92" s="68">
        <v>208</v>
      </c>
      <c r="F92" s="66" t="str">
        <f>VLOOKUP(매출현황[[#This Row],[제품코드]],제품[],2,0)</f>
        <v>Trendsetter 1/3" 8.5mm X200</v>
      </c>
      <c r="G92" s="67">
        <f>VLOOKUP(매출현황[[#This Row],[제품코드]],제품[],5,0)</f>
        <v>396792</v>
      </c>
      <c r="H92" s="61">
        <f>VLOOKUP(매출현황[[#This Row],[제품코드]],제품[],6,0)</f>
        <v>1197600</v>
      </c>
      <c r="I92" s="34">
        <v>20</v>
      </c>
      <c r="J92" s="35">
        <v>0.2</v>
      </c>
      <c r="K92" s="21">
        <f>매출현황[[#This Row],[단가]]*매출현황[[#This Row],[수량]]*(1-매출현황[[#This Row],[할인율]])</f>
        <v>19161600</v>
      </c>
      <c r="L92" s="108" t="str">
        <f>VLOOKUP(매출현황[제품코드],제품[],9,0)</f>
        <v>카메라 &amp; 캠코더</v>
      </c>
    </row>
    <row r="93" spans="1:12" x14ac:dyDescent="0.3">
      <c r="A93" s="31">
        <v>92</v>
      </c>
      <c r="B93" s="32">
        <v>43201</v>
      </c>
      <c r="C93" s="41">
        <v>6</v>
      </c>
      <c r="D93" s="66" t="str">
        <f>VLOOKUP(매출현황[[#This Row],[거래처코드]],거래처[],2,0)</f>
        <v>미림 백화점</v>
      </c>
      <c r="E93" s="68">
        <v>241</v>
      </c>
      <c r="F93" s="66" t="str">
        <f>VLOOKUP(매출현황[[#This Row],[제품코드]],제품[],2,0)</f>
        <v>LCD20 M220</v>
      </c>
      <c r="G93" s="67">
        <f>VLOOKUP(매출현황[[#This Row],[제품코드]],제품[],5,0)</f>
        <v>142932</v>
      </c>
      <c r="H93" s="61">
        <f>VLOOKUP(매출현황[[#This Row],[제품코드]],제품[],6,0)</f>
        <v>310800</v>
      </c>
      <c r="I93" s="34">
        <v>9</v>
      </c>
      <c r="J93" s="35">
        <v>0</v>
      </c>
      <c r="K93" s="21">
        <f>매출현황[[#This Row],[단가]]*매출현황[[#This Row],[수량]]*(1-매출현황[[#This Row],[할인율]])</f>
        <v>2797200</v>
      </c>
      <c r="L93" s="108" t="str">
        <f>VLOOKUP(매출현황[제품코드],제품[],9,0)</f>
        <v>컴퓨터</v>
      </c>
    </row>
    <row r="94" spans="1:12" x14ac:dyDescent="0.3">
      <c r="A94" s="31">
        <v>93</v>
      </c>
      <c r="B94" s="32">
        <v>43201</v>
      </c>
      <c r="C94" s="41">
        <v>5</v>
      </c>
      <c r="D94" s="66" t="str">
        <f>VLOOKUP(매출현황[[#This Row],[거래처코드]],거래처[],2,0)</f>
        <v>오성통상</v>
      </c>
      <c r="E94" s="68">
        <v>93</v>
      </c>
      <c r="F94" s="66" t="str">
        <f>VLOOKUP(매출현황[[#This Row],[제품코드]],제품[],2,0)</f>
        <v>프로젝트 720p M620</v>
      </c>
      <c r="G94" s="67">
        <f>VLOOKUP(매출현황[[#This Row],[제품코드]],제품[],5,0)</f>
        <v>385728</v>
      </c>
      <c r="H94" s="61">
        <f>VLOOKUP(매출현황[[#This Row],[제품코드]],제품[],6,0)</f>
        <v>838800</v>
      </c>
      <c r="I94" s="34">
        <v>3</v>
      </c>
      <c r="J94" s="35">
        <v>0.2</v>
      </c>
      <c r="K94" s="21">
        <f>매출현황[[#This Row],[단가]]*매출현황[[#This Row],[수량]]*(1-매출현황[[#This Row],[할인율]])</f>
        <v>2013120</v>
      </c>
      <c r="L94" s="108" t="str">
        <f>VLOOKUP(매출현황[제품코드],제품[],9,0)</f>
        <v>컴퓨터</v>
      </c>
    </row>
    <row r="95" spans="1:12" x14ac:dyDescent="0.3">
      <c r="A95" s="31">
        <v>94</v>
      </c>
      <c r="B95" s="32">
        <v>43201</v>
      </c>
      <c r="C95" s="41">
        <v>6</v>
      </c>
      <c r="D95" s="66" t="str">
        <f>VLOOKUP(매출현황[[#This Row],[거래처코드]],거래처[],2,0)</f>
        <v>미림 백화점</v>
      </c>
      <c r="E95" s="68">
        <v>238</v>
      </c>
      <c r="F95" s="66" t="str">
        <f>VLOOKUP(매출현황[[#This Row],[제품코드]],제품[],2,0)</f>
        <v>노트북15 M0150</v>
      </c>
      <c r="G95" s="67">
        <f>VLOOKUP(매출현황[[#This Row],[제품코드]],제품[],5,0)</f>
        <v>385728</v>
      </c>
      <c r="H95" s="61">
        <f>VLOOKUP(매출현황[[#This Row],[제품코드]],제품[],6,0)</f>
        <v>838800</v>
      </c>
      <c r="I95" s="34">
        <v>5</v>
      </c>
      <c r="J95" s="35">
        <v>0.2</v>
      </c>
      <c r="K95" s="21">
        <f>매출현황[[#This Row],[단가]]*매출현황[[#This Row],[수량]]*(1-매출현황[[#This Row],[할인율]])</f>
        <v>3355200</v>
      </c>
      <c r="L95" s="108" t="str">
        <f>VLOOKUP(매출현황[제품코드],제품[],9,0)</f>
        <v>컴퓨터</v>
      </c>
    </row>
    <row r="96" spans="1:12" x14ac:dyDescent="0.3">
      <c r="A96" s="31">
        <v>95</v>
      </c>
      <c r="B96" s="32">
        <v>43201</v>
      </c>
      <c r="C96" s="41">
        <v>6</v>
      </c>
      <c r="D96" s="66" t="str">
        <f>VLOOKUP(매출현황[[#This Row],[거래처코드]],거래처[],2,0)</f>
        <v>미림 백화점</v>
      </c>
      <c r="E96" s="68">
        <v>21</v>
      </c>
      <c r="F96" s="66" t="str">
        <f>VLOOKUP(매출현황[[#This Row],[제품코드]],제품[],2,0)</f>
        <v>ADSL 모뎀 스플리터 / 필터 X 1 E 100</v>
      </c>
      <c r="G96" s="67">
        <f>VLOOKUP(매출현황[[#This Row],[제품코드]],제품[],5,0)</f>
        <v>10956</v>
      </c>
      <c r="H96" s="61">
        <f>VLOOKUP(매출현황[[#This Row],[제품코드]],제품[],6,0)</f>
        <v>21480</v>
      </c>
      <c r="I96" s="34">
        <v>9</v>
      </c>
      <c r="J96" s="35">
        <v>0.2</v>
      </c>
      <c r="K96" s="21">
        <f>매출현황[[#This Row],[단가]]*매출현황[[#This Row],[수량]]*(1-매출현황[[#This Row],[할인율]])</f>
        <v>154656</v>
      </c>
      <c r="L96" s="108" t="str">
        <f>VLOOKUP(매출현황[제품코드],제품[],9,0)</f>
        <v>컴퓨터</v>
      </c>
    </row>
    <row r="97" spans="1:12" x14ac:dyDescent="0.3">
      <c r="A97" s="31">
        <v>96</v>
      </c>
      <c r="B97" s="32">
        <v>43201</v>
      </c>
      <c r="C97" s="41">
        <v>1</v>
      </c>
      <c r="D97" s="66" t="str">
        <f>VLOOKUP(매출현황[[#This Row],[거래처코드]],거래처[],2,0)</f>
        <v>한미전자</v>
      </c>
      <c r="E97" s="68">
        <v>252</v>
      </c>
      <c r="F97" s="66" t="str">
        <f>VLOOKUP(매출현황[[#This Row],[제품코드]],제품[],2,0)</f>
        <v>무선 송신기와 블루투스 헤드폰 X250</v>
      </c>
      <c r="G97" s="67">
        <f>VLOOKUP(매출현황[[#This Row],[제품코드]],제품[],5,0)</f>
        <v>99396</v>
      </c>
      <c r="H97" s="61">
        <f>VLOOKUP(매출현황[[#This Row],[제품코드]],제품[],6,0)</f>
        <v>299988</v>
      </c>
      <c r="I97" s="34">
        <v>10</v>
      </c>
      <c r="J97" s="35">
        <v>0.2</v>
      </c>
      <c r="K97" s="21">
        <f>매출현황[[#This Row],[단가]]*매출현황[[#This Row],[수량]]*(1-매출현황[[#This Row],[할인율]])</f>
        <v>2399904</v>
      </c>
      <c r="L97" s="108" t="str">
        <f>VLOOKUP(매출현황[제품코드],제품[],9,0)</f>
        <v>오디오</v>
      </c>
    </row>
    <row r="98" spans="1:12" x14ac:dyDescent="0.3">
      <c r="A98" s="31">
        <v>97</v>
      </c>
      <c r="B98" s="32">
        <v>43202</v>
      </c>
      <c r="C98" s="41">
        <v>3</v>
      </c>
      <c r="D98" s="66" t="str">
        <f>VLOOKUP(매출현황[[#This Row],[거래처코드]],거래처[],2,0)</f>
        <v>태화상사</v>
      </c>
      <c r="E98" s="68">
        <v>184</v>
      </c>
      <c r="F98" s="66" t="str">
        <f>VLOOKUP(매출현황[[#This Row],[제품코드]],제품[],2,0)</f>
        <v>노트북14.1W M4180</v>
      </c>
      <c r="G98" s="67">
        <f>VLOOKUP(매출현황[[#This Row],[제품코드]],제품[],5,0)</f>
        <v>252132</v>
      </c>
      <c r="H98" s="61">
        <f>VLOOKUP(매출현황[[#This Row],[제품코드]],제품[],6,0)</f>
        <v>548280</v>
      </c>
      <c r="I98" s="34">
        <v>2</v>
      </c>
      <c r="J98" s="35">
        <v>0.2</v>
      </c>
      <c r="K98" s="21">
        <f>매출현황[[#This Row],[단가]]*매출현황[[#This Row],[수량]]*(1-매출현황[[#This Row],[할인율]])</f>
        <v>877248</v>
      </c>
      <c r="L98" s="108" t="str">
        <f>VLOOKUP(매출현황[제품코드],제품[],9,0)</f>
        <v>컴퓨터</v>
      </c>
    </row>
    <row r="99" spans="1:12" x14ac:dyDescent="0.3">
      <c r="A99" s="31">
        <v>98</v>
      </c>
      <c r="B99" s="32">
        <v>43202</v>
      </c>
      <c r="C99" s="41">
        <v>8</v>
      </c>
      <c r="D99" s="66" t="str">
        <f>VLOOKUP(매출현황[[#This Row],[거래처코드]],거래처[],2,0)</f>
        <v>태강교역</v>
      </c>
      <c r="E99" s="68">
        <v>71</v>
      </c>
      <c r="F99" s="66" t="str">
        <f>VLOOKUP(매출현황[[#This Row],[제품코드]],제품[],2,0)</f>
        <v>홈 시어터 시스템 5.1 채널 M1530</v>
      </c>
      <c r="G99" s="67">
        <f>VLOOKUP(매출현황[[#This Row],[제품코드]],제품[],5,0)</f>
        <v>220188</v>
      </c>
      <c r="H99" s="61">
        <f>VLOOKUP(매출현황[[#This Row],[제품코드]],제품[],6,0)</f>
        <v>478800</v>
      </c>
      <c r="I99" s="34">
        <v>14</v>
      </c>
      <c r="J99" s="35">
        <v>0</v>
      </c>
      <c r="K99" s="21">
        <f>매출현황[[#This Row],[단가]]*매출현황[[#This Row],[수량]]*(1-매출현황[[#This Row],[할인율]])</f>
        <v>6703200</v>
      </c>
      <c r="L99" s="108" t="str">
        <f>VLOOKUP(매출현황[제품코드],제품[],9,0)</f>
        <v>TV &amp; 비디오</v>
      </c>
    </row>
    <row r="100" spans="1:12" x14ac:dyDescent="0.3">
      <c r="A100" s="31">
        <v>99</v>
      </c>
      <c r="B100" s="32">
        <v>43202</v>
      </c>
      <c r="C100" s="41">
        <v>9</v>
      </c>
      <c r="D100" s="66" t="str">
        <f>VLOOKUP(매출현황[[#This Row],[거래처코드]],거래처[],2,0)</f>
        <v>월드링크</v>
      </c>
      <c r="E100" s="68">
        <v>175</v>
      </c>
      <c r="F100" s="66" t="str">
        <f>VLOOKUP(매출현황[[#This Row],[제품코드]],제품[],2,0)</f>
        <v>노트북10.1 M0101</v>
      </c>
      <c r="G100" s="67">
        <f>VLOOKUP(매출현황[[#This Row],[제품코드]],제품[],5,0)</f>
        <v>235476</v>
      </c>
      <c r="H100" s="61">
        <f>VLOOKUP(매출현황[[#This Row],[제품코드]],제품[],6,0)</f>
        <v>461880</v>
      </c>
      <c r="I100" s="34">
        <v>2</v>
      </c>
      <c r="J100" s="35">
        <v>0.2</v>
      </c>
      <c r="K100" s="21">
        <f>매출현황[[#This Row],[단가]]*매출현황[[#This Row],[수량]]*(1-매출현황[[#This Row],[할인율]])</f>
        <v>739008</v>
      </c>
      <c r="L100" s="108" t="str">
        <f>VLOOKUP(매출현황[제품코드],제품[],9,0)</f>
        <v>컴퓨터</v>
      </c>
    </row>
    <row r="101" spans="1:12" x14ac:dyDescent="0.3">
      <c r="A101" s="31">
        <v>100</v>
      </c>
      <c r="B101" s="32">
        <v>43203</v>
      </c>
      <c r="C101" s="41">
        <v>1</v>
      </c>
      <c r="D101" s="66" t="str">
        <f>VLOOKUP(매출현황[[#This Row],[거래처코드]],거래처[],2,0)</f>
        <v>한미전자</v>
      </c>
      <c r="E101" s="68">
        <v>47</v>
      </c>
      <c r="F101" s="66" t="str">
        <f>VLOOKUP(매출현황[[#This Row],[제품코드]],제품[],2,0)</f>
        <v>디지털 카메라 액세서리 키트 M200</v>
      </c>
      <c r="G101" s="67">
        <f>VLOOKUP(매출현황[[#This Row],[제품코드]],제품[],5,0)</f>
        <v>13188</v>
      </c>
      <c r="H101" s="61">
        <f>VLOOKUP(매출현황[[#This Row],[제품코드]],제품[],6,0)</f>
        <v>28680</v>
      </c>
      <c r="I101" s="34">
        <v>2</v>
      </c>
      <c r="J101" s="35">
        <v>0</v>
      </c>
      <c r="K101" s="21">
        <f>매출현황[[#This Row],[단가]]*매출현황[[#This Row],[수량]]*(1-매출현황[[#This Row],[할인율]])</f>
        <v>57360</v>
      </c>
      <c r="L101" s="108" t="str">
        <f>VLOOKUP(매출현황[제품코드],제품[],9,0)</f>
        <v>컴퓨터</v>
      </c>
    </row>
    <row r="102" spans="1:12" x14ac:dyDescent="0.3">
      <c r="A102" s="31">
        <v>101</v>
      </c>
      <c r="B102" s="32">
        <v>43203</v>
      </c>
      <c r="C102" s="41">
        <v>8</v>
      </c>
      <c r="D102" s="66" t="str">
        <f>VLOOKUP(매출현황[[#This Row],[거래처코드]],거래처[],2,0)</f>
        <v>태강교역</v>
      </c>
      <c r="E102" s="68">
        <v>181</v>
      </c>
      <c r="F102" s="66" t="str">
        <f>VLOOKUP(매출현황[[#This Row],[제품코드]],제품[],2,0)</f>
        <v>노트북13.3W M3080</v>
      </c>
      <c r="G102" s="67">
        <f>VLOOKUP(매출현황[[#This Row],[제품코드]],제품[],5,0)</f>
        <v>237984</v>
      </c>
      <c r="H102" s="61">
        <f>VLOOKUP(매출현황[[#This Row],[제품코드]],제품[],6,0)</f>
        <v>466800</v>
      </c>
      <c r="I102" s="34">
        <v>5</v>
      </c>
      <c r="J102" s="35">
        <v>0.2</v>
      </c>
      <c r="K102" s="21">
        <f>매출현황[[#This Row],[단가]]*매출현황[[#This Row],[수량]]*(1-매출현황[[#This Row],[할인율]])</f>
        <v>1867200</v>
      </c>
      <c r="L102" s="108" t="str">
        <f>VLOOKUP(매출현황[제품코드],제품[],9,0)</f>
        <v>컴퓨터</v>
      </c>
    </row>
    <row r="103" spans="1:12" x14ac:dyDescent="0.3">
      <c r="A103" s="31">
        <v>102</v>
      </c>
      <c r="B103" s="32">
        <v>43203</v>
      </c>
      <c r="C103" s="41">
        <v>1</v>
      </c>
      <c r="D103" s="66" t="str">
        <f>VLOOKUP(매출현황[[#This Row],[거래처코드]],거래처[],2,0)</f>
        <v>한미전자</v>
      </c>
      <c r="E103" s="68">
        <v>203</v>
      </c>
      <c r="F103" s="66" t="str">
        <f>VLOOKUP(매출현황[[#This Row],[제품코드]],제품[],2,0)</f>
        <v>Trendsetter 1" 25mm X400</v>
      </c>
      <c r="G103" s="67">
        <f>VLOOKUP(매출현황[[#This Row],[제품코드]],제품[],5,0)</f>
        <v>397584</v>
      </c>
      <c r="H103" s="61">
        <f>VLOOKUP(매출현황[[#This Row],[제품코드]],제품[],6,0)</f>
        <v>1200000</v>
      </c>
      <c r="I103" s="34">
        <v>2</v>
      </c>
      <c r="J103" s="35">
        <v>0</v>
      </c>
      <c r="K103" s="21">
        <f>매출현황[[#This Row],[단가]]*매출현황[[#This Row],[수량]]*(1-매출현황[[#This Row],[할인율]])</f>
        <v>2400000</v>
      </c>
      <c r="L103" s="108" t="str">
        <f>VLOOKUP(매출현황[제품코드],제품[],9,0)</f>
        <v>카메라 &amp; 캠코더</v>
      </c>
    </row>
    <row r="104" spans="1:12" x14ac:dyDescent="0.3">
      <c r="A104" s="31">
        <v>103</v>
      </c>
      <c r="B104" s="32">
        <v>43204</v>
      </c>
      <c r="C104" s="41">
        <v>1</v>
      </c>
      <c r="D104" s="66" t="str">
        <f>VLOOKUP(매출현황[[#This Row],[거래처코드]],거래처[],2,0)</f>
        <v>한미전자</v>
      </c>
      <c r="E104" s="68">
        <v>169</v>
      </c>
      <c r="F104" s="66" t="str">
        <f>VLOOKUP(매출현황[[#This Row],[제품코드]],제품[],2,0)</f>
        <v>Independent Filmmaker 1/3'' 8.5mm X200</v>
      </c>
      <c r="G104" s="67">
        <f>VLOOKUP(매출현황[[#This Row],[제품코드]],제품[],5,0)</f>
        <v>620232</v>
      </c>
      <c r="H104" s="61">
        <f>VLOOKUP(매출현황[[#This Row],[제품코드]],제품[],6,0)</f>
        <v>1872000</v>
      </c>
      <c r="I104" s="34">
        <v>1</v>
      </c>
      <c r="J104" s="35">
        <v>0</v>
      </c>
      <c r="K104" s="21">
        <f>매출현황[[#This Row],[단가]]*매출현황[[#This Row],[수량]]*(1-매출현황[[#This Row],[할인율]])</f>
        <v>1872000</v>
      </c>
      <c r="L104" s="108" t="str">
        <f>VLOOKUP(매출현황[제품코드],제품[],9,0)</f>
        <v>카메라 &amp; 캠코더</v>
      </c>
    </row>
    <row r="105" spans="1:12" x14ac:dyDescent="0.3">
      <c r="A105" s="31">
        <v>104</v>
      </c>
      <c r="B105" s="32">
        <v>43204</v>
      </c>
      <c r="C105" s="41">
        <v>1</v>
      </c>
      <c r="D105" s="66" t="str">
        <f>VLOOKUP(매출현황[[#This Row],[거래처코드]],거래처[],2,0)</f>
        <v>한미전자</v>
      </c>
      <c r="E105" s="68">
        <v>117</v>
      </c>
      <c r="F105" s="66" t="str">
        <f>VLOOKUP(매출현황[[#This Row],[제품코드]],제품[],2,0)</f>
        <v>무선 레이저 마우스 E50</v>
      </c>
      <c r="G105" s="67">
        <f>VLOOKUP(매출현황[[#This Row],[제품코드]],제품[],5,0)</f>
        <v>12828</v>
      </c>
      <c r="H105" s="61">
        <f>VLOOKUP(매출현황[[#This Row],[제품코드]],제품[],6,0)</f>
        <v>25152</v>
      </c>
      <c r="I105" s="34">
        <v>3</v>
      </c>
      <c r="J105" s="35">
        <v>0.2</v>
      </c>
      <c r="K105" s="21">
        <f>매출현황[[#This Row],[단가]]*매출현황[[#This Row],[수량]]*(1-매출현황[[#This Row],[할인율]])</f>
        <v>60364.800000000003</v>
      </c>
      <c r="L105" s="108" t="str">
        <f>VLOOKUP(매출현황[제품코드],제품[],9,0)</f>
        <v>컴퓨터</v>
      </c>
    </row>
    <row r="106" spans="1:12" x14ac:dyDescent="0.3">
      <c r="A106" s="31">
        <v>105</v>
      </c>
      <c r="B106" s="32">
        <v>43205</v>
      </c>
      <c r="C106" s="41">
        <v>10</v>
      </c>
      <c r="D106" s="66" t="str">
        <f>VLOOKUP(매출현황[[#This Row],[거래처코드]],거래처[],2,0)</f>
        <v>신영상사</v>
      </c>
      <c r="E106" s="68">
        <v>119</v>
      </c>
      <c r="F106" s="66" t="str">
        <f>VLOOKUP(매출현황[[#This Row],[제품코드]],제품[],2,0)</f>
        <v>무선 노트북 광학 마우스 M35</v>
      </c>
      <c r="G106" s="67">
        <f>VLOOKUP(매출현황[[#This Row],[제품코드]],제품[],5,0)</f>
        <v>16524</v>
      </c>
      <c r="H106" s="61">
        <f>VLOOKUP(매출현황[[#This Row],[제품코드]],제품[],6,0)</f>
        <v>35940</v>
      </c>
      <c r="I106" s="34">
        <v>3</v>
      </c>
      <c r="J106" s="35">
        <v>0.2</v>
      </c>
      <c r="K106" s="21">
        <f>매출현황[[#This Row],[단가]]*매출현황[[#This Row],[수량]]*(1-매출현황[[#This Row],[할인율]])</f>
        <v>86256</v>
      </c>
      <c r="L106" s="108" t="str">
        <f>VLOOKUP(매출현황[제품코드],제품[],9,0)</f>
        <v>컴퓨터</v>
      </c>
    </row>
    <row r="107" spans="1:12" x14ac:dyDescent="0.3">
      <c r="A107" s="31">
        <v>106</v>
      </c>
      <c r="B107" s="32">
        <v>43206</v>
      </c>
      <c r="C107" s="41">
        <v>10</v>
      </c>
      <c r="D107" s="66" t="str">
        <f>VLOOKUP(매출현황[[#This Row],[거래처코드]],거래처[],2,0)</f>
        <v>신영상사</v>
      </c>
      <c r="E107" s="68">
        <v>236</v>
      </c>
      <c r="F107" s="66" t="str">
        <f>VLOOKUP(매출현황[[#This Row],[제품코드]],제품[],2,0)</f>
        <v>데스크톱 PC3.0의 M0300</v>
      </c>
      <c r="G107" s="67">
        <f>VLOOKUP(매출현황[[#This Row],[제품코드]],제품[],5,0)</f>
        <v>192588</v>
      </c>
      <c r="H107" s="61">
        <f>VLOOKUP(매출현황[[#This Row],[제품코드]],제품[],6,0)</f>
        <v>418800</v>
      </c>
      <c r="I107" s="34">
        <v>4</v>
      </c>
      <c r="J107" s="35">
        <v>0.2</v>
      </c>
      <c r="K107" s="21">
        <f>매출현황[[#This Row],[단가]]*매출현황[[#This Row],[수량]]*(1-매출현황[[#This Row],[할인율]])</f>
        <v>1340160</v>
      </c>
      <c r="L107" s="108" t="str">
        <f>VLOOKUP(매출현황[제품코드],제품[],9,0)</f>
        <v>컴퓨터</v>
      </c>
    </row>
    <row r="108" spans="1:12" x14ac:dyDescent="0.3">
      <c r="A108" s="31">
        <v>107</v>
      </c>
      <c r="B108" s="32">
        <v>43207</v>
      </c>
      <c r="C108" s="41">
        <v>10</v>
      </c>
      <c r="D108" s="66" t="str">
        <f>VLOOKUP(매출현황[[#This Row],[거래처코드]],거래처[],2,0)</f>
        <v>신영상사</v>
      </c>
      <c r="E108" s="68">
        <v>28</v>
      </c>
      <c r="F108" s="66" t="str">
        <f>VLOOKUP(매출현황[[#This Row],[제품코드]],제품[],2,0)</f>
        <v>블루투스 액티브 헤드폰 L15</v>
      </c>
      <c r="G108" s="67">
        <f>VLOOKUP(매출현황[[#This Row],[제품코드]],제품[],5,0)</f>
        <v>51684</v>
      </c>
      <c r="H108" s="61">
        <f>VLOOKUP(매출현황[[#This Row],[제품코드]],제품[],6,0)</f>
        <v>155988</v>
      </c>
      <c r="I108" s="34">
        <v>8</v>
      </c>
      <c r="J108" s="35">
        <v>0</v>
      </c>
      <c r="K108" s="21">
        <f>매출현황[[#This Row],[단가]]*매출현황[[#This Row],[수량]]*(1-매출현황[[#This Row],[할인율]])</f>
        <v>1247904</v>
      </c>
      <c r="L108" s="108" t="str">
        <f>VLOOKUP(매출현황[제품코드],제품[],9,0)</f>
        <v>휴대폰</v>
      </c>
    </row>
    <row r="109" spans="1:12" x14ac:dyDescent="0.3">
      <c r="A109" s="31">
        <v>108</v>
      </c>
      <c r="B109" s="32">
        <v>43207</v>
      </c>
      <c r="C109" s="41">
        <v>10</v>
      </c>
      <c r="D109" s="66" t="str">
        <f>VLOOKUP(매출현황[[#This Row],[거래처코드]],거래처[],2,0)</f>
        <v>신영상사</v>
      </c>
      <c r="E109" s="68">
        <v>232</v>
      </c>
      <c r="F109" s="66" t="str">
        <f>VLOOKUP(매출현황[[#This Row],[제품코드]],제품[],2,0)</f>
        <v>터치 스크린 폰 5-와이어 / M508</v>
      </c>
      <c r="G109" s="67">
        <f>VLOOKUP(매출현황[[#This Row],[제품코드]],제품[],5,0)</f>
        <v>142380</v>
      </c>
      <c r="H109" s="61">
        <f>VLOOKUP(매출현황[[#This Row],[제품코드]],제품[],6,0)</f>
        <v>309600</v>
      </c>
      <c r="I109" s="34">
        <v>9</v>
      </c>
      <c r="J109" s="35">
        <v>0.2</v>
      </c>
      <c r="K109" s="21">
        <f>매출현황[[#This Row],[단가]]*매출현황[[#This Row],[수량]]*(1-매출현황[[#This Row],[할인율]])</f>
        <v>2229120</v>
      </c>
      <c r="L109" s="108" t="str">
        <f>VLOOKUP(매출현황[제품코드],제품[],9,0)</f>
        <v>휴대폰</v>
      </c>
    </row>
    <row r="110" spans="1:12" x14ac:dyDescent="0.3">
      <c r="A110" s="31">
        <v>109</v>
      </c>
      <c r="B110" s="32">
        <v>43207</v>
      </c>
      <c r="C110" s="41">
        <v>4</v>
      </c>
      <c r="D110" s="66" t="str">
        <f>VLOOKUP(매출현황[[#This Row],[거래처코드]],거래처[],2,0)</f>
        <v>동광통상</v>
      </c>
      <c r="E110" s="68">
        <v>237</v>
      </c>
      <c r="F110" s="66" t="str">
        <f>VLOOKUP(매출현황[[#This Row],[제품코드]],제품[],2,0)</f>
        <v>노트북12 M0120</v>
      </c>
      <c r="G110" s="67">
        <f>VLOOKUP(매출현황[[#This Row],[제품코드]],제품[],5,0)</f>
        <v>234288</v>
      </c>
      <c r="H110" s="61">
        <f>VLOOKUP(매출현황[[#This Row],[제품코드]],제품[],6,0)</f>
        <v>459540</v>
      </c>
      <c r="I110" s="34">
        <v>8</v>
      </c>
      <c r="J110" s="35">
        <v>0.2</v>
      </c>
      <c r="K110" s="21">
        <f>매출현황[[#This Row],[단가]]*매출현황[[#This Row],[수량]]*(1-매출현황[[#This Row],[할인율]])</f>
        <v>2941056</v>
      </c>
      <c r="L110" s="108" t="str">
        <f>VLOOKUP(매출현황[제품코드],제품[],9,0)</f>
        <v>컴퓨터</v>
      </c>
    </row>
    <row r="111" spans="1:12" x14ac:dyDescent="0.3">
      <c r="A111" s="31">
        <v>110</v>
      </c>
      <c r="B111" s="32">
        <v>43207</v>
      </c>
      <c r="C111" s="41">
        <v>3</v>
      </c>
      <c r="D111" s="66" t="str">
        <f>VLOOKUP(매출현황[[#This Row],[거래처코드]],거래처[],2,0)</f>
        <v>태화상사</v>
      </c>
      <c r="E111" s="68">
        <v>209</v>
      </c>
      <c r="F111" s="66" t="str">
        <f>VLOOKUP(매출현황[[#This Row],[제품코드]],제품[],2,0)</f>
        <v>블루투스 액티브 헤드폰 E202</v>
      </c>
      <c r="G111" s="67">
        <f>VLOOKUP(매출현황[[#This Row],[제품코드]],제품[],5,0)</f>
        <v>20940</v>
      </c>
      <c r="H111" s="61">
        <f>VLOOKUP(매출현황[[#This Row],[제품코드]],제품[],6,0)</f>
        <v>45540</v>
      </c>
      <c r="I111" s="34">
        <v>5</v>
      </c>
      <c r="J111" s="35">
        <v>0</v>
      </c>
      <c r="K111" s="21">
        <f>매출현황[[#This Row],[단가]]*매출현황[[#This Row],[수량]]*(1-매출현황[[#This Row],[할인율]])</f>
        <v>227700</v>
      </c>
      <c r="L111" s="108" t="str">
        <f>VLOOKUP(매출현황[제품코드],제품[],9,0)</f>
        <v>오디오</v>
      </c>
    </row>
    <row r="112" spans="1:12" x14ac:dyDescent="0.3">
      <c r="A112" s="31">
        <v>111</v>
      </c>
      <c r="B112" s="32">
        <v>43208</v>
      </c>
      <c r="C112" s="41">
        <v>2</v>
      </c>
      <c r="D112" s="66" t="str">
        <f>VLOOKUP(매출현황[[#This Row],[거래처코드]],거래처[],2,0)</f>
        <v>혜성 백화점</v>
      </c>
      <c r="E112" s="68">
        <v>17</v>
      </c>
      <c r="F112" s="66" t="str">
        <f>VLOOKUP(매출현황[[#This Row],[제품코드]],제품[],2,0)</f>
        <v>8GB MP3 Player new model M820</v>
      </c>
      <c r="G112" s="67">
        <f>VLOOKUP(매출현황[[#This Row],[제품코드]],제품[],5,0)</f>
        <v>73944</v>
      </c>
      <c r="H112" s="61">
        <f>VLOOKUP(매출현황[[#This Row],[제품코드]],제품[],6,0)</f>
        <v>160800</v>
      </c>
      <c r="I112" s="34">
        <v>3</v>
      </c>
      <c r="J112" s="35">
        <v>0</v>
      </c>
      <c r="K112" s="21">
        <f>매출현황[[#This Row],[단가]]*매출현황[[#This Row],[수량]]*(1-매출현황[[#This Row],[할인율]])</f>
        <v>482400</v>
      </c>
      <c r="L112" s="108" t="str">
        <f>VLOOKUP(매출현황[제품코드],제품[],9,0)</f>
        <v>오디오</v>
      </c>
    </row>
    <row r="113" spans="1:12" x14ac:dyDescent="0.3">
      <c r="A113" s="31">
        <v>112</v>
      </c>
      <c r="B113" s="32">
        <v>43209</v>
      </c>
      <c r="C113" s="41">
        <v>7</v>
      </c>
      <c r="D113" s="66" t="str">
        <f>VLOOKUP(매출현황[[#This Row],[거래처코드]],거래처[],2,0)</f>
        <v>삼화상사</v>
      </c>
      <c r="E113" s="68">
        <v>149</v>
      </c>
      <c r="F113" s="66" t="str">
        <f>VLOOKUP(매출현황[[#This Row],[제품코드]],제품[],2,0)</f>
        <v>Moviemaker 2/3'' 17mm E100</v>
      </c>
      <c r="G113" s="67">
        <f>VLOOKUP(매출현황[[#This Row],[제품코드]],제품[],5,0)</f>
        <v>250836</v>
      </c>
      <c r="H113" s="61">
        <f>VLOOKUP(매출현황[[#This Row],[제품코드]],제품[],6,0)</f>
        <v>492000</v>
      </c>
      <c r="I113" s="34">
        <v>10</v>
      </c>
      <c r="J113" s="35">
        <v>0.2</v>
      </c>
      <c r="K113" s="21">
        <f>매출현황[[#This Row],[단가]]*매출현황[[#This Row],[수량]]*(1-매출현황[[#This Row],[할인율]])</f>
        <v>3936000</v>
      </c>
      <c r="L113" s="108" t="str">
        <f>VLOOKUP(매출현황[제품코드],제품[],9,0)</f>
        <v>카메라 &amp; 캠코더</v>
      </c>
    </row>
    <row r="114" spans="1:12" x14ac:dyDescent="0.3">
      <c r="A114" s="31">
        <v>113</v>
      </c>
      <c r="B114" s="32">
        <v>43209</v>
      </c>
      <c r="C114" s="41">
        <v>7</v>
      </c>
      <c r="D114" s="66" t="str">
        <f>VLOOKUP(매출현황[[#This Row],[거래처코드]],거래처[],2,0)</f>
        <v>삼화상사</v>
      </c>
      <c r="E114" s="68">
        <v>184</v>
      </c>
      <c r="F114" s="66" t="str">
        <f>VLOOKUP(매출현황[[#This Row],[제품코드]],제품[],2,0)</f>
        <v>노트북14.1W M4180</v>
      </c>
      <c r="G114" s="67">
        <f>VLOOKUP(매출현황[[#This Row],[제품코드]],제품[],5,0)</f>
        <v>252132</v>
      </c>
      <c r="H114" s="61">
        <f>VLOOKUP(매출현황[[#This Row],[제품코드]],제품[],6,0)</f>
        <v>548280</v>
      </c>
      <c r="I114" s="34">
        <v>10</v>
      </c>
      <c r="J114" s="35">
        <v>0.2</v>
      </c>
      <c r="K114" s="21">
        <f>매출현황[[#This Row],[단가]]*매출현황[[#This Row],[수량]]*(1-매출현황[[#This Row],[할인율]])</f>
        <v>4386240</v>
      </c>
      <c r="L114" s="108" t="str">
        <f>VLOOKUP(매출현황[제품코드],제품[],9,0)</f>
        <v>컴퓨터</v>
      </c>
    </row>
    <row r="115" spans="1:12" x14ac:dyDescent="0.3">
      <c r="A115" s="31">
        <v>114</v>
      </c>
      <c r="B115" s="32">
        <v>43211</v>
      </c>
      <c r="C115" s="41">
        <v>9</v>
      </c>
      <c r="D115" s="66" t="str">
        <f>VLOOKUP(매출현황[[#This Row],[거래처코드]],거래처[],2,0)</f>
        <v>월드링크</v>
      </c>
      <c r="E115" s="68">
        <v>31</v>
      </c>
      <c r="F115" s="66" t="str">
        <f>VLOOKUP(매출현황[[#This Row],[제품코드]],제품[],2,0)</f>
        <v>블루투스 노트북 마우스 E72</v>
      </c>
      <c r="G115" s="67">
        <f>VLOOKUP(매출현황[[#This Row],[제품코드]],제품[],5,0)</f>
        <v>30588</v>
      </c>
      <c r="H115" s="61">
        <f>VLOOKUP(매출현황[[#This Row],[제품코드]],제품[],6,0)</f>
        <v>60000</v>
      </c>
      <c r="I115" s="34">
        <v>10</v>
      </c>
      <c r="J115" s="35">
        <v>0.2</v>
      </c>
      <c r="K115" s="21">
        <f>매출현황[[#This Row],[단가]]*매출현황[[#This Row],[수량]]*(1-매출현황[[#This Row],[할인율]])</f>
        <v>480000</v>
      </c>
      <c r="L115" s="108" t="str">
        <f>VLOOKUP(매출현황[제품코드],제품[],9,0)</f>
        <v>컴퓨터</v>
      </c>
    </row>
    <row r="116" spans="1:12" x14ac:dyDescent="0.3">
      <c r="A116" s="31">
        <v>115</v>
      </c>
      <c r="B116" s="32">
        <v>43211</v>
      </c>
      <c r="C116" s="41">
        <v>10</v>
      </c>
      <c r="D116" s="66" t="str">
        <f>VLOOKUP(매출현황[[#This Row],[거래처코드]],거래처[],2,0)</f>
        <v>신영상사</v>
      </c>
      <c r="E116" s="68">
        <v>191</v>
      </c>
      <c r="F116" s="66" t="str">
        <f>VLOOKUP(매출현황[[#This Row],[제품코드]],제품[],2,0)</f>
        <v>Social Videographer 1" 25mm E400</v>
      </c>
      <c r="G116" s="67">
        <f>VLOOKUP(매출현황[[#This Row],[제품코드]],제품[],5,0)</f>
        <v>115020</v>
      </c>
      <c r="H116" s="61">
        <f>VLOOKUP(매출현황[[#This Row],[제품코드]],제품[],6,0)</f>
        <v>225600</v>
      </c>
      <c r="I116" s="34">
        <v>20</v>
      </c>
      <c r="J116" s="35">
        <v>0.2</v>
      </c>
      <c r="K116" s="21">
        <f>매출현황[[#This Row],[단가]]*매출현황[[#This Row],[수량]]*(1-매출현황[[#This Row],[할인율]])</f>
        <v>3609600</v>
      </c>
      <c r="L116" s="108" t="str">
        <f>VLOOKUP(매출현황[제품코드],제품[],9,0)</f>
        <v>카메라 &amp; 캠코더</v>
      </c>
    </row>
    <row r="117" spans="1:12" x14ac:dyDescent="0.3">
      <c r="A117" s="31">
        <v>116</v>
      </c>
      <c r="B117" s="32">
        <v>43211</v>
      </c>
      <c r="C117" s="41">
        <v>3</v>
      </c>
      <c r="D117" s="66" t="str">
        <f>VLOOKUP(매출현황[[#This Row],[거래처코드]],거래처[],2,0)</f>
        <v>태화상사</v>
      </c>
      <c r="E117" s="68">
        <v>85</v>
      </c>
      <c r="F117" s="66" t="str">
        <f>VLOOKUP(매출현황[[#This Row],[제품코드]],제품[],2,0)</f>
        <v>광학 휠 OEM PS / 2 마우스 E60</v>
      </c>
      <c r="G117" s="67">
        <f>VLOOKUP(매출현황[[#This Row],[제품코드]],제품[],5,0)</f>
        <v>7956</v>
      </c>
      <c r="H117" s="61">
        <f>VLOOKUP(매출현황[[#This Row],[제품코드]],제품[],6,0)</f>
        <v>15600</v>
      </c>
      <c r="I117" s="34">
        <v>20</v>
      </c>
      <c r="J117" s="35">
        <v>0.2</v>
      </c>
      <c r="K117" s="21">
        <f>매출현황[[#This Row],[단가]]*매출현황[[#This Row],[수량]]*(1-매출현황[[#This Row],[할인율]])</f>
        <v>249600</v>
      </c>
      <c r="L117" s="108" t="str">
        <f>VLOOKUP(매출현황[제품코드],제품[],9,0)</f>
        <v>컴퓨터</v>
      </c>
    </row>
    <row r="118" spans="1:12" x14ac:dyDescent="0.3">
      <c r="A118" s="31">
        <v>117</v>
      </c>
      <c r="B118" s="32">
        <v>43212</v>
      </c>
      <c r="C118" s="41">
        <v>6</v>
      </c>
      <c r="D118" s="66" t="str">
        <f>VLOOKUP(매출현황[[#This Row],[거래처코드]],거래처[],2,0)</f>
        <v>미림 백화점</v>
      </c>
      <c r="E118" s="68">
        <v>75</v>
      </c>
      <c r="F118" s="66" t="str">
        <f>VLOOKUP(매출현황[[#This Row],[제품코드]],제품[],2,0)</f>
        <v>4 포트 USB 허브 E80 / 노트북 냉각 허브 / 노트북 팬</v>
      </c>
      <c r="G118" s="67">
        <f>VLOOKUP(매출현황[[#This Row],[제품코드]],제품[],5,0)</f>
        <v>22020</v>
      </c>
      <c r="H118" s="61">
        <f>VLOOKUP(매출현황[[#This Row],[제품코드]],제품[],6,0)</f>
        <v>47880</v>
      </c>
      <c r="I118" s="34">
        <v>10</v>
      </c>
      <c r="J118" s="35">
        <v>0</v>
      </c>
      <c r="K118" s="21">
        <f>매출현황[[#This Row],[단가]]*매출현황[[#This Row],[수량]]*(1-매출현황[[#This Row],[할인율]])</f>
        <v>478800</v>
      </c>
      <c r="L118" s="108" t="str">
        <f>VLOOKUP(매출현황[제품코드],제품[],9,0)</f>
        <v>컴퓨터</v>
      </c>
    </row>
    <row r="119" spans="1:12" x14ac:dyDescent="0.3">
      <c r="A119" s="31">
        <v>118</v>
      </c>
      <c r="B119" s="32">
        <v>43212</v>
      </c>
      <c r="C119" s="41">
        <v>4</v>
      </c>
      <c r="D119" s="66" t="str">
        <f>VLOOKUP(매출현황[[#This Row],[거래처코드]],거래처[],2,0)</f>
        <v>동광통상</v>
      </c>
      <c r="E119" s="68">
        <v>221</v>
      </c>
      <c r="F119" s="66" t="str">
        <f>VLOOKUP(매출현황[[#This Row],[제품코드]],제품[],2,0)</f>
        <v>PDA Phone 3.7 inches M340</v>
      </c>
      <c r="G119" s="67">
        <f>VLOOKUP(매출현황[[#This Row],[제품코드]],제품[],5,0)</f>
        <v>182112</v>
      </c>
      <c r="H119" s="61">
        <f>VLOOKUP(매출현황[[#This Row],[제품코드]],제품[],6,0)</f>
        <v>396000</v>
      </c>
      <c r="I119" s="34">
        <v>3</v>
      </c>
      <c r="J119" s="35">
        <v>0</v>
      </c>
      <c r="K119" s="21">
        <f>매출현황[[#This Row],[단가]]*매출현황[[#This Row],[수량]]*(1-매출현황[[#This Row],[할인율]])</f>
        <v>1188000</v>
      </c>
      <c r="L119" s="108" t="str">
        <f>VLOOKUP(매출현황[제품코드],제품[],9,0)</f>
        <v>휴대폰</v>
      </c>
    </row>
    <row r="120" spans="1:12" x14ac:dyDescent="0.3">
      <c r="A120" s="31">
        <v>119</v>
      </c>
      <c r="B120" s="32">
        <v>43212</v>
      </c>
      <c r="C120" s="41">
        <v>8</v>
      </c>
      <c r="D120" s="66" t="str">
        <f>VLOOKUP(매출현황[[#This Row],[거래처코드]],거래처[],2,0)</f>
        <v>태강교역</v>
      </c>
      <c r="E120" s="68">
        <v>129</v>
      </c>
      <c r="F120" s="66" t="str">
        <f>VLOOKUP(매출현황[[#This Row],[제품코드]],제품[],2,0)</f>
        <v>CRT15 E101</v>
      </c>
      <c r="G120" s="67">
        <f>VLOOKUP(매출현황[[#This Row],[제품코드]],제품[],5,0)</f>
        <v>35784</v>
      </c>
      <c r="H120" s="61">
        <f>VLOOKUP(매출현황[[#This Row],[제품코드]],제품[],6,0)</f>
        <v>108000</v>
      </c>
      <c r="I120" s="34">
        <v>4</v>
      </c>
      <c r="J120" s="35">
        <v>0</v>
      </c>
      <c r="K120" s="21">
        <f>매출현황[[#This Row],[단가]]*매출현황[[#This Row],[수량]]*(1-매출현황[[#This Row],[할인율]])</f>
        <v>432000</v>
      </c>
      <c r="L120" s="108" t="str">
        <f>VLOOKUP(매출현황[제품코드],제품[],9,0)</f>
        <v>컴퓨터</v>
      </c>
    </row>
    <row r="121" spans="1:12" x14ac:dyDescent="0.3">
      <c r="A121" s="31">
        <v>120</v>
      </c>
      <c r="B121" s="32">
        <v>43213</v>
      </c>
      <c r="C121" s="41">
        <v>4</v>
      </c>
      <c r="D121" s="66" t="str">
        <f>VLOOKUP(매출현황[[#This Row],[거래처코드]],거래처[],2,0)</f>
        <v>동광통상</v>
      </c>
      <c r="E121" s="68">
        <v>86</v>
      </c>
      <c r="F121" s="66" t="str">
        <f>VLOOKUP(매출현황[[#This Row],[제품코드]],제품[],2,0)</f>
        <v>광학 휠 OEM PS / 2 마우스 E63</v>
      </c>
      <c r="G121" s="67">
        <f>VLOOKUP(매출현황[[#This Row],[제품코드]],제품[],5,0)</f>
        <v>7956</v>
      </c>
      <c r="H121" s="61">
        <f>VLOOKUP(매출현황[[#This Row],[제품코드]],제품[],6,0)</f>
        <v>15600</v>
      </c>
      <c r="I121" s="34">
        <v>20</v>
      </c>
      <c r="J121" s="35">
        <v>0.2</v>
      </c>
      <c r="K121" s="21">
        <f>매출현황[[#This Row],[단가]]*매출현황[[#This Row],[수량]]*(1-매출현황[[#This Row],[할인율]])</f>
        <v>249600</v>
      </c>
      <c r="L121" s="108" t="str">
        <f>VLOOKUP(매출현황[제품코드],제품[],9,0)</f>
        <v>컴퓨터</v>
      </c>
    </row>
    <row r="122" spans="1:12" x14ac:dyDescent="0.3">
      <c r="A122" s="31">
        <v>121</v>
      </c>
      <c r="B122" s="32">
        <v>43213</v>
      </c>
      <c r="C122" s="41">
        <v>9</v>
      </c>
      <c r="D122" s="66" t="str">
        <f>VLOOKUP(매출현황[[#This Row],[거래처코드]],거래처[],2,0)</f>
        <v>월드링크</v>
      </c>
      <c r="E122" s="68">
        <v>127</v>
      </c>
      <c r="F122" s="66" t="str">
        <f>VLOOKUP(매출현황[[#This Row],[제품코드]],제품[],2,0)</f>
        <v>52" LCD HDTV X590</v>
      </c>
      <c r="G122" s="67">
        <f>VLOOKUP(매출현황[[#This Row],[제품코드]],제품[],5,0)</f>
        <v>1152984</v>
      </c>
      <c r="H122" s="61">
        <f>VLOOKUP(매출현황[[#This Row],[제품코드]],제품[],6,0)</f>
        <v>3479988</v>
      </c>
      <c r="I122" s="34">
        <v>3</v>
      </c>
      <c r="J122" s="35">
        <v>0.2</v>
      </c>
      <c r="K122" s="21">
        <f>매출현황[[#This Row],[단가]]*매출현황[[#This Row],[수량]]*(1-매출현황[[#This Row],[할인율]])</f>
        <v>8351971.2000000002</v>
      </c>
      <c r="L122" s="108" t="str">
        <f>VLOOKUP(매출현황[제품코드],제품[],9,0)</f>
        <v>TV &amp; 비디오</v>
      </c>
    </row>
    <row r="123" spans="1:12" x14ac:dyDescent="0.3">
      <c r="A123" s="31">
        <v>122</v>
      </c>
      <c r="B123" s="32">
        <v>43214</v>
      </c>
      <c r="C123" s="41">
        <v>10</v>
      </c>
      <c r="D123" s="66" t="str">
        <f>VLOOKUP(매출현황[[#This Row],[거래처코드]],거래처[],2,0)</f>
        <v>신영상사</v>
      </c>
      <c r="E123" s="68">
        <v>241</v>
      </c>
      <c r="F123" s="66" t="str">
        <f>VLOOKUP(매출현황[[#This Row],[제품코드]],제품[],2,0)</f>
        <v>LCD20 M220</v>
      </c>
      <c r="G123" s="67">
        <f>VLOOKUP(매출현황[[#This Row],[제품코드]],제품[],5,0)</f>
        <v>142932</v>
      </c>
      <c r="H123" s="61">
        <f>VLOOKUP(매출현황[[#This Row],[제품코드]],제품[],6,0)</f>
        <v>310800</v>
      </c>
      <c r="I123" s="34">
        <v>20</v>
      </c>
      <c r="J123" s="35">
        <v>0.2</v>
      </c>
      <c r="K123" s="21">
        <f>매출현황[[#This Row],[단가]]*매출현황[[#This Row],[수량]]*(1-매출현황[[#This Row],[할인율]])</f>
        <v>4972800</v>
      </c>
      <c r="L123" s="108" t="str">
        <f>VLOOKUP(매출현황[제품코드],제품[],9,0)</f>
        <v>컴퓨터</v>
      </c>
    </row>
    <row r="124" spans="1:12" x14ac:dyDescent="0.3">
      <c r="A124" s="31">
        <v>123</v>
      </c>
      <c r="B124" s="32">
        <v>43215</v>
      </c>
      <c r="C124" s="41">
        <v>4</v>
      </c>
      <c r="D124" s="66" t="str">
        <f>VLOOKUP(매출현황[[#This Row],[거래처코드]],거래처[],2,0)</f>
        <v>동광통상</v>
      </c>
      <c r="E124" s="68">
        <v>204</v>
      </c>
      <c r="F124" s="66" t="str">
        <f>VLOOKUP(매출현황[[#This Row],[제품코드]],제품[],2,0)</f>
        <v>Trendsetter 1/2'' 3mm X300</v>
      </c>
      <c r="G124" s="67">
        <f>VLOOKUP(매출현황[[#This Row],[제품코드]],제품[],5,0)</f>
        <v>397188</v>
      </c>
      <c r="H124" s="61">
        <f>VLOOKUP(매출현황[[#This Row],[제품코드]],제품[],6,0)</f>
        <v>1198800</v>
      </c>
      <c r="I124" s="34">
        <v>20</v>
      </c>
      <c r="J124" s="35">
        <v>0.2</v>
      </c>
      <c r="K124" s="21">
        <f>매출현황[[#This Row],[단가]]*매출현황[[#This Row],[수량]]*(1-매출현황[[#This Row],[할인율]])</f>
        <v>19180800</v>
      </c>
      <c r="L124" s="108" t="str">
        <f>VLOOKUP(매출현황[제품코드],제품[],9,0)</f>
        <v>카메라 &amp; 캠코더</v>
      </c>
    </row>
    <row r="125" spans="1:12" x14ac:dyDescent="0.3">
      <c r="A125" s="31">
        <v>124</v>
      </c>
      <c r="B125" s="32">
        <v>43215</v>
      </c>
      <c r="C125" s="41">
        <v>6</v>
      </c>
      <c r="D125" s="66" t="str">
        <f>VLOOKUP(매출현황[[#This Row],[거래처코드]],거래처[],2,0)</f>
        <v>미림 백화점</v>
      </c>
      <c r="E125" s="68">
        <v>208</v>
      </c>
      <c r="F125" s="66" t="str">
        <f>VLOOKUP(매출현황[[#This Row],[제품코드]],제품[],2,0)</f>
        <v>Trendsetter 1/3" 8.5mm X200</v>
      </c>
      <c r="G125" s="67">
        <f>VLOOKUP(매출현황[[#This Row],[제품코드]],제품[],5,0)</f>
        <v>396792</v>
      </c>
      <c r="H125" s="61">
        <f>VLOOKUP(매출현황[[#This Row],[제품코드]],제품[],6,0)</f>
        <v>1197600</v>
      </c>
      <c r="I125" s="34">
        <v>5</v>
      </c>
      <c r="J125" s="35">
        <v>0</v>
      </c>
      <c r="K125" s="21">
        <f>매출현황[[#This Row],[단가]]*매출현황[[#This Row],[수량]]*(1-매출현황[[#This Row],[할인율]])</f>
        <v>5988000</v>
      </c>
      <c r="L125" s="108" t="str">
        <f>VLOOKUP(매출현황[제품코드],제품[],9,0)</f>
        <v>카메라 &amp; 캠코더</v>
      </c>
    </row>
    <row r="126" spans="1:12" x14ac:dyDescent="0.3">
      <c r="A126" s="31">
        <v>125</v>
      </c>
      <c r="B126" s="32">
        <v>43215</v>
      </c>
      <c r="C126" s="41">
        <v>6</v>
      </c>
      <c r="D126" s="66" t="str">
        <f>VLOOKUP(매출현황[[#This Row],[거래처코드]],거래처[],2,0)</f>
        <v>미림 백화점</v>
      </c>
      <c r="E126" s="68">
        <v>93</v>
      </c>
      <c r="F126" s="66" t="str">
        <f>VLOOKUP(매출현황[[#This Row],[제품코드]],제품[],2,0)</f>
        <v>프로젝트 720p M620</v>
      </c>
      <c r="G126" s="67">
        <f>VLOOKUP(매출현황[[#This Row],[제품코드]],제품[],5,0)</f>
        <v>385728</v>
      </c>
      <c r="H126" s="61">
        <f>VLOOKUP(매출현황[[#This Row],[제품코드]],제품[],6,0)</f>
        <v>838800</v>
      </c>
      <c r="I126" s="34">
        <v>9</v>
      </c>
      <c r="J126" s="35">
        <v>0.2</v>
      </c>
      <c r="K126" s="21">
        <f>매출현황[[#This Row],[단가]]*매출현황[[#This Row],[수량]]*(1-매출현황[[#This Row],[할인율]])</f>
        <v>6039360</v>
      </c>
      <c r="L126" s="108" t="str">
        <f>VLOOKUP(매출현황[제품코드],제품[],9,0)</f>
        <v>컴퓨터</v>
      </c>
    </row>
    <row r="127" spans="1:12" x14ac:dyDescent="0.3">
      <c r="A127" s="31">
        <v>126</v>
      </c>
      <c r="B127" s="32">
        <v>43215</v>
      </c>
      <c r="C127" s="41">
        <v>8</v>
      </c>
      <c r="D127" s="66" t="str">
        <f>VLOOKUP(매출현황[[#This Row],[거래처코드]],거래처[],2,0)</f>
        <v>태강교역</v>
      </c>
      <c r="E127" s="68">
        <v>222</v>
      </c>
      <c r="F127" s="66" t="str">
        <f>VLOOKUP(매출현황[[#This Row],[제품코드]],제품[],2,0)</f>
        <v>PDA Phone 4.7 inches L360</v>
      </c>
      <c r="G127" s="67">
        <f>VLOOKUP(매출현황[[#This Row],[제품코드]],제품[],5,0)</f>
        <v>159828</v>
      </c>
      <c r="H127" s="61">
        <f>VLOOKUP(매출현황[[#This Row],[제품코드]],제품[],6,0)</f>
        <v>482400</v>
      </c>
      <c r="I127" s="34">
        <v>5</v>
      </c>
      <c r="J127" s="35">
        <v>0</v>
      </c>
      <c r="K127" s="21">
        <f>매출현황[[#This Row],[단가]]*매출현황[[#This Row],[수량]]*(1-매출현황[[#This Row],[할인율]])</f>
        <v>2412000</v>
      </c>
      <c r="L127" s="108" t="str">
        <f>VLOOKUP(매출현황[제품코드],제품[],9,0)</f>
        <v>휴대폰</v>
      </c>
    </row>
    <row r="128" spans="1:12" x14ac:dyDescent="0.3">
      <c r="A128" s="31">
        <v>127</v>
      </c>
      <c r="B128" s="32">
        <v>43216</v>
      </c>
      <c r="C128" s="41">
        <v>3</v>
      </c>
      <c r="D128" s="66" t="str">
        <f>VLOOKUP(매출현황[[#This Row],[거래처코드]],거래처[],2,0)</f>
        <v>태화상사</v>
      </c>
      <c r="E128" s="68">
        <v>243</v>
      </c>
      <c r="F128" s="66" t="str">
        <f>VLOOKUP(매출현황[[#This Row],[제품코드]],제품[],2,0)</f>
        <v>LCD22 M2002</v>
      </c>
      <c r="G128" s="67">
        <f>VLOOKUP(매출현황[[#This Row],[제품코드]],제품[],5,0)</f>
        <v>246108</v>
      </c>
      <c r="H128" s="61">
        <f>VLOOKUP(매출현황[[#This Row],[제품코드]],제품[],6,0)</f>
        <v>742800</v>
      </c>
      <c r="I128" s="34">
        <v>10</v>
      </c>
      <c r="J128" s="35">
        <v>0.2</v>
      </c>
      <c r="K128" s="21">
        <f>매출현황[[#This Row],[단가]]*매출현황[[#This Row],[수량]]*(1-매출현황[[#This Row],[할인율]])</f>
        <v>5942400</v>
      </c>
      <c r="L128" s="108" t="str">
        <f>VLOOKUP(매출현황[제품코드],제품[],9,0)</f>
        <v>컴퓨터</v>
      </c>
    </row>
    <row r="129" spans="1:12" x14ac:dyDescent="0.3">
      <c r="A129" s="31">
        <v>128</v>
      </c>
      <c r="B129" s="32">
        <v>43216</v>
      </c>
      <c r="C129" s="41">
        <v>1</v>
      </c>
      <c r="D129" s="66" t="str">
        <f>VLOOKUP(매출현황[[#This Row],[거래처코드]],거래처[],2,0)</f>
        <v>한미전자</v>
      </c>
      <c r="E129" s="68">
        <v>128</v>
      </c>
      <c r="F129" s="66" t="str">
        <f>VLOOKUP(매출현황[[#This Row],[제품코드]],제품[],2,0)</f>
        <v>52" LCD HDTV X790W</v>
      </c>
      <c r="G129" s="67">
        <f>VLOOKUP(매출현황[[#This Row],[제품코드]],제품[],5,0)</f>
        <v>633036</v>
      </c>
      <c r="H129" s="61">
        <f>VLOOKUP(매출현황[[#This Row],[제품코드]],제품[],6,0)</f>
        <v>1910640</v>
      </c>
      <c r="I129" s="34">
        <v>14</v>
      </c>
      <c r="J129" s="35">
        <v>0</v>
      </c>
      <c r="K129" s="21">
        <f>매출현황[[#This Row],[단가]]*매출현황[[#This Row],[수량]]*(1-매출현황[[#This Row],[할인율]])</f>
        <v>26748960</v>
      </c>
      <c r="L129" s="108" t="str">
        <f>VLOOKUP(매출현황[제품코드],제품[],9,0)</f>
        <v>TV &amp; 비디오</v>
      </c>
    </row>
    <row r="130" spans="1:12" x14ac:dyDescent="0.3">
      <c r="A130" s="31">
        <v>129</v>
      </c>
      <c r="B130" s="32">
        <v>43216</v>
      </c>
      <c r="C130" s="41">
        <v>8</v>
      </c>
      <c r="D130" s="66" t="str">
        <f>VLOOKUP(매출현황[[#This Row],[거래처코드]],거래처[],2,0)</f>
        <v>태강교역</v>
      </c>
      <c r="E130" s="68">
        <v>251</v>
      </c>
      <c r="F130" s="66" t="str">
        <f>VLOOKUP(매출현황[[#This Row],[제품코드]],제품[],2,0)</f>
        <v>무선 블루투스 스테레오 헤드폰 M270</v>
      </c>
      <c r="G130" s="67">
        <f>VLOOKUP(매출현황[[#This Row],[제품코드]],제품[],5,0)</f>
        <v>63456</v>
      </c>
      <c r="H130" s="61">
        <f>VLOOKUP(매출현황[[#This Row],[제품코드]],제품[],6,0)</f>
        <v>138000</v>
      </c>
      <c r="I130" s="34">
        <v>14</v>
      </c>
      <c r="J130" s="35">
        <v>0</v>
      </c>
      <c r="K130" s="21">
        <f>매출현황[[#This Row],[단가]]*매출현황[[#This Row],[수량]]*(1-매출현황[[#This Row],[할인율]])</f>
        <v>1932000</v>
      </c>
      <c r="L130" s="108" t="str">
        <f>VLOOKUP(매출현황[제품코드],제품[],9,0)</f>
        <v>오디오</v>
      </c>
    </row>
    <row r="131" spans="1:12" x14ac:dyDescent="0.3">
      <c r="A131" s="31">
        <v>130</v>
      </c>
      <c r="B131" s="32">
        <v>43217</v>
      </c>
      <c r="C131" s="41">
        <v>6</v>
      </c>
      <c r="D131" s="66" t="str">
        <f>VLOOKUP(매출현황[[#This Row],[거래처코드]],거래처[],2,0)</f>
        <v>미림 백화점</v>
      </c>
      <c r="E131" s="68">
        <v>155</v>
      </c>
      <c r="F131" s="66" t="str">
        <f>VLOOKUP(매출현황[[#This Row],[제품코드]],제품[],2,0)</f>
        <v>Business Videographer 1/2" 3mm M500</v>
      </c>
      <c r="G131" s="67">
        <f>VLOOKUP(매출현황[[#This Row],[제품코드]],제품[],5,0)</f>
        <v>484512</v>
      </c>
      <c r="H131" s="61">
        <f>VLOOKUP(매출현황[[#This Row],[제품코드]],제품[],6,0)</f>
        <v>1053600</v>
      </c>
      <c r="I131" s="34">
        <v>5</v>
      </c>
      <c r="J131" s="35">
        <v>0</v>
      </c>
      <c r="K131" s="21">
        <f>매출현황[[#This Row],[단가]]*매출현황[[#This Row],[수량]]*(1-매출현황[[#This Row],[할인율]])</f>
        <v>5268000</v>
      </c>
      <c r="L131" s="108" t="str">
        <f>VLOOKUP(매출현황[제품코드],제품[],9,0)</f>
        <v>카메라 &amp; 캠코더</v>
      </c>
    </row>
    <row r="132" spans="1:12" x14ac:dyDescent="0.3">
      <c r="A132" s="31">
        <v>131</v>
      </c>
      <c r="B132" s="32">
        <v>43217</v>
      </c>
      <c r="C132" s="41">
        <v>4</v>
      </c>
      <c r="D132" s="66" t="str">
        <f>VLOOKUP(매출현황[[#This Row],[거래처코드]],거래처[],2,0)</f>
        <v>동광통상</v>
      </c>
      <c r="E132" s="68">
        <v>73</v>
      </c>
      <c r="F132" s="66" t="str">
        <f>VLOOKUP(매출현황[[#This Row],[제품코드]],제품[],2,0)</f>
        <v>하이브리드 시스템 M60</v>
      </c>
      <c r="G132" s="67">
        <f>VLOOKUP(매출현황[[#This Row],[제품코드]],제품[],5,0)</f>
        <v>15996</v>
      </c>
      <c r="H132" s="61">
        <f>VLOOKUP(매출현황[[#This Row],[제품코드]],제품[],6,0)</f>
        <v>34788</v>
      </c>
      <c r="I132" s="34">
        <v>2</v>
      </c>
      <c r="J132" s="35">
        <v>0.2</v>
      </c>
      <c r="K132" s="21">
        <f>매출현황[[#This Row],[단가]]*매출현황[[#This Row],[수량]]*(1-매출현황[[#This Row],[할인율]])</f>
        <v>55660.800000000003</v>
      </c>
      <c r="L132" s="108" t="str">
        <f>VLOOKUP(매출현황[제품코드],제품[],9,0)</f>
        <v>휴대폰</v>
      </c>
    </row>
    <row r="133" spans="1:12" x14ac:dyDescent="0.3">
      <c r="A133" s="31">
        <v>132</v>
      </c>
      <c r="B133" s="32">
        <v>43217</v>
      </c>
      <c r="C133" s="41">
        <v>2</v>
      </c>
      <c r="D133" s="66" t="str">
        <f>VLOOKUP(매출현황[[#This Row],[거래처코드]],거래처[],2,0)</f>
        <v>혜성 백화점</v>
      </c>
      <c r="E133" s="68">
        <v>231</v>
      </c>
      <c r="F133" s="66" t="str">
        <f>VLOOKUP(매출현황[[#This Row],[제품코드]],제품[],2,0)</f>
        <v>터치 스크린 폰 5-와이어 / 내장 M500</v>
      </c>
      <c r="G133" s="67">
        <f>VLOOKUP(매출현황[[#This Row],[제품코드]],제품[],5,0)</f>
        <v>141276</v>
      </c>
      <c r="H133" s="61">
        <f>VLOOKUP(매출현황[[#This Row],[제품코드]],제품[],6,0)</f>
        <v>307200</v>
      </c>
      <c r="I133" s="34">
        <v>2</v>
      </c>
      <c r="J133" s="35">
        <v>0.2</v>
      </c>
      <c r="K133" s="21">
        <f>매출현황[[#This Row],[단가]]*매출현황[[#This Row],[수량]]*(1-매출현황[[#This Row],[할인율]])</f>
        <v>491520</v>
      </c>
      <c r="L133" s="108" t="str">
        <f>VLOOKUP(매출현황[제품코드],제품[],9,0)</f>
        <v>휴대폰</v>
      </c>
    </row>
    <row r="134" spans="1:12" x14ac:dyDescent="0.3">
      <c r="A134" s="31">
        <v>133</v>
      </c>
      <c r="B134" s="32">
        <v>43218</v>
      </c>
      <c r="C134" s="41">
        <v>4</v>
      </c>
      <c r="D134" s="66" t="str">
        <f>VLOOKUP(매출현황[[#This Row],[거래처코드]],거래처[],2,0)</f>
        <v>동광통상</v>
      </c>
      <c r="E134" s="68">
        <v>190</v>
      </c>
      <c r="F134" s="66" t="str">
        <f>VLOOKUP(매출현황[[#This Row],[제품코드]],제품[],2,0)</f>
        <v>Social Videographer 1'' 25mm E400</v>
      </c>
      <c r="G134" s="67">
        <f>VLOOKUP(매출현황[[#This Row],[제품코드]],제품[],5,0)</f>
        <v>115020</v>
      </c>
      <c r="H134" s="61">
        <f>VLOOKUP(매출현황[[#This Row],[제품코드]],제품[],6,0)</f>
        <v>225600</v>
      </c>
      <c r="I134" s="34">
        <v>14</v>
      </c>
      <c r="J134" s="35">
        <v>0</v>
      </c>
      <c r="K134" s="21">
        <f>매출현황[[#This Row],[단가]]*매출현황[[#This Row],[수량]]*(1-매출현황[[#This Row],[할인율]])</f>
        <v>3158400</v>
      </c>
      <c r="L134" s="108" t="str">
        <f>VLOOKUP(매출현황[제품코드],제품[],9,0)</f>
        <v>카메라 &amp; 캠코더</v>
      </c>
    </row>
    <row r="135" spans="1:12" x14ac:dyDescent="0.3">
      <c r="A135" s="31">
        <v>134</v>
      </c>
      <c r="B135" s="32">
        <v>43218</v>
      </c>
      <c r="C135" s="41">
        <v>1</v>
      </c>
      <c r="D135" s="66" t="str">
        <f>VLOOKUP(매출현황[[#This Row],[거래처코드]],거래처[],2,0)</f>
        <v>한미전자</v>
      </c>
      <c r="E135" s="68">
        <v>172</v>
      </c>
      <c r="F135" s="66" t="str">
        <f>VLOOKUP(매출현황[[#This Row],[제품코드]],제품[],2,0)</f>
        <v>Independent Filmmaker 2/3'' 17mm X100</v>
      </c>
      <c r="G135" s="67">
        <f>VLOOKUP(매출현황[[#This Row],[제품코드]],제품[],5,0)</f>
        <v>604332</v>
      </c>
      <c r="H135" s="61">
        <f>VLOOKUP(매출현황[[#This Row],[제품코드]],제품[],6,0)</f>
        <v>1824000</v>
      </c>
      <c r="I135" s="34">
        <v>3</v>
      </c>
      <c r="J135" s="35">
        <v>0</v>
      </c>
      <c r="K135" s="21">
        <f>매출현황[[#This Row],[단가]]*매출현황[[#This Row],[수량]]*(1-매출현황[[#This Row],[할인율]])</f>
        <v>5472000</v>
      </c>
      <c r="L135" s="108" t="str">
        <f>VLOOKUP(매출현황[제품코드],제품[],9,0)</f>
        <v>카메라 &amp; 캠코더</v>
      </c>
    </row>
    <row r="136" spans="1:12" x14ac:dyDescent="0.3">
      <c r="A136" s="31">
        <v>135</v>
      </c>
      <c r="B136" s="32">
        <v>43219</v>
      </c>
      <c r="C136" s="41">
        <v>10</v>
      </c>
      <c r="D136" s="66" t="str">
        <f>VLOOKUP(매출현황[[#This Row],[거래처코드]],거래처[],2,0)</f>
        <v>신영상사</v>
      </c>
      <c r="E136" s="68">
        <v>204</v>
      </c>
      <c r="F136" s="66" t="str">
        <f>VLOOKUP(매출현황[[#This Row],[제품코드]],제품[],2,0)</f>
        <v>Trendsetter 1/2'' 3mm X300</v>
      </c>
      <c r="G136" s="67">
        <f>VLOOKUP(매출현황[[#This Row],[제품코드]],제품[],5,0)</f>
        <v>397188</v>
      </c>
      <c r="H136" s="61">
        <f>VLOOKUP(매출현황[[#This Row],[제품코드]],제품[],6,0)</f>
        <v>1198800</v>
      </c>
      <c r="I136" s="34">
        <v>5</v>
      </c>
      <c r="J136" s="35">
        <v>0.2</v>
      </c>
      <c r="K136" s="21">
        <f>매출현황[[#This Row],[단가]]*매출현황[[#This Row],[수량]]*(1-매출현황[[#This Row],[할인율]])</f>
        <v>4795200</v>
      </c>
      <c r="L136" s="108" t="str">
        <f>VLOOKUP(매출현황[제품코드],제품[],9,0)</f>
        <v>카메라 &amp; 캠코더</v>
      </c>
    </row>
    <row r="137" spans="1:12" x14ac:dyDescent="0.3">
      <c r="A137" s="31">
        <v>136</v>
      </c>
      <c r="B137" s="32">
        <v>43220</v>
      </c>
      <c r="C137" s="41">
        <v>3</v>
      </c>
      <c r="D137" s="66" t="str">
        <f>VLOOKUP(매출현황[[#This Row],[거래처코드]],거래처[],2,0)</f>
        <v>태화상사</v>
      </c>
      <c r="E137" s="68">
        <v>211</v>
      </c>
      <c r="F137" s="66" t="str">
        <f>VLOOKUP(매출현황[[#This Row],[제품코드]],제품[],2,0)</f>
        <v>무선 블루투스 스테레오 헤드폰 E102</v>
      </c>
      <c r="G137" s="67">
        <f>VLOOKUP(매출현황[[#This Row],[제품코드]],제품[],5,0)</f>
        <v>26460</v>
      </c>
      <c r="H137" s="61">
        <f>VLOOKUP(매출현황[[#This Row],[제품코드]],제품[],6,0)</f>
        <v>57540</v>
      </c>
      <c r="I137" s="34">
        <v>3</v>
      </c>
      <c r="J137" s="35">
        <v>0.2</v>
      </c>
      <c r="K137" s="21">
        <f>매출현황[[#This Row],[단가]]*매출현황[[#This Row],[수량]]*(1-매출현황[[#This Row],[할인율]])</f>
        <v>138096</v>
      </c>
      <c r="L137" s="108" t="str">
        <f>VLOOKUP(매출현황[제품코드],제품[],9,0)</f>
        <v>오디오</v>
      </c>
    </row>
    <row r="138" spans="1:12" x14ac:dyDescent="0.3">
      <c r="A138" s="31">
        <v>137</v>
      </c>
      <c r="B138" s="32">
        <v>43220</v>
      </c>
      <c r="C138" s="41">
        <v>4</v>
      </c>
      <c r="D138" s="66" t="str">
        <f>VLOOKUP(매출현황[[#This Row],[거래처코드]],거래처[],2,0)</f>
        <v>동광통상</v>
      </c>
      <c r="E138" s="68">
        <v>45</v>
      </c>
      <c r="F138" s="66" t="str">
        <f>VLOOKUP(매출현황[[#This Row],[제품코드]],제품[],2,0)</f>
        <v>사이버 샷 디지털 카메라 어댑터 E306</v>
      </c>
      <c r="G138" s="67">
        <f>VLOOKUP(매출현황[[#This Row],[제품코드]],제품[],5,0)</f>
        <v>24468</v>
      </c>
      <c r="H138" s="61">
        <f>VLOOKUP(매출현황[[#This Row],[제품코드]],제품[],6,0)</f>
        <v>47988</v>
      </c>
      <c r="I138" s="34">
        <v>8</v>
      </c>
      <c r="J138" s="35">
        <v>0.2</v>
      </c>
      <c r="K138" s="21">
        <f>매출현황[[#This Row],[단가]]*매출현황[[#This Row],[수량]]*(1-매출현황[[#This Row],[할인율]])</f>
        <v>307123.20000000001</v>
      </c>
      <c r="L138" s="108" t="str">
        <f>VLOOKUP(매출현황[제품코드],제품[],9,0)</f>
        <v>카메라 &amp; 캠코더</v>
      </c>
    </row>
    <row r="139" spans="1:12" x14ac:dyDescent="0.3">
      <c r="A139" s="31">
        <v>138</v>
      </c>
      <c r="B139" s="32">
        <v>43221</v>
      </c>
      <c r="C139" s="41">
        <v>8</v>
      </c>
      <c r="D139" s="66" t="str">
        <f>VLOOKUP(매출현황[[#This Row],[거래처코드]],거래처[],2,0)</f>
        <v>태강교역</v>
      </c>
      <c r="E139" s="68">
        <v>79</v>
      </c>
      <c r="F139" s="66" t="str">
        <f>VLOOKUP(매출현황[[#This Row],[제품코드]],제품[],2,0)</f>
        <v>렌즈 캡 키퍼 E314</v>
      </c>
      <c r="G139" s="67">
        <f>VLOOKUP(매출현황[[#This Row],[제품코드]],제품[],5,0)</f>
        <v>4248</v>
      </c>
      <c r="H139" s="61">
        <f>VLOOKUP(매출현황[[#This Row],[제품코드]],제품[],6,0)</f>
        <v>8340</v>
      </c>
      <c r="I139" s="34">
        <v>9</v>
      </c>
      <c r="J139" s="35">
        <v>0</v>
      </c>
      <c r="K139" s="21">
        <f>매출현황[[#This Row],[단가]]*매출현황[[#This Row],[수량]]*(1-매출현황[[#This Row],[할인율]])</f>
        <v>75060</v>
      </c>
      <c r="L139" s="108" t="str">
        <f>VLOOKUP(매출현황[제품코드],제품[],9,0)</f>
        <v>카메라 &amp; 캠코더</v>
      </c>
    </row>
    <row r="140" spans="1:12" x14ac:dyDescent="0.3">
      <c r="A140" s="31">
        <v>139</v>
      </c>
      <c r="B140" s="32">
        <v>43221</v>
      </c>
      <c r="C140" s="41">
        <v>9</v>
      </c>
      <c r="D140" s="66" t="str">
        <f>VLOOKUP(매출현황[[#This Row],[거래처코드]],거래처[],2,0)</f>
        <v>월드링크</v>
      </c>
      <c r="E140" s="68">
        <v>157</v>
      </c>
      <c r="F140" s="66" t="str">
        <f>VLOOKUP(매출현황[[#This Row],[제품코드]],제품[],2,0)</f>
        <v>Business Videographer 1/3'' 8.5mm M380</v>
      </c>
      <c r="G140" s="67">
        <f>VLOOKUP(매출현황[[#This Row],[제품코드]],제품[],5,0)</f>
        <v>474576</v>
      </c>
      <c r="H140" s="61">
        <f>VLOOKUP(매출현황[[#This Row],[제품코드]],제품[],6,0)</f>
        <v>1032000</v>
      </c>
      <c r="I140" s="34">
        <v>5</v>
      </c>
      <c r="J140" s="35">
        <v>0</v>
      </c>
      <c r="K140" s="21">
        <f>매출현황[[#This Row],[단가]]*매출현황[[#This Row],[수량]]*(1-매출현황[[#This Row],[할인율]])</f>
        <v>5160000</v>
      </c>
      <c r="L140" s="108" t="str">
        <f>VLOOKUP(매출현황[제품코드],제품[],9,0)</f>
        <v>카메라 &amp; 캠코더</v>
      </c>
    </row>
    <row r="141" spans="1:12" x14ac:dyDescent="0.3">
      <c r="A141" s="31">
        <v>140</v>
      </c>
      <c r="B141" s="32">
        <v>43221</v>
      </c>
      <c r="C141" s="41">
        <v>3</v>
      </c>
      <c r="D141" s="66" t="str">
        <f>VLOOKUP(매출현황[[#This Row],[거래처코드]],거래처[],2,0)</f>
        <v>태화상사</v>
      </c>
      <c r="E141" s="68">
        <v>160</v>
      </c>
      <c r="F141" s="66" t="str">
        <f>VLOOKUP(매출현황[[#This Row],[제품코드]],제품[],2,0)</f>
        <v>Business Videographer 1/3" 8.5mm M380</v>
      </c>
      <c r="G141" s="67">
        <f>VLOOKUP(매출현황[[#This Row],[제품코드]],제품[],5,0)</f>
        <v>474576</v>
      </c>
      <c r="H141" s="61">
        <f>VLOOKUP(매출현황[[#This Row],[제품코드]],제품[],6,0)</f>
        <v>1032000</v>
      </c>
      <c r="I141" s="34">
        <v>8</v>
      </c>
      <c r="J141" s="35">
        <v>0</v>
      </c>
      <c r="K141" s="21">
        <f>매출현황[[#This Row],[단가]]*매출현황[[#This Row],[수량]]*(1-매출현황[[#This Row],[할인율]])</f>
        <v>8256000</v>
      </c>
      <c r="L141" s="108" t="str">
        <f>VLOOKUP(매출현황[제품코드],제품[],9,0)</f>
        <v>카메라 &amp; 캠코더</v>
      </c>
    </row>
    <row r="142" spans="1:12" x14ac:dyDescent="0.3">
      <c r="A142" s="31">
        <v>141</v>
      </c>
      <c r="B142" s="32">
        <v>43221</v>
      </c>
      <c r="C142" s="41">
        <v>4</v>
      </c>
      <c r="D142" s="66" t="str">
        <f>VLOOKUP(매출현황[[#This Row],[거래처코드]],거래처[],2,0)</f>
        <v>동광통상</v>
      </c>
      <c r="E142" s="68">
        <v>114</v>
      </c>
      <c r="F142" s="66" t="str">
        <f>VLOOKUP(매출현황[[#This Row],[제품코드]],제품[],2,0)</f>
        <v>USB 데이터 링크 - 직접 연결 어댑터 E600</v>
      </c>
      <c r="G142" s="67">
        <f>VLOOKUP(매출현황[[#This Row],[제품코드]],제품[],5,0)</f>
        <v>10344</v>
      </c>
      <c r="H142" s="61">
        <f>VLOOKUP(매출현황[[#This Row],[제품코드]],제품[],6,0)</f>
        <v>20280</v>
      </c>
      <c r="I142" s="34">
        <v>10</v>
      </c>
      <c r="J142" s="35">
        <v>0</v>
      </c>
      <c r="K142" s="21">
        <f>매출현황[[#This Row],[단가]]*매출현황[[#This Row],[수량]]*(1-매출현황[[#This Row],[할인율]])</f>
        <v>202800</v>
      </c>
      <c r="L142" s="108" t="str">
        <f>VLOOKUP(매출현황[제품코드],제품[],9,0)</f>
        <v>컴퓨터</v>
      </c>
    </row>
    <row r="143" spans="1:12" x14ac:dyDescent="0.3">
      <c r="A143" s="31">
        <v>142</v>
      </c>
      <c r="B143" s="32">
        <v>43221</v>
      </c>
      <c r="C143" s="41">
        <v>6</v>
      </c>
      <c r="D143" s="66" t="str">
        <f>VLOOKUP(매출현황[[#This Row],[거래처코드]],거래처[],2,0)</f>
        <v>미림 백화점</v>
      </c>
      <c r="E143" s="68">
        <v>234</v>
      </c>
      <c r="F143" s="66" t="str">
        <f>VLOOKUP(매출현황[[#This Row],[제품코드]],제품[],2,0)</f>
        <v>1GB 펄스 스마트 펜 E50</v>
      </c>
      <c r="G143" s="67">
        <f>VLOOKUP(매출현황[[#This Row],[제품코드]],제품[],5,0)</f>
        <v>91740</v>
      </c>
      <c r="H143" s="61">
        <f>VLOOKUP(매출현황[[#This Row],[제품코드]],제품[],6,0)</f>
        <v>179940</v>
      </c>
      <c r="I143" s="34">
        <v>10</v>
      </c>
      <c r="J143" s="35">
        <v>0</v>
      </c>
      <c r="K143" s="21">
        <f>매출현황[[#This Row],[단가]]*매출현황[[#This Row],[수량]]*(1-매출현황[[#This Row],[할인율]])</f>
        <v>1799400</v>
      </c>
      <c r="L143" s="108" t="str">
        <f>VLOOKUP(매출현황[제품코드],제품[],9,0)</f>
        <v>오디오</v>
      </c>
    </row>
    <row r="144" spans="1:12" x14ac:dyDescent="0.3">
      <c r="A144" s="31">
        <v>143</v>
      </c>
      <c r="B144" s="32">
        <v>43222</v>
      </c>
      <c r="C144" s="41">
        <v>4</v>
      </c>
      <c r="D144" s="66" t="str">
        <f>VLOOKUP(매출현황[[#This Row],[거래처코드]],거래처[],2,0)</f>
        <v>동광통상</v>
      </c>
      <c r="E144" s="68">
        <v>153</v>
      </c>
      <c r="F144" s="66" t="str">
        <f>VLOOKUP(매출현황[[#This Row],[제품코드]],제품[],2,0)</f>
        <v>Business Videographer 1/2'' 3mm M500</v>
      </c>
      <c r="G144" s="67">
        <f>VLOOKUP(매출현황[[#This Row],[제품코드]],제품[],5,0)</f>
        <v>485616</v>
      </c>
      <c r="H144" s="61">
        <f>VLOOKUP(매출현황[[#This Row],[제품코드]],제품[],6,0)</f>
        <v>1056000</v>
      </c>
      <c r="I144" s="34">
        <v>3</v>
      </c>
      <c r="J144" s="35">
        <v>0</v>
      </c>
      <c r="K144" s="21">
        <f>매출현황[[#This Row],[단가]]*매출현황[[#This Row],[수량]]*(1-매출현황[[#This Row],[할인율]])</f>
        <v>3168000</v>
      </c>
      <c r="L144" s="108" t="str">
        <f>VLOOKUP(매출현황[제품코드],제품[],9,0)</f>
        <v>카메라 &amp; 캠코더</v>
      </c>
    </row>
    <row r="145" spans="1:12" x14ac:dyDescent="0.3">
      <c r="A145" s="31">
        <v>144</v>
      </c>
      <c r="B145" s="32">
        <v>43222</v>
      </c>
      <c r="C145" s="41">
        <v>9</v>
      </c>
      <c r="D145" s="66" t="str">
        <f>VLOOKUP(매출현황[[#This Row],[거래처코드]],거래처[],2,0)</f>
        <v>월드링크</v>
      </c>
      <c r="E145" s="68">
        <v>62</v>
      </c>
      <c r="F145" s="66" t="str">
        <f>VLOOKUP(매출현황[[#This Row],[제품코드]],제품[],2,0)</f>
        <v>DVD 7 인치 플레이어 휴대용 E200</v>
      </c>
      <c r="G145" s="67">
        <f>VLOOKUP(매출현황[[#This Row],[제품코드]],제품[],5,0)</f>
        <v>67296</v>
      </c>
      <c r="H145" s="61">
        <f>VLOOKUP(매출현황[[#This Row],[제품코드]],제품[],6,0)</f>
        <v>131988</v>
      </c>
      <c r="I145" s="34">
        <v>1</v>
      </c>
      <c r="J145" s="35">
        <v>0</v>
      </c>
      <c r="K145" s="21">
        <f>매출현황[[#This Row],[단가]]*매출현황[[#This Row],[수량]]*(1-매출현황[[#This Row],[할인율]])</f>
        <v>131988</v>
      </c>
      <c r="L145" s="108" t="str">
        <f>VLOOKUP(매출현황[제품코드],제품[],9,0)</f>
        <v>음반 &amp; 영화</v>
      </c>
    </row>
    <row r="146" spans="1:12" x14ac:dyDescent="0.3">
      <c r="A146" s="31">
        <v>145</v>
      </c>
      <c r="B146" s="32">
        <v>43222</v>
      </c>
      <c r="C146" s="41">
        <v>7</v>
      </c>
      <c r="D146" s="66" t="str">
        <f>VLOOKUP(매출현황[[#This Row],[거래처코드]],거래처[],2,0)</f>
        <v>삼화상사</v>
      </c>
      <c r="E146" s="68">
        <v>179</v>
      </c>
      <c r="F146" s="66" t="str">
        <f>VLOOKUP(매출현황[[#This Row],[제품코드]],제품[],2,0)</f>
        <v>노트북12W M2080</v>
      </c>
      <c r="G146" s="67">
        <f>VLOOKUP(매출현황[[#This Row],[제품코드]],제품[],5,0)</f>
        <v>244104</v>
      </c>
      <c r="H146" s="61">
        <f>VLOOKUP(매출현황[[#This Row],[제품코드]],제품[],6,0)</f>
        <v>478800</v>
      </c>
      <c r="I146" s="34">
        <v>1</v>
      </c>
      <c r="J146" s="35">
        <v>0</v>
      </c>
      <c r="K146" s="21">
        <f>매출현황[[#This Row],[단가]]*매출현황[[#This Row],[수량]]*(1-매출현황[[#This Row],[할인율]])</f>
        <v>478800</v>
      </c>
      <c r="L146" s="108" t="str">
        <f>VLOOKUP(매출현황[제품코드],제품[],9,0)</f>
        <v>컴퓨터</v>
      </c>
    </row>
    <row r="147" spans="1:12" x14ac:dyDescent="0.3">
      <c r="A147" s="31">
        <v>146</v>
      </c>
      <c r="B147" s="32">
        <v>43223</v>
      </c>
      <c r="C147" s="41">
        <v>4</v>
      </c>
      <c r="D147" s="66" t="str">
        <f>VLOOKUP(매출현황[[#This Row],[거래처코드]],거래처[],2,0)</f>
        <v>동광통상</v>
      </c>
      <c r="E147" s="68">
        <v>14</v>
      </c>
      <c r="F147" s="66" t="str">
        <f>VLOOKUP(매출현황[[#This Row],[제품코드]],제품[],2,0)</f>
        <v>4 라인 확장 무선 전화 시스템 M900</v>
      </c>
      <c r="G147" s="67">
        <f>VLOOKUP(매출현황[[#This Row],[제품코드]],제품[],5,0)</f>
        <v>12144</v>
      </c>
      <c r="H147" s="61">
        <f>VLOOKUP(매출현황[[#This Row],[제품코드]],제품[],6,0)</f>
        <v>26400</v>
      </c>
      <c r="I147" s="34">
        <v>1</v>
      </c>
      <c r="J147" s="35">
        <v>0</v>
      </c>
      <c r="K147" s="21">
        <f>매출현황[[#This Row],[단가]]*매출현황[[#This Row],[수량]]*(1-매출현황[[#This Row],[할인율]])</f>
        <v>26400</v>
      </c>
      <c r="L147" s="108" t="str">
        <f>VLOOKUP(매출현황[제품코드],제품[],9,0)</f>
        <v>휴대폰</v>
      </c>
    </row>
    <row r="148" spans="1:12" x14ac:dyDescent="0.3">
      <c r="A148" s="31">
        <v>147</v>
      </c>
      <c r="B148" s="32">
        <v>43223</v>
      </c>
      <c r="C148" s="41">
        <v>5</v>
      </c>
      <c r="D148" s="66" t="str">
        <f>VLOOKUP(매출현황[[#This Row],[거래처코드]],거래처[],2,0)</f>
        <v>오성통상</v>
      </c>
      <c r="E148" s="68">
        <v>94</v>
      </c>
      <c r="F148" s="66" t="str">
        <f>VLOOKUP(매출현황[[#This Row],[제품코드]],제품[],2,0)</f>
        <v>프로젝트 720p M620</v>
      </c>
      <c r="G148" s="67">
        <f>VLOOKUP(매출현황[[#This Row],[제품코드]],제품[],5,0)</f>
        <v>551280</v>
      </c>
      <c r="H148" s="61">
        <f>VLOOKUP(매출현황[[#This Row],[제품코드]],제품[],6,0)</f>
        <v>1198800</v>
      </c>
      <c r="I148" s="34">
        <v>7</v>
      </c>
      <c r="J148" s="35">
        <v>0</v>
      </c>
      <c r="K148" s="21">
        <f>매출현황[[#This Row],[단가]]*매출현황[[#This Row],[수량]]*(1-매출현황[[#This Row],[할인율]])</f>
        <v>8391600</v>
      </c>
      <c r="L148" s="108" t="str">
        <f>VLOOKUP(매출현황[제품코드],제품[],9,0)</f>
        <v>컴퓨터</v>
      </c>
    </row>
    <row r="149" spans="1:12" x14ac:dyDescent="0.3">
      <c r="A149" s="31">
        <v>148</v>
      </c>
      <c r="B149" s="32">
        <v>43223</v>
      </c>
      <c r="C149" s="41">
        <v>6</v>
      </c>
      <c r="D149" s="66" t="str">
        <f>VLOOKUP(매출현황[[#This Row],[거래처코드]],거래처[],2,0)</f>
        <v>미림 백화점</v>
      </c>
      <c r="E149" s="68">
        <v>1</v>
      </c>
      <c r="F149" s="66" t="str">
        <f>VLOOKUP(매출현황[[#This Row],[제품코드]],제품[],2,0)</f>
        <v>16GB MP5 Play M1600</v>
      </c>
      <c r="G149" s="67">
        <f>VLOOKUP(매출현황[[#This Row],[제품코드]],제품[],5,0)</f>
        <v>110316</v>
      </c>
      <c r="H149" s="61">
        <f>VLOOKUP(매출현황[[#This Row],[제품코드]],제품[],6,0)</f>
        <v>239880</v>
      </c>
      <c r="I149" s="34">
        <v>10</v>
      </c>
      <c r="J149" s="35">
        <v>0</v>
      </c>
      <c r="K149" s="21">
        <f>매출현황[[#This Row],[단가]]*매출현황[[#This Row],[수량]]*(1-매출현황[[#This Row],[할인율]])</f>
        <v>2398800</v>
      </c>
      <c r="L149" s="108" t="str">
        <f>VLOOKUP(매출현황[제품코드],제품[],9,0)</f>
        <v>오디오</v>
      </c>
    </row>
    <row r="150" spans="1:12" x14ac:dyDescent="0.3">
      <c r="A150" s="31">
        <v>149</v>
      </c>
      <c r="B150" s="32">
        <v>43223</v>
      </c>
      <c r="C150" s="41">
        <v>2</v>
      </c>
      <c r="D150" s="66" t="str">
        <f>VLOOKUP(매출현황[[#This Row],[거래처코드]],거래처[],2,0)</f>
        <v>혜성 백화점</v>
      </c>
      <c r="E150" s="68">
        <v>235</v>
      </c>
      <c r="F150" s="66" t="str">
        <f>VLOOKUP(매출현황[[#This Row],[제품코드]],제품[],2,0)</f>
        <v>4GB 비디오 녹화 펜 X200</v>
      </c>
      <c r="G150" s="67">
        <f>VLOOKUP(매출현황[[#This Row],[제품코드]],제품[],5,0)</f>
        <v>117684</v>
      </c>
      <c r="H150" s="61">
        <f>VLOOKUP(매출현황[[#This Row],[제품코드]],제품[],6,0)</f>
        <v>355200</v>
      </c>
      <c r="I150" s="34">
        <v>1</v>
      </c>
      <c r="J150" s="35">
        <v>0</v>
      </c>
      <c r="K150" s="21">
        <f>매출현황[[#This Row],[단가]]*매출현황[[#This Row],[수량]]*(1-매출현황[[#This Row],[할인율]])</f>
        <v>355200</v>
      </c>
      <c r="L150" s="108" t="str">
        <f>VLOOKUP(매출현황[제품코드],제품[],9,0)</f>
        <v>오디오</v>
      </c>
    </row>
    <row r="151" spans="1:12" x14ac:dyDescent="0.3">
      <c r="A151" s="31">
        <v>150</v>
      </c>
      <c r="B151" s="32">
        <v>43223</v>
      </c>
      <c r="C151" s="41">
        <v>2</v>
      </c>
      <c r="D151" s="66" t="str">
        <f>VLOOKUP(매출현황[[#This Row],[거래처코드]],거래처[],2,0)</f>
        <v>혜성 백화점</v>
      </c>
      <c r="E151" s="68">
        <v>108</v>
      </c>
      <c r="F151" s="66" t="str">
        <f>VLOOKUP(매출현황[[#This Row],[제품코드]],제품[],2,0)</f>
        <v>터치 스크린 폰 SAW/On-wall M806</v>
      </c>
      <c r="G151" s="67">
        <f>VLOOKUP(매출현황[[#This Row],[제품코드]],제품[],5,0)</f>
        <v>161688</v>
      </c>
      <c r="H151" s="61">
        <f>VLOOKUP(매출현황[[#This Row],[제품코드]],제품[],6,0)</f>
        <v>351600</v>
      </c>
      <c r="I151" s="34">
        <v>1</v>
      </c>
      <c r="J151" s="35">
        <v>0</v>
      </c>
      <c r="K151" s="21">
        <f>매출현황[[#This Row],[단가]]*매출현황[[#This Row],[수량]]*(1-매출현황[[#This Row],[할인율]])</f>
        <v>351600</v>
      </c>
      <c r="L151" s="108" t="str">
        <f>VLOOKUP(매출현황[제품코드],제품[],9,0)</f>
        <v>휴대폰</v>
      </c>
    </row>
    <row r="152" spans="1:12" x14ac:dyDescent="0.3">
      <c r="A152" s="31">
        <v>151</v>
      </c>
      <c r="B152" s="32">
        <v>43223</v>
      </c>
      <c r="C152" s="41">
        <v>1</v>
      </c>
      <c r="D152" s="66" t="str">
        <f>VLOOKUP(매출현황[[#This Row],[거래처코드]],거래처[],2,0)</f>
        <v>한미전자</v>
      </c>
      <c r="E152" s="68">
        <v>111</v>
      </c>
      <c r="F152" s="66" t="str">
        <f>VLOOKUP(매출현황[[#This Row],[제품코드]],제품[],2,0)</f>
        <v>울트라 포터블 네오프렌 슬리브 E30</v>
      </c>
      <c r="G152" s="67">
        <f>VLOOKUP(매출현황[[#This Row],[제품코드]],제품[],5,0)</f>
        <v>9540</v>
      </c>
      <c r="H152" s="61">
        <f>VLOOKUP(매출현황[[#This Row],[제품코드]],제품[],6,0)</f>
        <v>18720</v>
      </c>
      <c r="I152" s="34">
        <v>3</v>
      </c>
      <c r="J152" s="35">
        <v>0</v>
      </c>
      <c r="K152" s="21">
        <f>매출현황[[#This Row],[단가]]*매출현황[[#This Row],[수량]]*(1-매출현황[[#This Row],[할인율]])</f>
        <v>56160</v>
      </c>
      <c r="L152" s="108" t="str">
        <f>VLOOKUP(매출현황[제품코드],제품[],9,0)</f>
        <v>컴퓨터</v>
      </c>
    </row>
    <row r="153" spans="1:12" x14ac:dyDescent="0.3">
      <c r="A153" s="31">
        <v>152</v>
      </c>
      <c r="B153" s="32">
        <v>43224</v>
      </c>
      <c r="C153" s="41">
        <v>4</v>
      </c>
      <c r="D153" s="66" t="str">
        <f>VLOOKUP(매출현황[[#This Row],[거래처코드]],거래처[],2,0)</f>
        <v>동광통상</v>
      </c>
      <c r="E153" s="68">
        <v>46</v>
      </c>
      <c r="F153" s="66" t="str">
        <f>VLOOKUP(매출현황[[#This Row],[제품코드]],제품[],2,0)</f>
        <v>데스크톱 대체 번들 E200</v>
      </c>
      <c r="G153" s="67">
        <f>VLOOKUP(매출현황[[#This Row],[제품코드]],제품[],5,0)</f>
        <v>7032</v>
      </c>
      <c r="H153" s="61">
        <f>VLOOKUP(매출현황[[#This Row],[제품코드]],제품[],6,0)</f>
        <v>13800</v>
      </c>
      <c r="I153" s="34">
        <v>1</v>
      </c>
      <c r="J153" s="35">
        <v>0</v>
      </c>
      <c r="K153" s="21">
        <f>매출현황[[#This Row],[단가]]*매출현황[[#This Row],[수량]]*(1-매출현황[[#This Row],[할인율]])</f>
        <v>13800</v>
      </c>
      <c r="L153" s="108" t="str">
        <f>VLOOKUP(매출현황[제품코드],제품[],9,0)</f>
        <v>컴퓨터</v>
      </c>
    </row>
    <row r="154" spans="1:12" x14ac:dyDescent="0.3">
      <c r="A154" s="31">
        <v>153</v>
      </c>
      <c r="B154" s="32">
        <v>43224</v>
      </c>
      <c r="C154" s="41">
        <v>1</v>
      </c>
      <c r="D154" s="66" t="str">
        <f>VLOOKUP(매출현황[[#This Row],[거래처코드]],거래처[],2,0)</f>
        <v>한미전자</v>
      </c>
      <c r="E154" s="68">
        <v>88</v>
      </c>
      <c r="F154" s="66" t="str">
        <f>VLOOKUP(매출현황[[#This Row],[제품코드]],제품[],2,0)</f>
        <v>오리지널 K1M 리튬 이온 표준 배터리 E170</v>
      </c>
      <c r="G154" s="67">
        <f>VLOOKUP(매출현황[[#This Row],[제품코드]],제품[],5,0)</f>
        <v>2484</v>
      </c>
      <c r="H154" s="61">
        <f>VLOOKUP(매출현황[[#This Row],[제품코드]],제품[],6,0)</f>
        <v>4872</v>
      </c>
      <c r="I154" s="34">
        <v>9</v>
      </c>
      <c r="J154" s="35">
        <v>0</v>
      </c>
      <c r="K154" s="21">
        <f>매출현황[[#This Row],[단가]]*매출현황[[#This Row],[수량]]*(1-매출현황[[#This Row],[할인율]])</f>
        <v>43848</v>
      </c>
      <c r="L154" s="108" t="str">
        <f>VLOOKUP(매출현황[제품코드],제품[],9,0)</f>
        <v>휴대폰</v>
      </c>
    </row>
    <row r="155" spans="1:12" x14ac:dyDescent="0.3">
      <c r="A155" s="31">
        <v>154</v>
      </c>
      <c r="B155" s="32">
        <v>43224</v>
      </c>
      <c r="C155" s="41">
        <v>2</v>
      </c>
      <c r="D155" s="66" t="str">
        <f>VLOOKUP(매출현황[[#This Row],[거래처코드]],거래처[],2,0)</f>
        <v>혜성 백화점</v>
      </c>
      <c r="E155" s="68">
        <v>137</v>
      </c>
      <c r="F155" s="66" t="str">
        <f>VLOOKUP(매출현황[[#This Row],[제품코드]],제품[],2,0)</f>
        <v>노트북15.4W M1548</v>
      </c>
      <c r="G155" s="67">
        <f>VLOOKUP(매출현황[[#This Row],[제품코드]],제품[],5,0)</f>
        <v>418296</v>
      </c>
      <c r="H155" s="61">
        <f>VLOOKUP(매출현황[[#This Row],[제품코드]],제품[],6,0)</f>
        <v>909600</v>
      </c>
      <c r="I155" s="34">
        <v>10</v>
      </c>
      <c r="J155" s="35">
        <v>0</v>
      </c>
      <c r="K155" s="21">
        <f>매출현황[[#This Row],[단가]]*매출현황[[#This Row],[수량]]*(1-매출현황[[#This Row],[할인율]])</f>
        <v>9096000</v>
      </c>
      <c r="L155" s="108" t="str">
        <f>VLOOKUP(매출현황[제품코드],제품[],9,0)</f>
        <v>컴퓨터</v>
      </c>
    </row>
    <row r="156" spans="1:12" x14ac:dyDescent="0.3">
      <c r="A156" s="31">
        <v>155</v>
      </c>
      <c r="B156" s="32">
        <v>43224</v>
      </c>
      <c r="C156" s="41">
        <v>10</v>
      </c>
      <c r="D156" s="66" t="str">
        <f>VLOOKUP(매출현황[[#This Row],[거래처코드]],거래처[],2,0)</f>
        <v>신영상사</v>
      </c>
      <c r="E156" s="68">
        <v>155</v>
      </c>
      <c r="F156" s="66" t="str">
        <f>VLOOKUP(매출현황[[#This Row],[제품코드]],제품[],2,0)</f>
        <v>Business Videographer 1/2" 3mm M500</v>
      </c>
      <c r="G156" s="67">
        <f>VLOOKUP(매출현황[[#This Row],[제품코드]],제품[],5,0)</f>
        <v>484512</v>
      </c>
      <c r="H156" s="61">
        <f>VLOOKUP(매출현황[[#This Row],[제품코드]],제품[],6,0)</f>
        <v>1053600</v>
      </c>
      <c r="I156" s="34">
        <v>5</v>
      </c>
      <c r="J156" s="35">
        <v>0</v>
      </c>
      <c r="K156" s="21">
        <f>매출현황[[#This Row],[단가]]*매출현황[[#This Row],[수량]]*(1-매출현황[[#This Row],[할인율]])</f>
        <v>5268000</v>
      </c>
      <c r="L156" s="108" t="str">
        <f>VLOOKUP(매출현황[제품코드],제품[],9,0)</f>
        <v>카메라 &amp; 캠코더</v>
      </c>
    </row>
    <row r="157" spans="1:12" x14ac:dyDescent="0.3">
      <c r="A157" s="31">
        <v>156</v>
      </c>
      <c r="B157" s="32">
        <v>43225</v>
      </c>
      <c r="C157" s="41">
        <v>2</v>
      </c>
      <c r="D157" s="66" t="str">
        <f>VLOOKUP(매출현황[[#This Row],[거래처코드]],거래처[],2,0)</f>
        <v>혜성 백화점</v>
      </c>
      <c r="E157" s="68">
        <v>25</v>
      </c>
      <c r="F157" s="66" t="str">
        <f>VLOOKUP(매출현황[[#This Row],[제품코드]],제품[],2,0)</f>
        <v>ADSL 모뎀 스플리터 / 필터 X 1 E 300</v>
      </c>
      <c r="G157" s="67">
        <f>VLOOKUP(매출현황[[#This Row],[제품코드]],제품[],5,0)</f>
        <v>32364</v>
      </c>
      <c r="H157" s="61">
        <f>VLOOKUP(매출현황[[#This Row],[제품코드]],제품[],6,0)</f>
        <v>63480</v>
      </c>
      <c r="I157" s="34">
        <v>2</v>
      </c>
      <c r="J157" s="35">
        <v>0</v>
      </c>
      <c r="K157" s="21">
        <f>매출현황[[#This Row],[단가]]*매출현황[[#This Row],[수량]]*(1-매출현황[[#This Row],[할인율]])</f>
        <v>126960</v>
      </c>
      <c r="L157" s="108" t="str">
        <f>VLOOKUP(매출현황[제품코드],제품[],9,0)</f>
        <v>컴퓨터</v>
      </c>
    </row>
    <row r="158" spans="1:12" x14ac:dyDescent="0.3">
      <c r="A158" s="31">
        <v>157</v>
      </c>
      <c r="B158" s="32">
        <v>43225</v>
      </c>
      <c r="C158" s="41">
        <v>4</v>
      </c>
      <c r="D158" s="66" t="str">
        <f>VLOOKUP(매출현황[[#This Row],[거래처코드]],거래처[],2,0)</f>
        <v>동광통상</v>
      </c>
      <c r="E158" s="68">
        <v>77</v>
      </c>
      <c r="F158" s="66" t="str">
        <f>VLOOKUP(매출현황[[#This Row],[제품코드]],제품[],2,0)</f>
        <v>가죽 케이스 - 디지털 사진 카메라 X20</v>
      </c>
      <c r="G158" s="67">
        <f>VLOOKUP(매출현황[[#This Row],[제품코드]],제품[],5,0)</f>
        <v>15864</v>
      </c>
      <c r="H158" s="61">
        <f>VLOOKUP(매출현황[[#This Row],[제품코드]],제품[],6,0)</f>
        <v>47880</v>
      </c>
      <c r="I158" s="34">
        <v>2</v>
      </c>
      <c r="J158" s="35">
        <v>0</v>
      </c>
      <c r="K158" s="21">
        <f>매출현황[[#This Row],[단가]]*매출현황[[#This Row],[수량]]*(1-매출현황[[#This Row],[할인율]])</f>
        <v>95760</v>
      </c>
      <c r="L158" s="108" t="str">
        <f>VLOOKUP(매출현황[제품코드],제품[],9,0)</f>
        <v>컴퓨터</v>
      </c>
    </row>
    <row r="159" spans="1:12" x14ac:dyDescent="0.3">
      <c r="A159" s="31">
        <v>158</v>
      </c>
      <c r="B159" s="32">
        <v>43226</v>
      </c>
      <c r="C159" s="41">
        <v>1</v>
      </c>
      <c r="D159" s="66" t="str">
        <f>VLOOKUP(매출현황[[#This Row],[거래처코드]],거래처[],2,0)</f>
        <v>한미전자</v>
      </c>
      <c r="E159" s="68">
        <v>194</v>
      </c>
      <c r="F159" s="66" t="str">
        <f>VLOOKUP(매출현황[[#This Row],[제품코드]],제품[],2,0)</f>
        <v>Social Videographer 1/2'' 3mm E300</v>
      </c>
      <c r="G159" s="67">
        <f>VLOOKUP(매출현황[[#This Row],[제품코드]],제품[],5,0)</f>
        <v>108900</v>
      </c>
      <c r="H159" s="61">
        <f>VLOOKUP(매출현황[[#This Row],[제품코드]],제품[],6,0)</f>
        <v>213600</v>
      </c>
      <c r="I159" s="34">
        <v>8</v>
      </c>
      <c r="J159" s="35">
        <v>0</v>
      </c>
      <c r="K159" s="21">
        <f>매출현황[[#This Row],[단가]]*매출현황[[#This Row],[수량]]*(1-매출현황[[#This Row],[할인율]])</f>
        <v>1708800</v>
      </c>
      <c r="L159" s="108" t="str">
        <f>VLOOKUP(매출현황[제품코드],제품[],9,0)</f>
        <v>카메라 &amp; 캠코더</v>
      </c>
    </row>
    <row r="160" spans="1:12" x14ac:dyDescent="0.3">
      <c r="A160" s="31">
        <v>159</v>
      </c>
      <c r="B160" s="32">
        <v>43227</v>
      </c>
      <c r="C160" s="41">
        <v>8</v>
      </c>
      <c r="D160" s="66" t="str">
        <f>VLOOKUP(매출현황[[#This Row],[거래처코드]],거래처[],2,0)</f>
        <v>태강교역</v>
      </c>
      <c r="E160" s="68">
        <v>15</v>
      </c>
      <c r="F160" s="66" t="str">
        <f>VLOOKUP(매출현황[[#This Row],[제품코드]],제품[],2,0)</f>
        <v>512MB MP3 Player E51</v>
      </c>
      <c r="G160" s="67">
        <f>VLOOKUP(매출현황[[#This Row],[제품코드]],제품[],5,0)</f>
        <v>7944</v>
      </c>
      <c r="H160" s="61">
        <f>VLOOKUP(매출현황[[#This Row],[제품코드]],제품[],6,0)</f>
        <v>15588</v>
      </c>
      <c r="I160" s="34">
        <v>3</v>
      </c>
      <c r="J160" s="35">
        <v>0</v>
      </c>
      <c r="K160" s="21">
        <f>매출현황[[#This Row],[단가]]*매출현황[[#This Row],[수량]]*(1-매출현황[[#This Row],[할인율]])</f>
        <v>46764</v>
      </c>
      <c r="L160" s="108" t="str">
        <f>VLOOKUP(매출현황[제품코드],제품[],9,0)</f>
        <v>오디오</v>
      </c>
    </row>
    <row r="161" spans="1:12" x14ac:dyDescent="0.3">
      <c r="A161" s="31">
        <v>160</v>
      </c>
      <c r="B161" s="32">
        <v>43227</v>
      </c>
      <c r="C161" s="41">
        <v>6</v>
      </c>
      <c r="D161" s="66" t="str">
        <f>VLOOKUP(매출현황[[#This Row],[거래처코드]],거래처[],2,0)</f>
        <v>미림 백화점</v>
      </c>
      <c r="E161" s="68">
        <v>35</v>
      </c>
      <c r="F161" s="66" t="str">
        <f>VLOOKUP(매출현황[[#This Row],[제품코드]],제품[],2,0)</f>
        <v>브라이트 라이트 배터리 E21</v>
      </c>
      <c r="G161" s="67">
        <f>VLOOKUP(매출현황[[#This Row],[제품코드]],제품[],5,0)</f>
        <v>16452</v>
      </c>
      <c r="H161" s="61">
        <f>VLOOKUP(매출현황[[#This Row],[제품코드]],제품[],6,0)</f>
        <v>32280</v>
      </c>
      <c r="I161" s="34">
        <v>4</v>
      </c>
      <c r="J161" s="35">
        <v>0</v>
      </c>
      <c r="K161" s="21">
        <f>매출현황[[#This Row],[단가]]*매출현황[[#This Row],[수량]]*(1-매출현황[[#This Row],[할인율]])</f>
        <v>129120</v>
      </c>
      <c r="L161" s="108" t="str">
        <f>VLOOKUP(매출현황[제품코드],제품[],9,0)</f>
        <v>컴퓨터</v>
      </c>
    </row>
    <row r="162" spans="1:12" x14ac:dyDescent="0.3">
      <c r="A162" s="31">
        <v>161</v>
      </c>
      <c r="B162" s="32">
        <v>43227</v>
      </c>
      <c r="C162" s="41">
        <v>9</v>
      </c>
      <c r="D162" s="66" t="str">
        <f>VLOOKUP(매출현황[[#This Row],[거래처코드]],거래처[],2,0)</f>
        <v>월드링크</v>
      </c>
      <c r="E162" s="68">
        <v>97</v>
      </c>
      <c r="F162" s="66" t="str">
        <f>VLOOKUP(매출현황[[#This Row],[제품코드]],제품[],2,0)</f>
        <v>Reserve Pen - 태블릿 펜 E200</v>
      </c>
      <c r="G162" s="67">
        <f>VLOOKUP(매출현황[[#This Row],[제품코드]],제품[],5,0)</f>
        <v>8508</v>
      </c>
      <c r="H162" s="61">
        <f>VLOOKUP(매출현황[[#This Row],[제품코드]],제품[],6,0)</f>
        <v>16680</v>
      </c>
      <c r="I162" s="34">
        <v>3</v>
      </c>
      <c r="J162" s="35">
        <v>0</v>
      </c>
      <c r="K162" s="21">
        <f>매출현황[[#This Row],[단가]]*매출현황[[#This Row],[수량]]*(1-매출현황[[#This Row],[할인율]])</f>
        <v>50040</v>
      </c>
      <c r="L162" s="108" t="str">
        <f>VLOOKUP(매출현황[제품코드],제품[],9,0)</f>
        <v>컴퓨터</v>
      </c>
    </row>
    <row r="163" spans="1:12" x14ac:dyDescent="0.3">
      <c r="A163" s="31">
        <v>162</v>
      </c>
      <c r="B163" s="32">
        <v>43228</v>
      </c>
      <c r="C163" s="41">
        <v>10</v>
      </c>
      <c r="D163" s="66" t="str">
        <f>VLOOKUP(매출현황[[#This Row],[거래처코드]],거래처[],2,0)</f>
        <v>신영상사</v>
      </c>
      <c r="E163" s="68">
        <v>52</v>
      </c>
      <c r="F163" s="66" t="str">
        <f>VLOOKUP(매출현황[[#This Row],[제품코드]],제품[],2,0)</f>
        <v>듀얼 USB 전원 어댑터 - 전원 어댑터 E300</v>
      </c>
      <c r="G163" s="67">
        <f>VLOOKUP(매출현황[[#This Row],[제품코드]],제품[],5,0)</f>
        <v>24408</v>
      </c>
      <c r="H163" s="61">
        <f>VLOOKUP(매출현황[[#This Row],[제품코드]],제품[],6,0)</f>
        <v>47880</v>
      </c>
      <c r="I163" s="34">
        <v>10</v>
      </c>
      <c r="J163" s="35">
        <v>0</v>
      </c>
      <c r="K163" s="21">
        <f>매출현황[[#This Row],[단가]]*매출현황[[#This Row],[수량]]*(1-매출현황[[#This Row],[할인율]])</f>
        <v>478800</v>
      </c>
      <c r="L163" s="108" t="str">
        <f>VLOOKUP(매출현황[제품코드],제품[],9,0)</f>
        <v>컴퓨터</v>
      </c>
    </row>
    <row r="164" spans="1:12" x14ac:dyDescent="0.3">
      <c r="A164" s="31">
        <v>163</v>
      </c>
      <c r="B164" s="32">
        <v>43228</v>
      </c>
      <c r="C164" s="41">
        <v>4</v>
      </c>
      <c r="D164" s="66" t="str">
        <f>VLOOKUP(매출현황[[#This Row],[거래처코드]],거래처[],2,0)</f>
        <v>동광통상</v>
      </c>
      <c r="E164" s="68">
        <v>184</v>
      </c>
      <c r="F164" s="66" t="str">
        <f>VLOOKUP(매출현황[[#This Row],[제품코드]],제품[],2,0)</f>
        <v>노트북14.1W M4180</v>
      </c>
      <c r="G164" s="67">
        <f>VLOOKUP(매출현황[[#This Row],[제품코드]],제품[],5,0)</f>
        <v>252132</v>
      </c>
      <c r="H164" s="61">
        <f>VLOOKUP(매출현황[[#This Row],[제품코드]],제품[],6,0)</f>
        <v>548280</v>
      </c>
      <c r="I164" s="34">
        <v>10</v>
      </c>
      <c r="J164" s="35">
        <v>0</v>
      </c>
      <c r="K164" s="21">
        <f>매출현황[[#This Row],[단가]]*매출현황[[#This Row],[수량]]*(1-매출현황[[#This Row],[할인율]])</f>
        <v>5482800</v>
      </c>
      <c r="L164" s="108" t="str">
        <f>VLOOKUP(매출현황[제품코드],제품[],9,0)</f>
        <v>컴퓨터</v>
      </c>
    </row>
    <row r="165" spans="1:12" x14ac:dyDescent="0.3">
      <c r="A165" s="31">
        <v>164</v>
      </c>
      <c r="B165" s="32">
        <v>43228</v>
      </c>
      <c r="C165" s="41">
        <v>5</v>
      </c>
      <c r="D165" s="66" t="str">
        <f>VLOOKUP(매출현황[[#This Row],[거래처코드]],거래처[],2,0)</f>
        <v>오성통상</v>
      </c>
      <c r="E165" s="68">
        <v>151</v>
      </c>
      <c r="F165" s="66" t="str">
        <f>VLOOKUP(매출현황[[#This Row],[제품코드]],제품[],2,0)</f>
        <v>Business Videographer 1'' 25mm M600</v>
      </c>
      <c r="G165" s="67">
        <f>VLOOKUP(매출현황[[#This Row],[제품코드]],제품[],5,0)</f>
        <v>491136</v>
      </c>
      <c r="H165" s="61">
        <f>VLOOKUP(매출현황[[#This Row],[제품코드]],제품[],6,0)</f>
        <v>1068000</v>
      </c>
      <c r="I165" s="34">
        <v>5</v>
      </c>
      <c r="J165" s="35">
        <v>0</v>
      </c>
      <c r="K165" s="21">
        <f>매출현황[[#This Row],[단가]]*매출현황[[#This Row],[수량]]*(1-매출현황[[#This Row],[할인율]])</f>
        <v>5340000</v>
      </c>
      <c r="L165" s="108" t="str">
        <f>VLOOKUP(매출현황[제품코드],제품[],9,0)</f>
        <v>카메라 &amp; 캠코더</v>
      </c>
    </row>
    <row r="166" spans="1:12" x14ac:dyDescent="0.3">
      <c r="A166" s="31">
        <v>165</v>
      </c>
      <c r="B166" s="32">
        <v>43228</v>
      </c>
      <c r="C166" s="41">
        <v>1</v>
      </c>
      <c r="D166" s="66" t="str">
        <f>VLOOKUP(매출현황[[#This Row],[거래처코드]],거래처[],2,0)</f>
        <v>한미전자</v>
      </c>
      <c r="E166" s="68">
        <v>203</v>
      </c>
      <c r="F166" s="66" t="str">
        <f>VLOOKUP(매출현황[[#This Row],[제품코드]],제품[],2,0)</f>
        <v>Trendsetter 1" 25mm X400</v>
      </c>
      <c r="G166" s="67">
        <f>VLOOKUP(매출현황[[#This Row],[제품코드]],제품[],5,0)</f>
        <v>397584</v>
      </c>
      <c r="H166" s="61">
        <f>VLOOKUP(매출현황[[#This Row],[제품코드]],제품[],6,0)</f>
        <v>1200000</v>
      </c>
      <c r="I166" s="34">
        <v>1</v>
      </c>
      <c r="J166" s="35">
        <v>0</v>
      </c>
      <c r="K166" s="21">
        <f>매출현황[[#This Row],[단가]]*매출현황[[#This Row],[수량]]*(1-매출현황[[#This Row],[할인율]])</f>
        <v>1200000</v>
      </c>
      <c r="L166" s="108" t="str">
        <f>VLOOKUP(매출현황[제품코드],제품[],9,0)</f>
        <v>카메라 &amp; 캠코더</v>
      </c>
    </row>
    <row r="167" spans="1:12" x14ac:dyDescent="0.3">
      <c r="A167" s="31">
        <v>166</v>
      </c>
      <c r="B167" s="32">
        <v>43229</v>
      </c>
      <c r="C167" s="41">
        <v>2</v>
      </c>
      <c r="D167" s="66" t="str">
        <f>VLOOKUP(매출현황[[#This Row],[거래처코드]],거래처[],2,0)</f>
        <v>혜성 백화점</v>
      </c>
      <c r="E167" s="68">
        <v>11</v>
      </c>
      <c r="F167" s="66" t="str">
        <f>VLOOKUP(매출현황[[#This Row],[제품코드]],제품[],2,0)</f>
        <v>4GB Flash MP3 Player E401</v>
      </c>
      <c r="G167" s="67">
        <f>VLOOKUP(매출현황[[#This Row],[제품코드]],제품[],5,0)</f>
        <v>42864</v>
      </c>
      <c r="H167" s="61">
        <f>VLOOKUP(매출현황[[#This Row],[제품코드]],제품[],6,0)</f>
        <v>93216</v>
      </c>
      <c r="I167" s="34">
        <v>1</v>
      </c>
      <c r="J167" s="35">
        <v>0</v>
      </c>
      <c r="K167" s="21">
        <f>매출현황[[#This Row],[단가]]*매출현황[[#This Row],[수량]]*(1-매출현황[[#This Row],[할인율]])</f>
        <v>93216</v>
      </c>
      <c r="L167" s="108" t="str">
        <f>VLOOKUP(매출현황[제품코드],제품[],9,0)</f>
        <v>오디오</v>
      </c>
    </row>
    <row r="168" spans="1:12" x14ac:dyDescent="0.3">
      <c r="A168" s="31">
        <v>167</v>
      </c>
      <c r="B168" s="32">
        <v>43230</v>
      </c>
      <c r="C168" s="41">
        <v>8</v>
      </c>
      <c r="D168" s="66" t="str">
        <f>VLOOKUP(매출현황[[#This Row],[거래처코드]],거래처[],2,0)</f>
        <v>태강교역</v>
      </c>
      <c r="E168" s="68">
        <v>124</v>
      </c>
      <c r="F168" s="66" t="str">
        <f>VLOOKUP(매출현황[[#This Row],[제품코드]],제품[],2,0)</f>
        <v>37" 1080p LCD HDTV M150W</v>
      </c>
      <c r="G168" s="67">
        <f>VLOOKUP(매출현황[[#This Row],[제품코드]],제품[],5,0)</f>
        <v>607020</v>
      </c>
      <c r="H168" s="61">
        <f>VLOOKUP(매출현황[[#This Row],[제품코드]],제품[],6,0)</f>
        <v>1319988</v>
      </c>
      <c r="I168" s="34">
        <v>3</v>
      </c>
      <c r="J168" s="35">
        <v>0</v>
      </c>
      <c r="K168" s="21">
        <f>매출현황[[#This Row],[단가]]*매출현황[[#This Row],[수량]]*(1-매출현황[[#This Row],[할인율]])</f>
        <v>3959964</v>
      </c>
      <c r="L168" s="108" t="str">
        <f>VLOOKUP(매출현황[제품코드],제품[],9,0)</f>
        <v>TV &amp; 비디오</v>
      </c>
    </row>
    <row r="169" spans="1:12" x14ac:dyDescent="0.3">
      <c r="A169" s="31">
        <v>168</v>
      </c>
      <c r="B169" s="32">
        <v>43230</v>
      </c>
      <c r="C169" s="41">
        <v>5</v>
      </c>
      <c r="D169" s="66" t="str">
        <f>VLOOKUP(매출현황[[#This Row],[거래처코드]],거래처[],2,0)</f>
        <v>오성통상</v>
      </c>
      <c r="E169" s="68">
        <v>212</v>
      </c>
      <c r="F169" s="66" t="str">
        <f>VLOOKUP(매출현황[[#This Row],[제품코드]],제품[],2,0)</f>
        <v>무선투스 스테레오 헤드폰 E102</v>
      </c>
      <c r="G169" s="67">
        <f>VLOOKUP(매출현황[[#This Row],[제품코드]],제품[],5,0)</f>
        <v>26460</v>
      </c>
      <c r="H169" s="61">
        <f>VLOOKUP(매출현황[[#This Row],[제품코드]],제품[],6,0)</f>
        <v>57540</v>
      </c>
      <c r="I169" s="34">
        <v>1</v>
      </c>
      <c r="J169" s="35">
        <v>0</v>
      </c>
      <c r="K169" s="21">
        <f>매출현황[[#This Row],[단가]]*매출현황[[#This Row],[수량]]*(1-매출현황[[#This Row],[할인율]])</f>
        <v>57540</v>
      </c>
      <c r="L169" s="108" t="str">
        <f>VLOOKUP(매출현황[제품코드],제품[],9,0)</f>
        <v>오디오</v>
      </c>
    </row>
    <row r="170" spans="1:12" x14ac:dyDescent="0.3">
      <c r="A170" s="31">
        <v>169</v>
      </c>
      <c r="B170" s="32">
        <v>43230</v>
      </c>
      <c r="C170" s="41">
        <v>10</v>
      </c>
      <c r="D170" s="66" t="str">
        <f>VLOOKUP(매출현황[[#This Row],[거래처코드]],거래처[],2,0)</f>
        <v>신영상사</v>
      </c>
      <c r="E170" s="68">
        <v>186</v>
      </c>
      <c r="F170" s="66" t="str">
        <f>VLOOKUP(매출현황[[#This Row],[제품코드]],제품[],2,0)</f>
        <v>SLR Camera 35" M358</v>
      </c>
      <c r="G170" s="67">
        <f>VLOOKUP(매출현황[[#This Row],[제품코드]],제품[],5,0)</f>
        <v>181008</v>
      </c>
      <c r="H170" s="61">
        <f>VLOOKUP(매출현황[[#This Row],[제품코드]],제품[],6,0)</f>
        <v>393600</v>
      </c>
      <c r="I170" s="34">
        <v>3</v>
      </c>
      <c r="J170" s="35">
        <v>0</v>
      </c>
      <c r="K170" s="21">
        <f>매출현황[[#This Row],[단가]]*매출현황[[#This Row],[수량]]*(1-매출현황[[#This Row],[할인율]])</f>
        <v>1180800</v>
      </c>
      <c r="L170" s="108" t="str">
        <f>VLOOKUP(매출현황[제품코드],제품[],9,0)</f>
        <v>카메라 &amp; 캠코더</v>
      </c>
    </row>
    <row r="171" spans="1:12" x14ac:dyDescent="0.3">
      <c r="A171" s="31">
        <v>170</v>
      </c>
      <c r="B171" s="32">
        <v>43230</v>
      </c>
      <c r="C171" s="41">
        <v>1</v>
      </c>
      <c r="D171" s="66" t="str">
        <f>VLOOKUP(매출현황[[#This Row],[거래처코드]],거래처[],2,0)</f>
        <v>한미전자</v>
      </c>
      <c r="E171" s="68">
        <v>25</v>
      </c>
      <c r="F171" s="66" t="str">
        <f>VLOOKUP(매출현황[[#This Row],[제품코드]],제품[],2,0)</f>
        <v>ADSL 모뎀 스플리터 / 필터 X 1 E 300</v>
      </c>
      <c r="G171" s="67">
        <f>VLOOKUP(매출현황[[#This Row],[제품코드]],제품[],5,0)</f>
        <v>32364</v>
      </c>
      <c r="H171" s="61">
        <f>VLOOKUP(매출현황[[#This Row],[제품코드]],제품[],6,0)</f>
        <v>63480</v>
      </c>
      <c r="I171" s="34">
        <v>1</v>
      </c>
      <c r="J171" s="35">
        <v>0</v>
      </c>
      <c r="K171" s="21">
        <f>매출현황[[#This Row],[단가]]*매출현황[[#This Row],[수량]]*(1-매출현황[[#This Row],[할인율]])</f>
        <v>63480</v>
      </c>
      <c r="L171" s="108" t="str">
        <f>VLOOKUP(매출현황[제품코드],제품[],9,0)</f>
        <v>컴퓨터</v>
      </c>
    </row>
    <row r="172" spans="1:12" x14ac:dyDescent="0.3">
      <c r="A172" s="31">
        <v>171</v>
      </c>
      <c r="B172" s="32">
        <v>43231</v>
      </c>
      <c r="C172" s="41">
        <v>7</v>
      </c>
      <c r="D172" s="66" t="str">
        <f>VLOOKUP(매출현황[[#This Row],[거래처코드]],거래처[],2,0)</f>
        <v>삼화상사</v>
      </c>
      <c r="E172" s="68">
        <v>123</v>
      </c>
      <c r="F172" s="66" t="str">
        <f>VLOOKUP(매출현황[[#This Row],[제품코드]],제품[],2,0)</f>
        <v>32" LCD HDTV M130</v>
      </c>
      <c r="G172" s="67">
        <f>VLOOKUP(매출현황[[#This Row],[제품코드]],제품[],5,0)</f>
        <v>275916</v>
      </c>
      <c r="H172" s="61">
        <f>VLOOKUP(매출현황[[#This Row],[제품코드]],제품[],6,0)</f>
        <v>599988</v>
      </c>
      <c r="I172" s="34">
        <v>1</v>
      </c>
      <c r="J172" s="35">
        <v>0</v>
      </c>
      <c r="K172" s="21">
        <f>매출현황[[#This Row],[단가]]*매출현황[[#This Row],[수량]]*(1-매출현황[[#This Row],[할인율]])</f>
        <v>599988</v>
      </c>
      <c r="L172" s="108" t="str">
        <f>VLOOKUP(매출현황[제품코드],제품[],9,0)</f>
        <v>TV &amp; 비디오</v>
      </c>
    </row>
    <row r="173" spans="1:12" x14ac:dyDescent="0.3">
      <c r="A173" s="31">
        <v>172</v>
      </c>
      <c r="B173" s="32">
        <v>43231</v>
      </c>
      <c r="C173" s="41">
        <v>10</v>
      </c>
      <c r="D173" s="66" t="str">
        <f>VLOOKUP(매출현황[[#This Row],[거래처코드]],거래처[],2,0)</f>
        <v>신영상사</v>
      </c>
      <c r="E173" s="68">
        <v>169</v>
      </c>
      <c r="F173" s="66" t="str">
        <f>VLOOKUP(매출현황[[#This Row],[제품코드]],제품[],2,0)</f>
        <v>Independent Filmmaker 1/3'' 8.5mm X200</v>
      </c>
      <c r="G173" s="67">
        <f>VLOOKUP(매출현황[[#This Row],[제품코드]],제품[],5,0)</f>
        <v>620232</v>
      </c>
      <c r="H173" s="61">
        <f>VLOOKUP(매출현황[[#This Row],[제품코드]],제품[],6,0)</f>
        <v>1872000</v>
      </c>
      <c r="I173" s="34">
        <v>10</v>
      </c>
      <c r="J173" s="35">
        <v>0</v>
      </c>
      <c r="K173" s="21">
        <f>매출현황[[#This Row],[단가]]*매출현황[[#This Row],[수량]]*(1-매출현황[[#This Row],[할인율]])</f>
        <v>18720000</v>
      </c>
      <c r="L173" s="108" t="str">
        <f>VLOOKUP(매출현황[제품코드],제품[],9,0)</f>
        <v>카메라 &amp; 캠코더</v>
      </c>
    </row>
    <row r="174" spans="1:12" x14ac:dyDescent="0.3">
      <c r="A174" s="31">
        <v>173</v>
      </c>
      <c r="B174" s="32">
        <v>43231</v>
      </c>
      <c r="C174" s="41">
        <v>5</v>
      </c>
      <c r="D174" s="66" t="str">
        <f>VLOOKUP(매출현황[[#This Row],[거래처코드]],거래처[],2,0)</f>
        <v>오성통상</v>
      </c>
      <c r="E174" s="68">
        <v>250</v>
      </c>
      <c r="F174" s="66" t="str">
        <f>VLOOKUP(매출현황[[#This Row],[제품코드]],제품[],2,0)</f>
        <v>차세대 스테레오투스 헤드폰 M370</v>
      </c>
      <c r="G174" s="67">
        <f>VLOOKUP(매출현황[[#This Row],[제품코드]],제품[],5,0)</f>
        <v>73392</v>
      </c>
      <c r="H174" s="61">
        <f>VLOOKUP(매출현황[[#This Row],[제품코드]],제품[],6,0)</f>
        <v>159588</v>
      </c>
      <c r="I174" s="34">
        <v>2</v>
      </c>
      <c r="J174" s="35">
        <v>0</v>
      </c>
      <c r="K174" s="21">
        <f>매출현황[[#This Row],[단가]]*매출현황[[#This Row],[수량]]*(1-매출현황[[#This Row],[할인율]])</f>
        <v>319176</v>
      </c>
      <c r="L174" s="108" t="str">
        <f>VLOOKUP(매출현황[제품코드],제품[],9,0)</f>
        <v>오디오</v>
      </c>
    </row>
    <row r="175" spans="1:12" x14ac:dyDescent="0.3">
      <c r="A175" s="31">
        <v>174</v>
      </c>
      <c r="B175" s="32">
        <v>43231</v>
      </c>
      <c r="C175" s="41">
        <v>9</v>
      </c>
      <c r="D175" s="66" t="str">
        <f>VLOOKUP(매출현황[[#This Row],[거래처코드]],거래처[],2,0)</f>
        <v>월드링크</v>
      </c>
      <c r="E175" s="68">
        <v>7</v>
      </c>
      <c r="F175" s="66" t="str">
        <f>VLOOKUP(매출현황[[#This Row],[제품코드]],제품[],2,0)</f>
        <v>3 휴대폰 무선 전화 시스템 E30</v>
      </c>
      <c r="G175" s="67">
        <f>VLOOKUP(매출현황[[#This Row],[제품코드]],제품[],5,0)</f>
        <v>10392</v>
      </c>
      <c r="H175" s="61">
        <f>VLOOKUP(매출현황[[#This Row],[제품코드]],제품[],6,0)</f>
        <v>20388</v>
      </c>
      <c r="I175" s="34">
        <v>13</v>
      </c>
      <c r="J175" s="35">
        <v>0</v>
      </c>
      <c r="K175" s="21">
        <f>매출현황[[#This Row],[단가]]*매출현황[[#This Row],[수량]]*(1-매출현황[[#This Row],[할인율]])</f>
        <v>265044</v>
      </c>
      <c r="L175" s="108" t="str">
        <f>VLOOKUP(매출현황[제품코드],제품[],9,0)</f>
        <v>휴대폰</v>
      </c>
    </row>
    <row r="176" spans="1:12" x14ac:dyDescent="0.3">
      <c r="A176" s="31">
        <v>175</v>
      </c>
      <c r="B176" s="32">
        <v>43231</v>
      </c>
      <c r="C176" s="41">
        <v>10</v>
      </c>
      <c r="D176" s="66" t="str">
        <f>VLOOKUP(매출현황[[#This Row],[거래처코드]],거래처[],2,0)</f>
        <v>신영상사</v>
      </c>
      <c r="E176" s="68">
        <v>223</v>
      </c>
      <c r="F176" s="66" t="str">
        <f>VLOOKUP(매출현황[[#This Row],[제품코드]],제품[],2,0)</f>
        <v>PDA Wifi 4.7-inch L290</v>
      </c>
      <c r="G176" s="67">
        <f>VLOOKUP(매출현황[[#This Row],[제품코드]],제품[],5,0)</f>
        <v>151080</v>
      </c>
      <c r="H176" s="61">
        <f>VLOOKUP(매출현황[[#This Row],[제품코드]],제품[],6,0)</f>
        <v>456000</v>
      </c>
      <c r="I176" s="34">
        <v>5</v>
      </c>
      <c r="J176" s="35">
        <v>0</v>
      </c>
      <c r="K176" s="21">
        <f>매출현황[[#This Row],[단가]]*매출현황[[#This Row],[수량]]*(1-매출현황[[#This Row],[할인율]])</f>
        <v>2280000</v>
      </c>
      <c r="L176" s="108" t="str">
        <f>VLOOKUP(매출현황[제품코드],제품[],9,0)</f>
        <v>휴대폰</v>
      </c>
    </row>
    <row r="177" spans="1:12" x14ac:dyDescent="0.3">
      <c r="A177" s="31">
        <v>176</v>
      </c>
      <c r="B177" s="32">
        <v>43232</v>
      </c>
      <c r="C177" s="41">
        <v>2</v>
      </c>
      <c r="D177" s="66" t="str">
        <f>VLOOKUP(매출현황[[#This Row],[거래처코드]],거래처[],2,0)</f>
        <v>혜성 백화점</v>
      </c>
      <c r="E177" s="68">
        <v>4</v>
      </c>
      <c r="F177" s="66" t="str">
        <f>VLOOKUP(매출현황[[#This Row],[제품코드]],제품[],2,0)</f>
        <v>2G MP3 Player E200</v>
      </c>
      <c r="G177" s="67">
        <f>VLOOKUP(매출현황[[#This Row],[제품코드]],제품[],5,0)</f>
        <v>13200</v>
      </c>
      <c r="H177" s="61">
        <f>VLOOKUP(매출현황[[#This Row],[제품코드]],제품[],6,0)</f>
        <v>25884</v>
      </c>
      <c r="I177" s="34">
        <v>5</v>
      </c>
      <c r="J177" s="35">
        <v>0</v>
      </c>
      <c r="K177" s="21">
        <f>매출현황[[#This Row],[단가]]*매출현황[[#This Row],[수량]]*(1-매출현황[[#This Row],[할인율]])</f>
        <v>129420</v>
      </c>
      <c r="L177" s="108" t="str">
        <f>VLOOKUP(매출현황[제품코드],제품[],9,0)</f>
        <v>오디오</v>
      </c>
    </row>
    <row r="178" spans="1:12" x14ac:dyDescent="0.3">
      <c r="A178" s="31">
        <v>177</v>
      </c>
      <c r="B178" s="32">
        <v>43232</v>
      </c>
      <c r="C178" s="41">
        <v>10</v>
      </c>
      <c r="D178" s="66" t="str">
        <f>VLOOKUP(매출현황[[#This Row],[거래처코드]],거래처[],2,0)</f>
        <v>신영상사</v>
      </c>
      <c r="E178" s="68">
        <v>5</v>
      </c>
      <c r="F178" s="66" t="str">
        <f>VLOOKUP(매출현황[[#This Row],[제품코드]],제품[],2,0)</f>
        <v>2 라인 유선 무선 전화 M202</v>
      </c>
      <c r="G178" s="67">
        <f>VLOOKUP(매출현황[[#This Row],[제품코드]],제품[],5,0)</f>
        <v>15996</v>
      </c>
      <c r="H178" s="61">
        <f>VLOOKUP(매출현황[[#This Row],[제품코드]],제품[],6,0)</f>
        <v>34788</v>
      </c>
      <c r="I178" s="34">
        <v>2</v>
      </c>
      <c r="J178" s="35">
        <v>0</v>
      </c>
      <c r="K178" s="21">
        <f>매출현황[[#This Row],[단가]]*매출현황[[#This Row],[수량]]*(1-매출현황[[#This Row],[할인율]])</f>
        <v>69576</v>
      </c>
      <c r="L178" s="108" t="str">
        <f>VLOOKUP(매출현황[제품코드],제품[],9,0)</f>
        <v>휴대폰</v>
      </c>
    </row>
    <row r="179" spans="1:12" x14ac:dyDescent="0.3">
      <c r="A179" s="31">
        <v>178</v>
      </c>
      <c r="B179" s="32">
        <v>43233</v>
      </c>
      <c r="C179" s="41">
        <v>10</v>
      </c>
      <c r="D179" s="66" t="str">
        <f>VLOOKUP(매출현황[[#This Row],[거래처코드]],거래처[],2,0)</f>
        <v>신영상사</v>
      </c>
      <c r="E179" s="68">
        <v>186</v>
      </c>
      <c r="F179" s="66" t="str">
        <f>VLOOKUP(매출현황[[#This Row],[제품코드]],제품[],2,0)</f>
        <v>SLR Camera 35" M358</v>
      </c>
      <c r="G179" s="67">
        <f>VLOOKUP(매출현황[[#This Row],[제품코드]],제품[],5,0)</f>
        <v>181008</v>
      </c>
      <c r="H179" s="61">
        <f>VLOOKUP(매출현황[[#This Row],[제품코드]],제품[],6,0)</f>
        <v>393600</v>
      </c>
      <c r="I179" s="34">
        <v>4</v>
      </c>
      <c r="J179" s="35">
        <v>0</v>
      </c>
      <c r="K179" s="21">
        <f>매출현황[[#This Row],[단가]]*매출현황[[#This Row],[수량]]*(1-매출현황[[#This Row],[할인율]])</f>
        <v>1574400</v>
      </c>
      <c r="L179" s="108" t="str">
        <f>VLOOKUP(매출현황[제품코드],제품[],9,0)</f>
        <v>카메라 &amp; 캠코더</v>
      </c>
    </row>
    <row r="180" spans="1:12" x14ac:dyDescent="0.3">
      <c r="A180" s="31">
        <v>179</v>
      </c>
      <c r="B180" s="32">
        <v>43233</v>
      </c>
      <c r="C180" s="41">
        <v>9</v>
      </c>
      <c r="D180" s="66" t="str">
        <f>VLOOKUP(매출현황[[#This Row],[거래처코드]],거래처[],2,0)</f>
        <v>월드링크</v>
      </c>
      <c r="E180" s="68">
        <v>193</v>
      </c>
      <c r="F180" s="66" t="str">
        <f>VLOOKUP(매출현황[[#This Row],[제품코드]],제품[],2,0)</f>
        <v>Social Videographer 1/2'' 3mm E300</v>
      </c>
      <c r="G180" s="67">
        <f>VLOOKUP(매출현황[[#This Row],[제품코드]],제품[],5,0)</f>
        <v>104004</v>
      </c>
      <c r="H180" s="61">
        <f>VLOOKUP(매출현황[[#This Row],[제품코드]],제품[],6,0)</f>
        <v>204000</v>
      </c>
      <c r="I180" s="34">
        <v>3</v>
      </c>
      <c r="J180" s="35">
        <v>0</v>
      </c>
      <c r="K180" s="21">
        <f>매출현황[[#This Row],[단가]]*매출현황[[#This Row],[수량]]*(1-매출현황[[#This Row],[할인율]])</f>
        <v>612000</v>
      </c>
      <c r="L180" s="108" t="str">
        <f>VLOOKUP(매출현황[제품코드],제품[],9,0)</f>
        <v>카메라 &amp; 캠코더</v>
      </c>
    </row>
    <row r="181" spans="1:12" x14ac:dyDescent="0.3">
      <c r="A181" s="31">
        <v>180</v>
      </c>
      <c r="B181" s="32">
        <v>43234</v>
      </c>
      <c r="C181" s="41">
        <v>2</v>
      </c>
      <c r="D181" s="66" t="str">
        <f>VLOOKUP(매출현황[[#This Row],[거래처코드]],거래처[],2,0)</f>
        <v>혜성 백화점</v>
      </c>
      <c r="E181" s="68">
        <v>128</v>
      </c>
      <c r="F181" s="66" t="str">
        <f>VLOOKUP(매출현황[[#This Row],[제품코드]],제품[],2,0)</f>
        <v>52" LCD HDTV X790W</v>
      </c>
      <c r="G181" s="67">
        <f>VLOOKUP(매출현황[[#This Row],[제품코드]],제품[],5,0)</f>
        <v>633036</v>
      </c>
      <c r="H181" s="61">
        <f>VLOOKUP(매출현황[[#This Row],[제품코드]],제품[],6,0)</f>
        <v>1910640</v>
      </c>
      <c r="I181" s="34">
        <v>1</v>
      </c>
      <c r="J181" s="35">
        <v>0</v>
      </c>
      <c r="K181" s="21">
        <f>매출현황[[#This Row],[단가]]*매출현황[[#This Row],[수량]]*(1-매출현황[[#This Row],[할인율]])</f>
        <v>1910640</v>
      </c>
      <c r="L181" s="108" t="str">
        <f>VLOOKUP(매출현황[제품코드],제품[],9,0)</f>
        <v>TV &amp; 비디오</v>
      </c>
    </row>
    <row r="182" spans="1:12" x14ac:dyDescent="0.3">
      <c r="A182" s="31">
        <v>181</v>
      </c>
      <c r="B182" s="32">
        <v>43234</v>
      </c>
      <c r="C182" s="41">
        <v>10</v>
      </c>
      <c r="D182" s="66" t="str">
        <f>VLOOKUP(매출현황[[#This Row],[거래처코드]],거래처[],2,0)</f>
        <v>신영상사</v>
      </c>
      <c r="E182" s="68">
        <v>164</v>
      </c>
      <c r="F182" s="66" t="str">
        <f>VLOOKUP(매출현황[[#This Row],[제품코드]],제품[],2,0)</f>
        <v>Independent Filmmaker 1'' 25mm X400</v>
      </c>
      <c r="G182" s="67">
        <f>VLOOKUP(매출현황[[#This Row],[제품코드]],제품[],5,0)</f>
        <v>636132</v>
      </c>
      <c r="H182" s="61">
        <f>VLOOKUP(매출현황[[#This Row],[제품코드]],제품[],6,0)</f>
        <v>1920000</v>
      </c>
      <c r="I182" s="34">
        <v>9</v>
      </c>
      <c r="J182" s="35">
        <v>0</v>
      </c>
      <c r="K182" s="21">
        <f>매출현황[[#This Row],[단가]]*매출현황[[#This Row],[수량]]*(1-매출현황[[#This Row],[할인율]])</f>
        <v>17280000</v>
      </c>
      <c r="L182" s="108" t="str">
        <f>VLOOKUP(매출현황[제품코드],제품[],9,0)</f>
        <v>카메라 &amp; 캠코더</v>
      </c>
    </row>
    <row r="183" spans="1:12" x14ac:dyDescent="0.3">
      <c r="A183" s="31">
        <v>182</v>
      </c>
      <c r="B183" s="32">
        <v>43234</v>
      </c>
      <c r="C183" s="41">
        <v>7</v>
      </c>
      <c r="D183" s="66" t="str">
        <f>VLOOKUP(매출현황[[#This Row],[거래처코드]],거래처[],2,0)</f>
        <v>삼화상사</v>
      </c>
      <c r="E183" s="68">
        <v>153</v>
      </c>
      <c r="F183" s="66" t="str">
        <f>VLOOKUP(매출현황[[#This Row],[제품코드]],제품[],2,0)</f>
        <v>Business Videographer 1/2'' 3mm M500</v>
      </c>
      <c r="G183" s="67">
        <f>VLOOKUP(매출현황[[#This Row],[제품코드]],제품[],5,0)</f>
        <v>485616</v>
      </c>
      <c r="H183" s="61">
        <f>VLOOKUP(매출현황[[#This Row],[제품코드]],제품[],6,0)</f>
        <v>1056000</v>
      </c>
      <c r="I183" s="34">
        <v>10</v>
      </c>
      <c r="J183" s="35">
        <v>0</v>
      </c>
      <c r="K183" s="21">
        <f>매출현황[[#This Row],[단가]]*매출현황[[#This Row],[수량]]*(1-매출현황[[#This Row],[할인율]])</f>
        <v>10560000</v>
      </c>
      <c r="L183" s="108" t="str">
        <f>VLOOKUP(매출현황[제품코드],제품[],9,0)</f>
        <v>카메라 &amp; 캠코더</v>
      </c>
    </row>
    <row r="184" spans="1:12" x14ac:dyDescent="0.3">
      <c r="A184" s="31">
        <v>183</v>
      </c>
      <c r="B184" s="32">
        <v>43234</v>
      </c>
      <c r="C184" s="41">
        <v>1</v>
      </c>
      <c r="D184" s="66" t="str">
        <f>VLOOKUP(매출현황[[#This Row],[거래처코드]],거래처[],2,0)</f>
        <v>한미전자</v>
      </c>
      <c r="E184" s="68">
        <v>168</v>
      </c>
      <c r="F184" s="66" t="str">
        <f>VLOOKUP(매출현황[[#This Row],[제품코드]],제품[],2,0)</f>
        <v>Independent Filmmaker 1/2" 3mm X300</v>
      </c>
      <c r="G184" s="67">
        <f>VLOOKUP(매출현황[[#This Row],[제품코드]],제품[],5,0)</f>
        <v>628188</v>
      </c>
      <c r="H184" s="61">
        <f>VLOOKUP(매출현황[[#This Row],[제품코드]],제품[],6,0)</f>
        <v>1896000</v>
      </c>
      <c r="I184" s="34">
        <v>10</v>
      </c>
      <c r="J184" s="35">
        <v>0</v>
      </c>
      <c r="K184" s="21">
        <f>매출현황[[#This Row],[단가]]*매출현황[[#This Row],[수량]]*(1-매출현황[[#This Row],[할인율]])</f>
        <v>18960000</v>
      </c>
      <c r="L184" s="108" t="str">
        <f>VLOOKUP(매출현황[제품코드],제품[],9,0)</f>
        <v>카메라 &amp; 캠코더</v>
      </c>
    </row>
    <row r="185" spans="1:12" x14ac:dyDescent="0.3">
      <c r="A185" s="31">
        <v>184</v>
      </c>
      <c r="B185" s="32">
        <v>43234</v>
      </c>
      <c r="C185" s="41">
        <v>7</v>
      </c>
      <c r="D185" s="66" t="str">
        <f>VLOOKUP(매출현황[[#This Row],[거래처코드]],거래처[],2,0)</f>
        <v>삼화상사</v>
      </c>
      <c r="E185" s="68">
        <v>128</v>
      </c>
      <c r="F185" s="66" t="str">
        <f>VLOOKUP(매출현황[[#This Row],[제품코드]],제품[],2,0)</f>
        <v>52" LCD HDTV X790W</v>
      </c>
      <c r="G185" s="67">
        <f>VLOOKUP(매출현황[[#This Row],[제품코드]],제품[],5,0)</f>
        <v>633036</v>
      </c>
      <c r="H185" s="61">
        <f>VLOOKUP(매출현황[[#This Row],[제품코드]],제품[],6,0)</f>
        <v>1910640</v>
      </c>
      <c r="I185" s="34">
        <v>5</v>
      </c>
      <c r="J185" s="35">
        <v>0</v>
      </c>
      <c r="K185" s="21">
        <f>매출현황[[#This Row],[단가]]*매출현황[[#This Row],[수량]]*(1-매출현황[[#This Row],[할인율]])</f>
        <v>9553200</v>
      </c>
      <c r="L185" s="108" t="str">
        <f>VLOOKUP(매출현황[제품코드],제품[],9,0)</f>
        <v>TV &amp; 비디오</v>
      </c>
    </row>
    <row r="186" spans="1:12" x14ac:dyDescent="0.3">
      <c r="A186" s="31">
        <v>185</v>
      </c>
      <c r="B186" s="32">
        <v>43234</v>
      </c>
      <c r="C186" s="41">
        <v>9</v>
      </c>
      <c r="D186" s="66" t="str">
        <f>VLOOKUP(매출현황[[#This Row],[거래처코드]],거래처[],2,0)</f>
        <v>월드링크</v>
      </c>
      <c r="E186" s="68">
        <v>74</v>
      </c>
      <c r="F186" s="66" t="str">
        <f>VLOOKUP(매출현황[[#This Row],[제품코드]],제품[],2,0)</f>
        <v>4 포트 USB 허브 E80 / 노트북 냉각 허브 / 노트북 팬</v>
      </c>
      <c r="G186" s="67">
        <f>VLOOKUP(매출현황[[#This Row],[제품코드]],제품[],5,0)</f>
        <v>18288</v>
      </c>
      <c r="H186" s="61">
        <f>VLOOKUP(매출현황[[#This Row],[제품코드]],제품[],6,0)</f>
        <v>35880</v>
      </c>
      <c r="I186" s="34">
        <v>8</v>
      </c>
      <c r="J186" s="35">
        <v>0</v>
      </c>
      <c r="K186" s="21">
        <f>매출현황[[#This Row],[단가]]*매출현황[[#This Row],[수량]]*(1-매출현황[[#This Row],[할인율]])</f>
        <v>287040</v>
      </c>
      <c r="L186" s="108" t="str">
        <f>VLOOKUP(매출현황[제품코드],제품[],9,0)</f>
        <v>컴퓨터</v>
      </c>
    </row>
    <row r="187" spans="1:12" x14ac:dyDescent="0.3">
      <c r="A187" s="31">
        <v>186</v>
      </c>
      <c r="B187" s="32">
        <v>43235</v>
      </c>
      <c r="C187" s="41">
        <v>9</v>
      </c>
      <c r="D187" s="66" t="str">
        <f>VLOOKUP(매출현황[[#This Row],[거래처코드]],거래처[],2,0)</f>
        <v>월드링크</v>
      </c>
      <c r="E187" s="68">
        <v>138</v>
      </c>
      <c r="F187" s="66" t="str">
        <f>VLOOKUP(매출현황[[#This Row],[제품코드]],제품[],2,0)</f>
        <v>LCD20 M210</v>
      </c>
      <c r="G187" s="67">
        <f>VLOOKUP(매출현황[[#This Row],[제품코드]],제품[],5,0)</f>
        <v>142932</v>
      </c>
      <c r="H187" s="61">
        <f>VLOOKUP(매출현황[[#This Row],[제품코드]],제품[],6,0)</f>
        <v>310800</v>
      </c>
      <c r="I187" s="34">
        <v>10</v>
      </c>
      <c r="J187" s="35">
        <v>0</v>
      </c>
      <c r="K187" s="21">
        <f>매출현황[[#This Row],[단가]]*매출현황[[#This Row],[수량]]*(1-매출현황[[#This Row],[할인율]])</f>
        <v>3108000</v>
      </c>
      <c r="L187" s="108" t="str">
        <f>VLOOKUP(매출현황[제품코드],제품[],9,0)</f>
        <v>컴퓨터</v>
      </c>
    </row>
    <row r="188" spans="1:12" x14ac:dyDescent="0.3">
      <c r="A188" s="31">
        <v>187</v>
      </c>
      <c r="B188" s="32">
        <v>43235</v>
      </c>
      <c r="C188" s="41">
        <v>6</v>
      </c>
      <c r="D188" s="66" t="str">
        <f>VLOOKUP(매출현황[[#This Row],[거래처코드]],거래처[],2,0)</f>
        <v>미림 백화점</v>
      </c>
      <c r="E188" s="68">
        <v>105</v>
      </c>
      <c r="F188" s="66" t="str">
        <f>VLOOKUP(매출현황[[#This Row],[제품코드]],제품[],2,0)</f>
        <v>터치 스크린 폰 5라인/내장 M500</v>
      </c>
      <c r="G188" s="67">
        <f>VLOOKUP(매출현황[[#This Row],[제품코드]],제품[],5,0)</f>
        <v>141276</v>
      </c>
      <c r="H188" s="61">
        <f>VLOOKUP(매출현황[[#This Row],[제품코드]],제품[],6,0)</f>
        <v>307200</v>
      </c>
      <c r="I188" s="34">
        <v>1</v>
      </c>
      <c r="J188" s="35">
        <v>0</v>
      </c>
      <c r="K188" s="21">
        <f>매출현황[[#This Row],[단가]]*매출현황[[#This Row],[수량]]*(1-매출현황[[#This Row],[할인율]])</f>
        <v>307200</v>
      </c>
      <c r="L188" s="108" t="str">
        <f>VLOOKUP(매출현황[제품코드],제품[],9,0)</f>
        <v>휴대폰</v>
      </c>
    </row>
    <row r="189" spans="1:12" x14ac:dyDescent="0.3">
      <c r="A189" s="31">
        <v>188</v>
      </c>
      <c r="B189" s="32">
        <v>43235</v>
      </c>
      <c r="C189" s="41">
        <v>10</v>
      </c>
      <c r="D189" s="66" t="str">
        <f>VLOOKUP(매출현황[[#This Row],[거래처코드]],거래처[],2,0)</f>
        <v>신영상사</v>
      </c>
      <c r="E189" s="68">
        <v>60</v>
      </c>
      <c r="F189" s="66" t="str">
        <f>VLOOKUP(매출현황[[#This Row],[제품코드]],제품[],2,0)</f>
        <v>DVD 58 DVD 저장 바인더 M55</v>
      </c>
      <c r="G189" s="67">
        <f>VLOOKUP(매출현황[[#This Row],[제품코드]],제품[],5,0)</f>
        <v>7668</v>
      </c>
      <c r="H189" s="61">
        <f>VLOOKUP(매출현황[[#This Row],[제품코드]],제품[],6,0)</f>
        <v>16668</v>
      </c>
      <c r="I189" s="34">
        <v>1</v>
      </c>
      <c r="J189" s="35">
        <v>0</v>
      </c>
      <c r="K189" s="21">
        <f>매출현황[[#This Row],[단가]]*매출현황[[#This Row],[수량]]*(1-매출현황[[#This Row],[할인율]])</f>
        <v>16668</v>
      </c>
      <c r="L189" s="108" t="str">
        <f>VLOOKUP(매출현황[제품코드],제품[],9,0)</f>
        <v>음반 &amp; 영화</v>
      </c>
    </row>
    <row r="190" spans="1:12" x14ac:dyDescent="0.3">
      <c r="A190" s="31">
        <v>189</v>
      </c>
      <c r="B190" s="32">
        <v>43236</v>
      </c>
      <c r="C190" s="41">
        <v>3</v>
      </c>
      <c r="D190" s="66" t="str">
        <f>VLOOKUP(매출현황[[#This Row],[거래처코드]],거래처[],2,0)</f>
        <v>태화상사</v>
      </c>
      <c r="E190" s="68">
        <v>253</v>
      </c>
      <c r="F190" s="66" t="str">
        <f>VLOOKUP(매출현황[[#This Row],[제품코드]],제품[],2,0)</f>
        <v>무선 송신기와투스 헤드폰 X250</v>
      </c>
      <c r="G190" s="67">
        <f>VLOOKUP(매출현황[[#This Row],[제품코드]],제품[],5,0)</f>
        <v>99396</v>
      </c>
      <c r="H190" s="61">
        <f>VLOOKUP(매출현황[[#This Row],[제품코드]],제품[],6,0)</f>
        <v>299988</v>
      </c>
      <c r="I190" s="34">
        <v>5</v>
      </c>
      <c r="J190" s="35">
        <v>0</v>
      </c>
      <c r="K190" s="21">
        <f>매출현황[[#This Row],[단가]]*매출현황[[#This Row],[수량]]*(1-매출현황[[#This Row],[할인율]])</f>
        <v>1499940</v>
      </c>
      <c r="L190" s="108" t="str">
        <f>VLOOKUP(매출현황[제품코드],제품[],9,0)</f>
        <v>오디오</v>
      </c>
    </row>
    <row r="191" spans="1:12" x14ac:dyDescent="0.3">
      <c r="A191" s="31">
        <v>190</v>
      </c>
      <c r="B191" s="32">
        <v>43236</v>
      </c>
      <c r="C191" s="41">
        <v>6</v>
      </c>
      <c r="D191" s="66" t="str">
        <f>VLOOKUP(매출현황[[#This Row],[거래처코드]],거래처[],2,0)</f>
        <v>미림 백화점</v>
      </c>
      <c r="E191" s="68">
        <v>229</v>
      </c>
      <c r="F191" s="66" t="str">
        <f>VLOOKUP(매출현황[[#This Row],[제품코드]],제품[],2,0)</f>
        <v>터치 스크린 폰 4-와이어 / 내장 M205</v>
      </c>
      <c r="G191" s="67">
        <f>VLOOKUP(매출현황[[#This Row],[제품코드]],제품[],5,0)</f>
        <v>147888</v>
      </c>
      <c r="H191" s="61">
        <f>VLOOKUP(매출현황[[#This Row],[제품코드]],제품[],6,0)</f>
        <v>321600</v>
      </c>
      <c r="I191" s="34">
        <v>1</v>
      </c>
      <c r="J191" s="35">
        <v>0</v>
      </c>
      <c r="K191" s="21">
        <f>매출현황[[#This Row],[단가]]*매출현황[[#This Row],[수량]]*(1-매출현황[[#This Row],[할인율]])</f>
        <v>321600</v>
      </c>
      <c r="L191" s="108" t="str">
        <f>VLOOKUP(매출현황[제품코드],제품[],9,0)</f>
        <v>휴대폰</v>
      </c>
    </row>
    <row r="192" spans="1:12" x14ac:dyDescent="0.3">
      <c r="A192" s="31">
        <v>191</v>
      </c>
      <c r="B192" s="32">
        <v>43236</v>
      </c>
      <c r="C192" s="41">
        <v>5</v>
      </c>
      <c r="D192" s="66" t="str">
        <f>VLOOKUP(매출현황[[#This Row],[거래처코드]],거래처[],2,0)</f>
        <v>오성통상</v>
      </c>
      <c r="E192" s="68">
        <v>66</v>
      </c>
      <c r="F192" s="66" t="str">
        <f>VLOOKUP(매출현황[[#This Row],[제품코드]],제품[],2,0)</f>
        <v>확장 2 휴대폰 무선 전화 시스템 M205</v>
      </c>
      <c r="G192" s="67">
        <f>VLOOKUP(매출현황[[#This Row],[제품코드]],제품[],5,0)</f>
        <v>22176</v>
      </c>
      <c r="H192" s="61">
        <f>VLOOKUP(매출현황[[#This Row],[제품코드]],제품[],6,0)</f>
        <v>48228</v>
      </c>
      <c r="I192" s="34">
        <v>8</v>
      </c>
      <c r="J192" s="35">
        <v>0</v>
      </c>
      <c r="K192" s="21">
        <f>매출현황[[#This Row],[단가]]*매출현황[[#This Row],[수량]]*(1-매출현황[[#This Row],[할인율]])</f>
        <v>385824</v>
      </c>
      <c r="L192" s="108" t="str">
        <f>VLOOKUP(매출현황[제품코드],제품[],9,0)</f>
        <v>휴대폰</v>
      </c>
    </row>
    <row r="193" spans="1:12" x14ac:dyDescent="0.3">
      <c r="A193" s="31">
        <v>192</v>
      </c>
      <c r="B193" s="32">
        <v>43237</v>
      </c>
      <c r="C193" s="41">
        <v>1</v>
      </c>
      <c r="D193" s="66" t="str">
        <f>VLOOKUP(매출현황[[#This Row],[거래처코드]],거래처[],2,0)</f>
        <v>한미전자</v>
      </c>
      <c r="E193" s="68">
        <v>136</v>
      </c>
      <c r="F193" s="66" t="str">
        <f>VLOOKUP(매출현황[[#This Row],[제품코드]],제품[],2,0)</f>
        <v>노트북15 M1501</v>
      </c>
      <c r="G193" s="67">
        <f>VLOOKUP(매출현황[[#This Row],[제품코드]],제품[],5,0)</f>
        <v>385728</v>
      </c>
      <c r="H193" s="61">
        <f>VLOOKUP(매출현황[[#This Row],[제품코드]],제품[],6,0)</f>
        <v>838800</v>
      </c>
      <c r="I193" s="34">
        <v>2</v>
      </c>
      <c r="J193" s="35">
        <v>0</v>
      </c>
      <c r="K193" s="21">
        <f>매출현황[[#This Row],[단가]]*매출현황[[#This Row],[수량]]*(1-매출현황[[#This Row],[할인율]])</f>
        <v>1677600</v>
      </c>
      <c r="L193" s="108" t="str">
        <f>VLOOKUP(매출현황[제품코드],제품[],9,0)</f>
        <v>컴퓨터</v>
      </c>
    </row>
    <row r="194" spans="1:12" x14ac:dyDescent="0.3">
      <c r="A194" s="31">
        <v>193</v>
      </c>
      <c r="B194" s="32">
        <v>43237</v>
      </c>
      <c r="C194" s="41">
        <v>5</v>
      </c>
      <c r="D194" s="66" t="str">
        <f>VLOOKUP(매출현황[[#This Row],[거래처코드]],거래처[],2,0)</f>
        <v>오성통상</v>
      </c>
      <c r="E194" s="68">
        <v>59</v>
      </c>
      <c r="F194" s="66" t="str">
        <f>VLOOKUP(매출현황[[#This Row],[제품코드]],제품[],2,0)</f>
        <v>DVD 55 DVD 저장 바인더 M56</v>
      </c>
      <c r="G194" s="67">
        <f>VLOOKUP(매출현황[[#This Row],[제품코드]],제품[],5,0)</f>
        <v>6984</v>
      </c>
      <c r="H194" s="61">
        <f>VLOOKUP(매출현황[[#This Row],[제품코드]],제품[],6,0)</f>
        <v>15192</v>
      </c>
      <c r="I194" s="34">
        <v>1</v>
      </c>
      <c r="J194" s="35">
        <v>0</v>
      </c>
      <c r="K194" s="21">
        <f>매출현황[[#This Row],[단가]]*매출현황[[#This Row],[수량]]*(1-매출현황[[#This Row],[할인율]])</f>
        <v>15192</v>
      </c>
      <c r="L194" s="108" t="str">
        <f>VLOOKUP(매출현황[제품코드],제품[],9,0)</f>
        <v>음반 &amp; 영화</v>
      </c>
    </row>
    <row r="195" spans="1:12" x14ac:dyDescent="0.3">
      <c r="A195" s="31">
        <v>194</v>
      </c>
      <c r="B195" s="32">
        <v>43237</v>
      </c>
      <c r="C195" s="41">
        <v>4</v>
      </c>
      <c r="D195" s="66" t="str">
        <f>VLOOKUP(매출현황[[#This Row],[거래처코드]],거래처[],2,0)</f>
        <v>동광통상</v>
      </c>
      <c r="E195" s="68">
        <v>96</v>
      </c>
      <c r="F195" s="66" t="str">
        <f>VLOOKUP(매출현황[[#This Row],[제품코드]],제품[],2,0)</f>
        <v>충전식 리튬 이온 배터리 팩 E300</v>
      </c>
      <c r="G195" s="67">
        <f>VLOOKUP(매출현황[[#This Row],[제품코드]],제품[],5,0)</f>
        <v>30588</v>
      </c>
      <c r="H195" s="61">
        <f>VLOOKUP(매출현황[[#This Row],[제품코드]],제품[],6,0)</f>
        <v>59988</v>
      </c>
      <c r="I195" s="34">
        <v>13</v>
      </c>
      <c r="J195" s="35">
        <v>0</v>
      </c>
      <c r="K195" s="21">
        <f>매출현황[[#This Row],[단가]]*매출현황[[#This Row],[수량]]*(1-매출현황[[#This Row],[할인율]])</f>
        <v>779844</v>
      </c>
      <c r="L195" s="108" t="str">
        <f>VLOOKUP(매출현황[제품코드],제품[],9,0)</f>
        <v>카메라 &amp; 캠코더</v>
      </c>
    </row>
    <row r="196" spans="1:12" x14ac:dyDescent="0.3">
      <c r="A196" s="31">
        <v>195</v>
      </c>
      <c r="B196" s="32">
        <v>43237</v>
      </c>
      <c r="C196" s="41">
        <v>2</v>
      </c>
      <c r="D196" s="66" t="str">
        <f>VLOOKUP(매출현황[[#This Row],[거래처코드]],거래처[],2,0)</f>
        <v>혜성 백화점</v>
      </c>
      <c r="E196" s="68">
        <v>229</v>
      </c>
      <c r="F196" s="66" t="str">
        <f>VLOOKUP(매출현황[[#This Row],[제품코드]],제품[],2,0)</f>
        <v>터치 스크린 폰 4-와이어 / 내장 M205</v>
      </c>
      <c r="G196" s="67">
        <f>VLOOKUP(매출현황[[#This Row],[제품코드]],제품[],5,0)</f>
        <v>147888</v>
      </c>
      <c r="H196" s="61">
        <f>VLOOKUP(매출현황[[#This Row],[제품코드]],제품[],6,0)</f>
        <v>321600</v>
      </c>
      <c r="I196" s="34">
        <v>5</v>
      </c>
      <c r="J196" s="35">
        <v>0</v>
      </c>
      <c r="K196" s="21">
        <f>매출현황[[#This Row],[단가]]*매출현황[[#This Row],[수량]]*(1-매출현황[[#This Row],[할인율]])</f>
        <v>1608000</v>
      </c>
      <c r="L196" s="108" t="str">
        <f>VLOOKUP(매출현황[제품코드],제품[],9,0)</f>
        <v>휴대폰</v>
      </c>
    </row>
    <row r="197" spans="1:12" x14ac:dyDescent="0.3">
      <c r="A197" s="31">
        <v>196</v>
      </c>
      <c r="B197" s="32">
        <v>43237</v>
      </c>
      <c r="C197" s="41">
        <v>9</v>
      </c>
      <c r="D197" s="66" t="str">
        <f>VLOOKUP(매출현황[[#This Row],[거래처코드]],거래처[],2,0)</f>
        <v>월드링크</v>
      </c>
      <c r="E197" s="68">
        <v>252</v>
      </c>
      <c r="F197" s="66" t="str">
        <f>VLOOKUP(매출현황[[#This Row],[제품코드]],제품[],2,0)</f>
        <v>무선 송신기와 블루투스 헤드폰 X250</v>
      </c>
      <c r="G197" s="67">
        <f>VLOOKUP(매출현황[[#This Row],[제품코드]],제품[],5,0)</f>
        <v>99396</v>
      </c>
      <c r="H197" s="61">
        <f>VLOOKUP(매출현황[[#This Row],[제품코드]],제품[],6,0)</f>
        <v>299988</v>
      </c>
      <c r="I197" s="34">
        <v>9</v>
      </c>
      <c r="J197" s="35">
        <v>0</v>
      </c>
      <c r="K197" s="21">
        <f>매출현황[[#This Row],[단가]]*매출현황[[#This Row],[수량]]*(1-매출현황[[#This Row],[할인율]])</f>
        <v>2699892</v>
      </c>
      <c r="L197" s="108" t="str">
        <f>VLOOKUP(매출현황[제품코드],제품[],9,0)</f>
        <v>오디오</v>
      </c>
    </row>
    <row r="198" spans="1:12" x14ac:dyDescent="0.3">
      <c r="A198" s="31">
        <v>197</v>
      </c>
      <c r="B198" s="32">
        <v>43238</v>
      </c>
      <c r="C198" s="41">
        <v>10</v>
      </c>
      <c r="D198" s="66" t="str">
        <f>VLOOKUP(매출현황[[#This Row],[거래처코드]],거래처[],2,0)</f>
        <v>신영상사</v>
      </c>
      <c r="E198" s="68">
        <v>168</v>
      </c>
      <c r="F198" s="66" t="str">
        <f>VLOOKUP(매출현황[[#This Row],[제품코드]],제품[],2,0)</f>
        <v>Independent Filmmaker 1/2" 3mm X300</v>
      </c>
      <c r="G198" s="67">
        <f>VLOOKUP(매출현황[[#This Row],[제품코드]],제품[],5,0)</f>
        <v>628188</v>
      </c>
      <c r="H198" s="61">
        <f>VLOOKUP(매출현황[[#This Row],[제품코드]],제품[],6,0)</f>
        <v>1896000</v>
      </c>
      <c r="I198" s="34">
        <v>3</v>
      </c>
      <c r="J198" s="35">
        <v>0</v>
      </c>
      <c r="K198" s="21">
        <f>매출현황[[#This Row],[단가]]*매출현황[[#This Row],[수량]]*(1-매출현황[[#This Row],[할인율]])</f>
        <v>5688000</v>
      </c>
      <c r="L198" s="108" t="str">
        <f>VLOOKUP(매출현황[제품코드],제품[],9,0)</f>
        <v>카메라 &amp; 캠코더</v>
      </c>
    </row>
    <row r="199" spans="1:12" x14ac:dyDescent="0.3">
      <c r="A199" s="31">
        <v>198</v>
      </c>
      <c r="B199" s="32">
        <v>43238</v>
      </c>
      <c r="C199" s="41">
        <v>7</v>
      </c>
      <c r="D199" s="66" t="str">
        <f>VLOOKUP(매출현황[[#This Row],[거래처코드]],거래처[],2,0)</f>
        <v>삼화상사</v>
      </c>
      <c r="E199" s="68">
        <v>62</v>
      </c>
      <c r="F199" s="66" t="str">
        <f>VLOOKUP(매출현황[[#This Row],[제품코드]],제품[],2,0)</f>
        <v>DVD 7 인치 플레이어 휴대용 E200</v>
      </c>
      <c r="G199" s="67">
        <f>VLOOKUP(매출현황[[#This Row],[제품코드]],제품[],5,0)</f>
        <v>67296</v>
      </c>
      <c r="H199" s="61">
        <f>VLOOKUP(매출현황[[#This Row],[제품코드]],제품[],6,0)</f>
        <v>131988</v>
      </c>
      <c r="I199" s="34">
        <v>9</v>
      </c>
      <c r="J199" s="35">
        <v>0</v>
      </c>
      <c r="K199" s="21">
        <f>매출현황[[#This Row],[단가]]*매출현황[[#This Row],[수량]]*(1-매출현황[[#This Row],[할인율]])</f>
        <v>1187892</v>
      </c>
      <c r="L199" s="108" t="str">
        <f>VLOOKUP(매출현황[제품코드],제품[],9,0)</f>
        <v>음반 &amp; 영화</v>
      </c>
    </row>
    <row r="200" spans="1:12" x14ac:dyDescent="0.3">
      <c r="A200" s="31">
        <v>199</v>
      </c>
      <c r="B200" s="32">
        <v>43238</v>
      </c>
      <c r="C200" s="41">
        <v>6</v>
      </c>
      <c r="D200" s="66" t="str">
        <f>VLOOKUP(매출현황[[#This Row],[거래처코드]],거래처[],2,0)</f>
        <v>미림 백화점</v>
      </c>
      <c r="E200" s="68">
        <v>155</v>
      </c>
      <c r="F200" s="66" t="str">
        <f>VLOOKUP(매출현황[[#This Row],[제품코드]],제품[],2,0)</f>
        <v>Business Videographer 1/2" 3mm M500</v>
      </c>
      <c r="G200" s="67">
        <f>VLOOKUP(매출현황[[#This Row],[제품코드]],제품[],5,0)</f>
        <v>484512</v>
      </c>
      <c r="H200" s="61">
        <f>VLOOKUP(매출현황[[#This Row],[제품코드]],제품[],6,0)</f>
        <v>1053600</v>
      </c>
      <c r="I200" s="34">
        <v>8</v>
      </c>
      <c r="J200" s="35">
        <v>0</v>
      </c>
      <c r="K200" s="21">
        <f>매출현황[[#This Row],[단가]]*매출현황[[#This Row],[수량]]*(1-매출현황[[#This Row],[할인율]])</f>
        <v>8428800</v>
      </c>
      <c r="L200" s="108" t="str">
        <f>VLOOKUP(매출현황[제품코드],제품[],9,0)</f>
        <v>카메라 &amp; 캠코더</v>
      </c>
    </row>
    <row r="201" spans="1:12" x14ac:dyDescent="0.3">
      <c r="A201" s="31">
        <v>200</v>
      </c>
      <c r="B201" s="32">
        <v>43238</v>
      </c>
      <c r="C201" s="41">
        <v>2</v>
      </c>
      <c r="D201" s="66" t="str">
        <f>VLOOKUP(매출현황[[#This Row],[거래처코드]],거래처[],2,0)</f>
        <v>혜성 백화점</v>
      </c>
      <c r="E201" s="68">
        <v>103</v>
      </c>
      <c r="F201" s="66" t="str">
        <f>VLOOKUP(매출현황[[#This Row],[제품코드]],제품[],2,0)</f>
        <v>터치 스크린 폰 - LCD M12</v>
      </c>
      <c r="G201" s="67">
        <f>VLOOKUP(매출현황[[#This Row],[제품코드]],제품[],5,0)</f>
        <v>110364</v>
      </c>
      <c r="H201" s="61">
        <f>VLOOKUP(매출현황[[#This Row],[제품코드]],제품[],6,0)</f>
        <v>240000</v>
      </c>
      <c r="I201" s="34">
        <v>4</v>
      </c>
      <c r="J201" s="35">
        <v>0</v>
      </c>
      <c r="K201" s="21">
        <f>매출현황[[#This Row],[단가]]*매출현황[[#This Row],[수량]]*(1-매출현황[[#This Row],[할인율]])</f>
        <v>960000</v>
      </c>
      <c r="L201" s="108" t="str">
        <f>VLOOKUP(매출현황[제품코드],제품[],9,0)</f>
        <v>휴대폰</v>
      </c>
    </row>
    <row r="202" spans="1:12" x14ac:dyDescent="0.3">
      <c r="A202" s="31">
        <v>201</v>
      </c>
      <c r="B202" s="32">
        <v>43239</v>
      </c>
      <c r="C202" s="41">
        <v>6</v>
      </c>
      <c r="D202" s="66" t="str">
        <f>VLOOKUP(매출현황[[#This Row],[거래처코드]],거래처[],2,0)</f>
        <v>미림 백화점</v>
      </c>
      <c r="E202" s="68">
        <v>148</v>
      </c>
      <c r="F202" s="66" t="str">
        <f>VLOOKUP(매출현황[[#This Row],[제품코드]],제품[],2,0)</f>
        <v>Moviemaker 2/3'' 17mm E100</v>
      </c>
      <c r="G202" s="67">
        <f>VLOOKUP(매출현황[[#This Row],[제품코드]],제품[],5,0)</f>
        <v>281424</v>
      </c>
      <c r="H202" s="61">
        <f>VLOOKUP(매출현황[[#This Row],[제품코드]],제품[],6,0)</f>
        <v>552000</v>
      </c>
      <c r="I202" s="34">
        <v>14</v>
      </c>
      <c r="J202" s="35">
        <v>0</v>
      </c>
      <c r="K202" s="21">
        <f>매출현황[[#This Row],[단가]]*매출현황[[#This Row],[수량]]*(1-매출현황[[#This Row],[할인율]])</f>
        <v>7728000</v>
      </c>
      <c r="L202" s="108" t="str">
        <f>VLOOKUP(매출현황[제품코드],제품[],9,0)</f>
        <v>카메라 &amp; 캠코더</v>
      </c>
    </row>
    <row r="203" spans="1:12" x14ac:dyDescent="0.3">
      <c r="A203" s="31">
        <v>202</v>
      </c>
      <c r="B203" s="32">
        <v>43239</v>
      </c>
      <c r="C203" s="41">
        <v>6</v>
      </c>
      <c r="D203" s="66" t="str">
        <f>VLOOKUP(매출현황[[#This Row],[거래처코드]],거래처[],2,0)</f>
        <v>미림 백화점</v>
      </c>
      <c r="E203" s="68">
        <v>70</v>
      </c>
      <c r="F203" s="66" t="str">
        <f>VLOOKUP(매출현황[[#This Row],[제품코드]],제품[],2,0)</f>
        <v>정품 가죽 그립 벨트 E322</v>
      </c>
      <c r="G203" s="67">
        <f>VLOOKUP(매출현황[[#This Row],[제품코드]],제품[],5,0)</f>
        <v>47712</v>
      </c>
      <c r="H203" s="61">
        <f>VLOOKUP(매출현황[[#This Row],[제품코드]],제품[],6,0)</f>
        <v>93588</v>
      </c>
      <c r="I203" s="34">
        <v>5</v>
      </c>
      <c r="J203" s="35">
        <v>0</v>
      </c>
      <c r="K203" s="21">
        <f>매출현황[[#This Row],[단가]]*매출현황[[#This Row],[수량]]*(1-매출현황[[#This Row],[할인율]])</f>
        <v>467940</v>
      </c>
      <c r="L203" s="108" t="str">
        <f>VLOOKUP(매출현황[제품코드],제품[],9,0)</f>
        <v>카메라 &amp; 캠코더</v>
      </c>
    </row>
    <row r="204" spans="1:12" x14ac:dyDescent="0.3">
      <c r="A204" s="31">
        <v>203</v>
      </c>
      <c r="B204" s="32">
        <v>43240</v>
      </c>
      <c r="C204" s="41">
        <v>3</v>
      </c>
      <c r="D204" s="66" t="str">
        <f>VLOOKUP(매출현황[[#This Row],[거래처코드]],거래처[],2,0)</f>
        <v>태화상사</v>
      </c>
      <c r="E204" s="68">
        <v>125</v>
      </c>
      <c r="F204" s="66" t="str">
        <f>VLOOKUP(매출현황[[#This Row],[제품코드]],제품[],2,0)</f>
        <v>40" LCD HDTV M690</v>
      </c>
      <c r="G204" s="67">
        <f>VLOOKUP(매출현황[[#This Row],[제품코드]],제품[],5,0)</f>
        <v>471120</v>
      </c>
      <c r="H204" s="61">
        <f>VLOOKUP(매출현황[[#This Row],[제품코드]],제품[],6,0)</f>
        <v>1421964</v>
      </c>
      <c r="I204" s="34">
        <v>1</v>
      </c>
      <c r="J204" s="35">
        <v>0</v>
      </c>
      <c r="K204" s="21">
        <f>매출현황[[#This Row],[단가]]*매출현황[[#This Row],[수량]]*(1-매출현황[[#This Row],[할인율]])</f>
        <v>1421964</v>
      </c>
      <c r="L204" s="108" t="str">
        <f>VLOOKUP(매출현황[제품코드],제품[],9,0)</f>
        <v>TV &amp; 비디오</v>
      </c>
    </row>
    <row r="205" spans="1:12" x14ac:dyDescent="0.3">
      <c r="A205" s="31">
        <v>204</v>
      </c>
      <c r="B205" s="32">
        <v>43240</v>
      </c>
      <c r="C205" s="41">
        <v>6</v>
      </c>
      <c r="D205" s="66" t="str">
        <f>VLOOKUP(매출현황[[#This Row],[거래처코드]],거래처[],2,0)</f>
        <v>미림 백화점</v>
      </c>
      <c r="E205" s="68">
        <v>196</v>
      </c>
      <c r="F205" s="66" t="str">
        <f>VLOOKUP(매출현황[[#This Row],[제품코드]],제품[],2,0)</f>
        <v>Social Videographer 1/2" 3mm E300</v>
      </c>
      <c r="G205" s="67">
        <f>VLOOKUP(매출현황[[#This Row],[제품코드]],제품[],5,0)</f>
        <v>104004</v>
      </c>
      <c r="H205" s="61">
        <f>VLOOKUP(매출현황[[#This Row],[제품코드]],제품[],6,0)</f>
        <v>204000</v>
      </c>
      <c r="I205" s="34">
        <v>1</v>
      </c>
      <c r="J205" s="35">
        <v>0</v>
      </c>
      <c r="K205" s="21">
        <f>매출현황[[#This Row],[단가]]*매출현황[[#This Row],[수량]]*(1-매출현황[[#This Row],[할인율]])</f>
        <v>204000</v>
      </c>
      <c r="L205" s="108" t="str">
        <f>VLOOKUP(매출현황[제품코드],제품[],9,0)</f>
        <v>카메라 &amp; 캠코더</v>
      </c>
    </row>
    <row r="206" spans="1:12" x14ac:dyDescent="0.3">
      <c r="A206" s="31">
        <v>205</v>
      </c>
      <c r="B206" s="32">
        <v>43240</v>
      </c>
      <c r="C206" s="41">
        <v>4</v>
      </c>
      <c r="D206" s="66" t="str">
        <f>VLOOKUP(매출현황[[#This Row],[거래처코드]],거래처[],2,0)</f>
        <v>동광통상</v>
      </c>
      <c r="E206" s="68">
        <v>2</v>
      </c>
      <c r="F206" s="66" t="str">
        <f>VLOOKUP(매출현황[[#This Row],[제품코드]],제품[],2,0)</f>
        <v>16GB New MP5 Play M1650</v>
      </c>
      <c r="G206" s="67">
        <f>VLOOKUP(매출현황[[#This Row],[제품코드]],제품[],5,0)</f>
        <v>128028</v>
      </c>
      <c r="H206" s="61">
        <f>VLOOKUP(매출현황[[#This Row],[제품코드]],제품[],6,0)</f>
        <v>278400</v>
      </c>
      <c r="I206" s="34">
        <v>10</v>
      </c>
      <c r="J206" s="35">
        <v>0</v>
      </c>
      <c r="K206" s="21">
        <f>매출현황[[#This Row],[단가]]*매출현황[[#This Row],[수량]]*(1-매출현황[[#This Row],[할인율]])</f>
        <v>2784000</v>
      </c>
      <c r="L206" s="108" t="str">
        <f>VLOOKUP(매출현황[제품코드],제품[],9,0)</f>
        <v>오디오</v>
      </c>
    </row>
    <row r="207" spans="1:12" x14ac:dyDescent="0.3">
      <c r="A207" s="31">
        <v>206</v>
      </c>
      <c r="B207" s="32">
        <v>43241</v>
      </c>
      <c r="C207" s="41">
        <v>1</v>
      </c>
      <c r="D207" s="66" t="str">
        <f>VLOOKUP(매출현황[[#This Row],[거래처코드]],거래처[],2,0)</f>
        <v>한미전자</v>
      </c>
      <c r="E207" s="68">
        <v>197</v>
      </c>
      <c r="F207" s="66" t="str">
        <f>VLOOKUP(매출현황[[#This Row],[제품코드]],제품[],2,0)</f>
        <v>Social Videographer 1/3'' 8.5mm E200</v>
      </c>
      <c r="G207" s="67">
        <f>VLOOKUP(매출현황[[#This Row],[제품코드]],제품[],5,0)</f>
        <v>100944</v>
      </c>
      <c r="H207" s="61">
        <f>VLOOKUP(매출현황[[#This Row],[제품코드]],제품[],6,0)</f>
        <v>198000</v>
      </c>
      <c r="I207" s="34">
        <v>3</v>
      </c>
      <c r="J207" s="35">
        <v>0</v>
      </c>
      <c r="K207" s="21">
        <f>매출현황[[#This Row],[단가]]*매출현황[[#This Row],[수량]]*(1-매출현황[[#This Row],[할인율]])</f>
        <v>594000</v>
      </c>
      <c r="L207" s="108" t="str">
        <f>VLOOKUP(매출현황[제품코드],제품[],9,0)</f>
        <v>카메라 &amp; 캠코더</v>
      </c>
    </row>
    <row r="208" spans="1:12" x14ac:dyDescent="0.3">
      <c r="A208" s="31">
        <v>207</v>
      </c>
      <c r="B208" s="32">
        <v>43241</v>
      </c>
      <c r="C208" s="41">
        <v>10</v>
      </c>
      <c r="D208" s="66" t="str">
        <f>VLOOKUP(매출현황[[#This Row],[거래처코드]],거래처[],2,0)</f>
        <v>신영상사</v>
      </c>
      <c r="E208" s="68">
        <v>74</v>
      </c>
      <c r="F208" s="66" t="str">
        <f>VLOOKUP(매출현황[[#This Row],[제품코드]],제품[],2,0)</f>
        <v>4 포트 USB 허브 E80 / 노트북 냉각 허브 / 노트북 팬</v>
      </c>
      <c r="G208" s="67">
        <f>VLOOKUP(매출현황[[#This Row],[제품코드]],제품[],5,0)</f>
        <v>18288</v>
      </c>
      <c r="H208" s="61">
        <f>VLOOKUP(매출현황[[#This Row],[제품코드]],제품[],6,0)</f>
        <v>35880</v>
      </c>
      <c r="I208" s="34">
        <v>9</v>
      </c>
      <c r="J208" s="35">
        <v>0</v>
      </c>
      <c r="K208" s="21">
        <f>매출현황[[#This Row],[단가]]*매출현황[[#This Row],[수량]]*(1-매출현황[[#This Row],[할인율]])</f>
        <v>322920</v>
      </c>
      <c r="L208" s="108" t="str">
        <f>VLOOKUP(매출현황[제품코드],제품[],9,0)</f>
        <v>컴퓨터</v>
      </c>
    </row>
    <row r="209" spans="1:12" x14ac:dyDescent="0.3">
      <c r="A209" s="31">
        <v>208</v>
      </c>
      <c r="B209" s="32">
        <v>43241</v>
      </c>
      <c r="C209" s="41">
        <v>2</v>
      </c>
      <c r="D209" s="66" t="str">
        <f>VLOOKUP(매출현황[[#This Row],[거래처코드]],거래처[],2,0)</f>
        <v>혜성 백화점</v>
      </c>
      <c r="E209" s="68">
        <v>126</v>
      </c>
      <c r="F209" s="66" t="str">
        <f>VLOOKUP(매출현황[[#This Row],[제품코드]],제품[],2,0)</f>
        <v>42" LCD HDTV M55</v>
      </c>
      <c r="G209" s="67">
        <f>VLOOKUP(매출현황[[#This Row],[제품코드]],제품[],5,0)</f>
        <v>467112</v>
      </c>
      <c r="H209" s="61">
        <f>VLOOKUP(매출현황[[#This Row],[제품코드]],제품[],6,0)</f>
        <v>916212</v>
      </c>
      <c r="I209" s="34">
        <v>1</v>
      </c>
      <c r="J209" s="35">
        <v>0</v>
      </c>
      <c r="K209" s="21">
        <f>매출현황[[#This Row],[단가]]*매출현황[[#This Row],[수량]]*(1-매출현황[[#This Row],[할인율]])</f>
        <v>916212</v>
      </c>
      <c r="L209" s="108" t="str">
        <f>VLOOKUP(매출현황[제품코드],제품[],9,0)</f>
        <v>TV &amp; 비디오</v>
      </c>
    </row>
    <row r="210" spans="1:12" x14ac:dyDescent="0.3">
      <c r="A210" s="31">
        <v>209</v>
      </c>
      <c r="B210" s="32">
        <v>43242</v>
      </c>
      <c r="C210" s="41">
        <v>3</v>
      </c>
      <c r="D210" s="66" t="str">
        <f>VLOOKUP(매출현황[[#This Row],[거래처코드]],거래처[],2,0)</f>
        <v>태화상사</v>
      </c>
      <c r="E210" s="68">
        <v>220</v>
      </c>
      <c r="F210" s="66" t="str">
        <f>VLOOKUP(매출현황[[#This Row],[제품코드]],제품[],2,0)</f>
        <v>PDA Phone 3.5 inches M320</v>
      </c>
      <c r="G210" s="67">
        <f>VLOOKUP(매출현황[[#This Row],[제품코드]],제품[],5,0)</f>
        <v>165000</v>
      </c>
      <c r="H210" s="61">
        <f>VLOOKUP(매출현황[[#This Row],[제품코드]],제품[],6,0)</f>
        <v>358800</v>
      </c>
      <c r="I210" s="34">
        <v>10</v>
      </c>
      <c r="J210" s="35">
        <v>0</v>
      </c>
      <c r="K210" s="21">
        <f>매출현황[[#This Row],[단가]]*매출현황[[#This Row],[수량]]*(1-매출현황[[#This Row],[할인율]])</f>
        <v>3588000</v>
      </c>
      <c r="L210" s="108" t="str">
        <f>VLOOKUP(매출현황[제품코드],제품[],9,0)</f>
        <v>휴대폰</v>
      </c>
    </row>
    <row r="211" spans="1:12" x14ac:dyDescent="0.3">
      <c r="A211" s="31">
        <v>210</v>
      </c>
      <c r="B211" s="32">
        <v>43242</v>
      </c>
      <c r="C211" s="41">
        <v>10</v>
      </c>
      <c r="D211" s="66" t="str">
        <f>VLOOKUP(매출현황[[#This Row],[거래처코드]],거래처[],2,0)</f>
        <v>신영상사</v>
      </c>
      <c r="E211" s="68">
        <v>107</v>
      </c>
      <c r="F211" s="66" t="str">
        <f>VLOOKUP(매출현황[[#This Row],[제품코드]],제품[],2,0)</f>
        <v>터치 스크린 전화 적외선 M901</v>
      </c>
      <c r="G211" s="67">
        <f>VLOOKUP(매출현황[[#This Row],[제품코드]],제품[],5,0)</f>
        <v>165552</v>
      </c>
      <c r="H211" s="61">
        <f>VLOOKUP(매출현황[[#This Row],[제품코드]],제품[],6,0)</f>
        <v>360000</v>
      </c>
      <c r="I211" s="34">
        <v>2</v>
      </c>
      <c r="J211" s="35">
        <v>0</v>
      </c>
      <c r="K211" s="21">
        <f>매출현황[[#This Row],[단가]]*매출현황[[#This Row],[수량]]*(1-매출현황[[#This Row],[할인율]])</f>
        <v>720000</v>
      </c>
      <c r="L211" s="108" t="str">
        <f>VLOOKUP(매출현황[제품코드],제품[],9,0)</f>
        <v>휴대폰</v>
      </c>
    </row>
    <row r="212" spans="1:12" x14ac:dyDescent="0.3">
      <c r="A212" s="31">
        <v>211</v>
      </c>
      <c r="B212" s="32">
        <v>43243</v>
      </c>
      <c r="C212" s="41">
        <v>10</v>
      </c>
      <c r="D212" s="66" t="str">
        <f>VLOOKUP(매출현황[[#This Row],[거래처코드]],거래처[],2,0)</f>
        <v>신영상사</v>
      </c>
      <c r="E212" s="68">
        <v>10</v>
      </c>
      <c r="F212" s="66" t="str">
        <f>VLOOKUP(매출현황[[#This Row],[제품코드]],제품[],2,0)</f>
        <v>4G MP3 Player E400</v>
      </c>
      <c r="G212" s="67">
        <f>VLOOKUP(매출현황[[#This Row],[제품코드]],제품[],5,0)</f>
        <v>36696</v>
      </c>
      <c r="H212" s="61">
        <f>VLOOKUP(매출현황[[#This Row],[제품코드]],제품[],6,0)</f>
        <v>71988</v>
      </c>
      <c r="I212" s="34">
        <v>4</v>
      </c>
      <c r="J212" s="35">
        <v>0</v>
      </c>
      <c r="K212" s="21">
        <f>매출현황[[#This Row],[단가]]*매출현황[[#This Row],[수량]]*(1-매출현황[[#This Row],[할인율]])</f>
        <v>287952</v>
      </c>
      <c r="L212" s="108" t="str">
        <f>VLOOKUP(매출현황[제품코드],제품[],9,0)</f>
        <v>오디오</v>
      </c>
    </row>
    <row r="213" spans="1:12" x14ac:dyDescent="0.3">
      <c r="A213" s="31">
        <v>212</v>
      </c>
      <c r="B213" s="32">
        <v>43243</v>
      </c>
      <c r="C213" s="41">
        <v>6</v>
      </c>
      <c r="D213" s="66" t="str">
        <f>VLOOKUP(매출현황[[#This Row],[거래처코드]],거래처[],2,0)</f>
        <v>미림 백화점</v>
      </c>
      <c r="E213" s="68">
        <v>201</v>
      </c>
      <c r="F213" s="66" t="str">
        <f>VLOOKUP(매출현황[[#This Row],[제품코드]],제품[],2,0)</f>
        <v>Trendsetter 1'' 25mm X400</v>
      </c>
      <c r="G213" s="67">
        <f>VLOOKUP(매출현황[[#This Row],[제품코드]],제품[],5,0)</f>
        <v>409512</v>
      </c>
      <c r="H213" s="61">
        <f>VLOOKUP(매출현황[[#This Row],[제품코드]],제품[],6,0)</f>
        <v>1236000</v>
      </c>
      <c r="I213" s="34">
        <v>5</v>
      </c>
      <c r="J213" s="35">
        <v>0</v>
      </c>
      <c r="K213" s="21">
        <f>매출현황[[#This Row],[단가]]*매출현황[[#This Row],[수량]]*(1-매출현황[[#This Row],[할인율]])</f>
        <v>6180000</v>
      </c>
      <c r="L213" s="108" t="str">
        <f>VLOOKUP(매출현황[제품코드],제품[],9,0)</f>
        <v>카메라 &amp; 캠코더</v>
      </c>
    </row>
    <row r="214" spans="1:12" x14ac:dyDescent="0.3">
      <c r="A214" s="31">
        <v>213</v>
      </c>
      <c r="B214" s="32">
        <v>43243</v>
      </c>
      <c r="C214" s="41">
        <v>7</v>
      </c>
      <c r="D214" s="66" t="str">
        <f>VLOOKUP(매출현황[[#This Row],[거래처코드]],거래처[],2,0)</f>
        <v>삼화상사</v>
      </c>
      <c r="E214" s="68">
        <v>27</v>
      </c>
      <c r="F214" s="66" t="str">
        <f>VLOOKUP(매출현황[[#This Row],[제품코드]],제품[],2,0)</f>
        <v>센트렉스 X15</v>
      </c>
      <c r="G214" s="67">
        <f>VLOOKUP(매출현황[[#This Row],[제품코드]],제품[],5,0)</f>
        <v>19872</v>
      </c>
      <c r="H214" s="61">
        <f>VLOOKUP(매출현황[[#This Row],[제품코드]],제품[],6,0)</f>
        <v>59988</v>
      </c>
      <c r="I214" s="34">
        <v>5</v>
      </c>
      <c r="J214" s="35">
        <v>0</v>
      </c>
      <c r="K214" s="21">
        <f>매출현황[[#This Row],[단가]]*매출현황[[#This Row],[수량]]*(1-매출현황[[#This Row],[할인율]])</f>
        <v>299940</v>
      </c>
      <c r="L214" s="108" t="str">
        <f>VLOOKUP(매출현황[제품코드],제품[],9,0)</f>
        <v>휴대폰</v>
      </c>
    </row>
    <row r="215" spans="1:12" x14ac:dyDescent="0.3">
      <c r="A215" s="31">
        <v>214</v>
      </c>
      <c r="B215" s="32">
        <v>43243</v>
      </c>
      <c r="C215" s="41">
        <v>5</v>
      </c>
      <c r="D215" s="66" t="str">
        <f>VLOOKUP(매출현황[[#This Row],[거래처코드]],거래처[],2,0)</f>
        <v>오성통상</v>
      </c>
      <c r="E215" s="68">
        <v>136</v>
      </c>
      <c r="F215" s="66" t="str">
        <f>VLOOKUP(매출현황[[#This Row],[제품코드]],제품[],2,0)</f>
        <v>노트북15 M1501</v>
      </c>
      <c r="G215" s="67">
        <f>VLOOKUP(매출현황[[#This Row],[제품코드]],제품[],5,0)</f>
        <v>385728</v>
      </c>
      <c r="H215" s="61">
        <f>VLOOKUP(매출현황[[#This Row],[제품코드]],제품[],6,0)</f>
        <v>838800</v>
      </c>
      <c r="I215" s="34">
        <v>8</v>
      </c>
      <c r="J215" s="35">
        <v>0</v>
      </c>
      <c r="K215" s="21">
        <f>매출현황[[#This Row],[단가]]*매출현황[[#This Row],[수량]]*(1-매출현황[[#This Row],[할인율]])</f>
        <v>6710400</v>
      </c>
      <c r="L215" s="108" t="str">
        <f>VLOOKUP(매출현황[제품코드],제품[],9,0)</f>
        <v>컴퓨터</v>
      </c>
    </row>
    <row r="216" spans="1:12" x14ac:dyDescent="0.3">
      <c r="A216" s="31">
        <v>215</v>
      </c>
      <c r="B216" s="32">
        <v>43243</v>
      </c>
      <c r="C216" s="41">
        <v>2</v>
      </c>
      <c r="D216" s="66" t="str">
        <f>VLOOKUP(매출현황[[#This Row],[거래처코드]],거래처[],2,0)</f>
        <v>혜성 백화점</v>
      </c>
      <c r="E216" s="68">
        <v>179</v>
      </c>
      <c r="F216" s="66" t="str">
        <f>VLOOKUP(매출현황[[#This Row],[제품코드]],제품[],2,0)</f>
        <v>노트북12W M2080</v>
      </c>
      <c r="G216" s="67">
        <f>VLOOKUP(매출현황[[#This Row],[제품코드]],제품[],5,0)</f>
        <v>244104</v>
      </c>
      <c r="H216" s="61">
        <f>VLOOKUP(매출현황[[#This Row],[제품코드]],제품[],6,0)</f>
        <v>478800</v>
      </c>
      <c r="I216" s="34">
        <v>3</v>
      </c>
      <c r="J216" s="35">
        <v>0</v>
      </c>
      <c r="K216" s="21">
        <f>매출현황[[#This Row],[단가]]*매출현황[[#This Row],[수량]]*(1-매출현황[[#This Row],[할인율]])</f>
        <v>1436400</v>
      </c>
      <c r="L216" s="108" t="str">
        <f>VLOOKUP(매출현황[제품코드],제품[],9,0)</f>
        <v>컴퓨터</v>
      </c>
    </row>
    <row r="217" spans="1:12" x14ac:dyDescent="0.3">
      <c r="A217" s="31">
        <v>216</v>
      </c>
      <c r="B217" s="32">
        <v>43243</v>
      </c>
      <c r="C217" s="41">
        <v>10</v>
      </c>
      <c r="D217" s="66" t="str">
        <f>VLOOKUP(매출현황[[#This Row],[거래처코드]],거래처[],2,0)</f>
        <v>신영상사</v>
      </c>
      <c r="E217" s="68">
        <v>243</v>
      </c>
      <c r="F217" s="66" t="str">
        <f>VLOOKUP(매출현황[[#This Row],[제품코드]],제품[],2,0)</f>
        <v>LCD22 M2002</v>
      </c>
      <c r="G217" s="67">
        <f>VLOOKUP(매출현황[[#This Row],[제품코드]],제품[],5,0)</f>
        <v>246108</v>
      </c>
      <c r="H217" s="61">
        <f>VLOOKUP(매출현황[[#This Row],[제품코드]],제품[],6,0)</f>
        <v>742800</v>
      </c>
      <c r="I217" s="34">
        <v>8</v>
      </c>
      <c r="J217" s="35">
        <v>0</v>
      </c>
      <c r="K217" s="21">
        <f>매출현황[[#This Row],[단가]]*매출현황[[#This Row],[수량]]*(1-매출현황[[#This Row],[할인율]])</f>
        <v>5942400</v>
      </c>
      <c r="L217" s="108" t="str">
        <f>VLOOKUP(매출현황[제품코드],제품[],9,0)</f>
        <v>컴퓨터</v>
      </c>
    </row>
    <row r="218" spans="1:12" x14ac:dyDescent="0.3">
      <c r="A218" s="31">
        <v>217</v>
      </c>
      <c r="B218" s="32">
        <v>43244</v>
      </c>
      <c r="C218" s="41">
        <v>8</v>
      </c>
      <c r="D218" s="66" t="str">
        <f>VLOOKUP(매출현황[[#This Row],[거래처코드]],거래처[],2,0)</f>
        <v>태강교역</v>
      </c>
      <c r="E218" s="68">
        <v>81</v>
      </c>
      <c r="F218" s="66" t="str">
        <f>VLOOKUP(매출현황[[#This Row],[제품코드]],제품[],2,0)</f>
        <v>다중 회선 전화 M30</v>
      </c>
      <c r="G218" s="67">
        <f>VLOOKUP(매출현황[[#This Row],[제품코드]],제품[],5,0)</f>
        <v>12684</v>
      </c>
      <c r="H218" s="61">
        <f>VLOOKUP(매출현황[[#This Row],[제품코드]],제품[],6,0)</f>
        <v>27588</v>
      </c>
      <c r="I218" s="34">
        <v>4</v>
      </c>
      <c r="J218" s="35">
        <v>0</v>
      </c>
      <c r="K218" s="21">
        <f>매출현황[[#This Row],[단가]]*매출현황[[#This Row],[수량]]*(1-매출현황[[#This Row],[할인율]])</f>
        <v>110352</v>
      </c>
      <c r="L218" s="108" t="str">
        <f>VLOOKUP(매출현황[제품코드],제품[],9,0)</f>
        <v>휴대폰</v>
      </c>
    </row>
    <row r="219" spans="1:12" x14ac:dyDescent="0.3">
      <c r="A219" s="31">
        <v>218</v>
      </c>
      <c r="B219" s="32">
        <v>43244</v>
      </c>
      <c r="C219" s="41">
        <v>7</v>
      </c>
      <c r="D219" s="66" t="str">
        <f>VLOOKUP(매출현황[[#This Row],[거래처코드]],거래처[],2,0)</f>
        <v>삼화상사</v>
      </c>
      <c r="E219" s="68">
        <v>197</v>
      </c>
      <c r="F219" s="66" t="str">
        <f>VLOOKUP(매출현황[[#This Row],[제품코드]],제품[],2,0)</f>
        <v>Social Videographer 1/3'' 8.5mm E200</v>
      </c>
      <c r="G219" s="67">
        <f>VLOOKUP(매출현황[[#This Row],[제품코드]],제품[],5,0)</f>
        <v>100944</v>
      </c>
      <c r="H219" s="61">
        <f>VLOOKUP(매출현황[[#This Row],[제품코드]],제품[],6,0)</f>
        <v>198000</v>
      </c>
      <c r="I219" s="34">
        <v>8</v>
      </c>
      <c r="J219" s="35">
        <v>0</v>
      </c>
      <c r="K219" s="21">
        <f>매출현황[[#This Row],[단가]]*매출현황[[#This Row],[수량]]*(1-매출현황[[#This Row],[할인율]])</f>
        <v>1584000</v>
      </c>
      <c r="L219" s="108" t="str">
        <f>VLOOKUP(매출현황[제품코드],제품[],9,0)</f>
        <v>카메라 &amp; 캠코더</v>
      </c>
    </row>
    <row r="220" spans="1:12" x14ac:dyDescent="0.3">
      <c r="A220" s="31">
        <v>219</v>
      </c>
      <c r="B220" s="32">
        <v>43244</v>
      </c>
      <c r="C220" s="41">
        <v>3</v>
      </c>
      <c r="D220" s="66" t="str">
        <f>VLOOKUP(매출현황[[#This Row],[거래처코드]],거래처[],2,0)</f>
        <v>태화상사</v>
      </c>
      <c r="E220" s="68">
        <v>9</v>
      </c>
      <c r="F220" s="66" t="str">
        <f>VLOOKUP(매출현황[[#This Row],[제품코드]],제품[],2,0)</f>
        <v>4 휴대폰 무선 전화 시스템 M86</v>
      </c>
      <c r="G220" s="67">
        <f>VLOOKUP(매출현황[[#This Row],[제품코드]],제품[],5,0)</f>
        <v>19860</v>
      </c>
      <c r="H220" s="61">
        <f>VLOOKUP(매출현황[[#This Row],[제품코드]],제품[],6,0)</f>
        <v>43188</v>
      </c>
      <c r="I220" s="34">
        <v>3</v>
      </c>
      <c r="J220" s="35">
        <v>0</v>
      </c>
      <c r="K220" s="21">
        <f>매출현황[[#This Row],[단가]]*매출현황[[#This Row],[수량]]*(1-매출현황[[#This Row],[할인율]])</f>
        <v>129564</v>
      </c>
      <c r="L220" s="108" t="str">
        <f>VLOOKUP(매출현황[제품코드],제품[],9,0)</f>
        <v>휴대폰</v>
      </c>
    </row>
    <row r="221" spans="1:12" x14ac:dyDescent="0.3">
      <c r="A221" s="31">
        <v>220</v>
      </c>
      <c r="B221" s="32">
        <v>43244</v>
      </c>
      <c r="C221" s="41">
        <v>2</v>
      </c>
      <c r="D221" s="66" t="str">
        <f>VLOOKUP(매출현황[[#This Row],[거래처코드]],거래처[],2,0)</f>
        <v>혜성 백화점</v>
      </c>
      <c r="E221" s="68">
        <v>67</v>
      </c>
      <c r="F221" s="66" t="str">
        <f>VLOOKUP(매출현황[[#This Row],[제품코드]],제품[],2,0)</f>
        <v>확장 4 휴대폰 무선 전화 시스템 M206</v>
      </c>
      <c r="G221" s="67">
        <f>VLOOKUP(매출현황[[#This Row],[제품코드]],제품[],5,0)</f>
        <v>24180</v>
      </c>
      <c r="H221" s="61">
        <f>VLOOKUP(매출현황[[#This Row],[제품코드]],제품[],6,0)</f>
        <v>52572</v>
      </c>
      <c r="I221" s="34">
        <v>3</v>
      </c>
      <c r="J221" s="35">
        <v>0</v>
      </c>
      <c r="K221" s="21">
        <f>매출현황[[#This Row],[단가]]*매출현황[[#This Row],[수량]]*(1-매출현황[[#This Row],[할인율]])</f>
        <v>157716</v>
      </c>
      <c r="L221" s="108" t="str">
        <f>VLOOKUP(매출현황[제품코드],제품[],9,0)</f>
        <v>휴대폰</v>
      </c>
    </row>
    <row r="222" spans="1:12" x14ac:dyDescent="0.3">
      <c r="A222" s="31">
        <v>221</v>
      </c>
      <c r="B222" s="32">
        <v>43244</v>
      </c>
      <c r="C222" s="41">
        <v>7</v>
      </c>
      <c r="D222" s="66" t="str">
        <f>VLOOKUP(매출현황[[#This Row],[거래처코드]],거래처[],2,0)</f>
        <v>삼화상사</v>
      </c>
      <c r="E222" s="68">
        <v>56</v>
      </c>
      <c r="F222" s="66" t="str">
        <f>VLOOKUP(매출현황[[#This Row],[제품코드]],제품[],2,0)</f>
        <v>DVD 14인치 플레이어 휴대용 L200</v>
      </c>
      <c r="G222" s="67">
        <f>VLOOKUP(매출현황[[#This Row],[제품코드]],제품[],5,0)</f>
        <v>115296</v>
      </c>
      <c r="H222" s="61">
        <f>VLOOKUP(매출현황[[#This Row],[제품코드]],제품[],6,0)</f>
        <v>347988</v>
      </c>
      <c r="I222" s="34">
        <v>4</v>
      </c>
      <c r="J222" s="35">
        <v>0</v>
      </c>
      <c r="K222" s="21">
        <f>매출현황[[#This Row],[단가]]*매출현황[[#This Row],[수량]]*(1-매출현황[[#This Row],[할인율]])</f>
        <v>1391952</v>
      </c>
      <c r="L222" s="108" t="str">
        <f>VLOOKUP(매출현황[제품코드],제품[],9,0)</f>
        <v>음반 &amp; 영화</v>
      </c>
    </row>
    <row r="223" spans="1:12" x14ac:dyDescent="0.3">
      <c r="A223" s="31">
        <v>222</v>
      </c>
      <c r="B223" s="32">
        <v>43245</v>
      </c>
      <c r="C223" s="41">
        <v>2</v>
      </c>
      <c r="D223" s="66" t="str">
        <f>VLOOKUP(매출현황[[#This Row],[거래처코드]],거래처[],2,0)</f>
        <v>혜성 백화점</v>
      </c>
      <c r="E223" s="68">
        <v>61</v>
      </c>
      <c r="F223" s="66" t="str">
        <f>VLOOKUP(매출현황[[#This Row],[제품코드]],제품[],2,0)</f>
        <v>DVD 60 DVD 저장 바인더 L20</v>
      </c>
      <c r="G223" s="67">
        <f>VLOOKUP(매출현황[[#This Row],[제품코드]],제품[],5,0)</f>
        <v>9096</v>
      </c>
      <c r="H223" s="61">
        <f>VLOOKUP(매출현황[[#This Row],[제품코드]],제품[],6,0)</f>
        <v>27468</v>
      </c>
      <c r="I223" s="34">
        <v>10</v>
      </c>
      <c r="J223" s="35">
        <v>0</v>
      </c>
      <c r="K223" s="21">
        <f>매출현황[[#This Row],[단가]]*매출현황[[#This Row],[수량]]*(1-매출현황[[#This Row],[할인율]])</f>
        <v>274680</v>
      </c>
      <c r="L223" s="108" t="str">
        <f>VLOOKUP(매출현황[제품코드],제품[],9,0)</f>
        <v>음반 &amp; 영화</v>
      </c>
    </row>
    <row r="224" spans="1:12" x14ac:dyDescent="0.3">
      <c r="A224" s="31">
        <v>223</v>
      </c>
      <c r="B224" s="32">
        <v>43245</v>
      </c>
      <c r="C224" s="41">
        <v>5</v>
      </c>
      <c r="D224" s="66" t="str">
        <f>VLOOKUP(매출현황[[#This Row],[거래처코드]],거래처[],2,0)</f>
        <v>오성통상</v>
      </c>
      <c r="E224" s="68">
        <v>161</v>
      </c>
      <c r="F224" s="66" t="str">
        <f>VLOOKUP(매출현황[[#This Row],[제품코드]],제품[],2,0)</f>
        <v>Home and Vacation Moviemaker 1'' 25mm M400</v>
      </c>
      <c r="G224" s="67">
        <f>VLOOKUP(매출현황[[#This Row],[제품코드]],제품[],5,0)</f>
        <v>342144</v>
      </c>
      <c r="H224" s="61">
        <f>VLOOKUP(매출현황[[#This Row],[제품코드]],제품[],6,0)</f>
        <v>744000</v>
      </c>
      <c r="I224" s="34">
        <v>5</v>
      </c>
      <c r="J224" s="35">
        <v>0</v>
      </c>
      <c r="K224" s="21">
        <f>매출현황[[#This Row],[단가]]*매출현황[[#This Row],[수량]]*(1-매출현황[[#This Row],[할인율]])</f>
        <v>3720000</v>
      </c>
      <c r="L224" s="108" t="str">
        <f>VLOOKUP(매출현황[제품코드],제품[],9,0)</f>
        <v>카메라 &amp; 캠코더</v>
      </c>
    </row>
    <row r="225" spans="1:12" x14ac:dyDescent="0.3">
      <c r="A225" s="31">
        <v>224</v>
      </c>
      <c r="B225" s="32">
        <v>43246</v>
      </c>
      <c r="C225" s="41">
        <v>5</v>
      </c>
      <c r="D225" s="66" t="str">
        <f>VLOOKUP(매출현황[[#This Row],[거래처코드]],거래처[],2,0)</f>
        <v>오성통상</v>
      </c>
      <c r="E225" s="68">
        <v>31</v>
      </c>
      <c r="F225" s="66" t="str">
        <f>VLOOKUP(매출현황[[#This Row],[제품코드]],제품[],2,0)</f>
        <v>블루투스 노트북 마우스 E72</v>
      </c>
      <c r="G225" s="67">
        <f>VLOOKUP(매출현황[[#This Row],[제품코드]],제품[],5,0)</f>
        <v>30588</v>
      </c>
      <c r="H225" s="61">
        <f>VLOOKUP(매출현황[[#This Row],[제품코드]],제품[],6,0)</f>
        <v>60000</v>
      </c>
      <c r="I225" s="34">
        <v>10</v>
      </c>
      <c r="J225" s="35">
        <v>0</v>
      </c>
      <c r="K225" s="21">
        <f>매출현황[[#This Row],[단가]]*매출현황[[#This Row],[수량]]*(1-매출현황[[#This Row],[할인율]])</f>
        <v>600000</v>
      </c>
      <c r="L225" s="108" t="str">
        <f>VLOOKUP(매출현황[제품코드],제품[],9,0)</f>
        <v>컴퓨터</v>
      </c>
    </row>
    <row r="226" spans="1:12" x14ac:dyDescent="0.3">
      <c r="A226" s="31">
        <v>225</v>
      </c>
      <c r="B226" s="32">
        <v>43246</v>
      </c>
      <c r="C226" s="41">
        <v>5</v>
      </c>
      <c r="D226" s="66" t="str">
        <f>VLOOKUP(매출현황[[#This Row],[거래처코드]],거래처[],2,0)</f>
        <v>오성통상</v>
      </c>
      <c r="E226" s="68">
        <v>221</v>
      </c>
      <c r="F226" s="66" t="str">
        <f>VLOOKUP(매출현황[[#This Row],[제품코드]],제품[],2,0)</f>
        <v>PDA Phone 3.7 inches M340</v>
      </c>
      <c r="G226" s="67">
        <f>VLOOKUP(매출현황[[#This Row],[제품코드]],제품[],5,0)</f>
        <v>182112</v>
      </c>
      <c r="H226" s="61">
        <f>VLOOKUP(매출현황[[#This Row],[제품코드]],제품[],6,0)</f>
        <v>396000</v>
      </c>
      <c r="I226" s="34">
        <v>3</v>
      </c>
      <c r="J226" s="35">
        <v>0</v>
      </c>
      <c r="K226" s="21">
        <f>매출현황[[#This Row],[단가]]*매출현황[[#This Row],[수량]]*(1-매출현황[[#This Row],[할인율]])</f>
        <v>1188000</v>
      </c>
      <c r="L226" s="108" t="str">
        <f>VLOOKUP(매출현황[제품코드],제품[],9,0)</f>
        <v>휴대폰</v>
      </c>
    </row>
    <row r="227" spans="1:12" x14ac:dyDescent="0.3">
      <c r="A227" s="31">
        <v>226</v>
      </c>
      <c r="B227" s="32">
        <v>43246</v>
      </c>
      <c r="C227" s="41">
        <v>6</v>
      </c>
      <c r="D227" s="66" t="str">
        <f>VLOOKUP(매출현황[[#This Row],[거래처코드]],거래처[],2,0)</f>
        <v>미림 백화점</v>
      </c>
      <c r="E227" s="68">
        <v>127</v>
      </c>
      <c r="F227" s="66" t="str">
        <f>VLOOKUP(매출현황[[#This Row],[제품코드]],제품[],2,0)</f>
        <v>52" LCD HDTV X590</v>
      </c>
      <c r="G227" s="67">
        <f>VLOOKUP(매출현황[[#This Row],[제품코드]],제품[],5,0)</f>
        <v>1152984</v>
      </c>
      <c r="H227" s="61">
        <f>VLOOKUP(매출현황[[#This Row],[제품코드]],제품[],6,0)</f>
        <v>3479988</v>
      </c>
      <c r="I227" s="34">
        <v>1</v>
      </c>
      <c r="J227" s="35">
        <v>0</v>
      </c>
      <c r="K227" s="21">
        <f>매출현황[[#This Row],[단가]]*매출현황[[#This Row],[수량]]*(1-매출현황[[#This Row],[할인율]])</f>
        <v>3479988</v>
      </c>
      <c r="L227" s="108" t="str">
        <f>VLOOKUP(매출현황[제품코드],제품[],9,0)</f>
        <v>TV &amp; 비디오</v>
      </c>
    </row>
    <row r="228" spans="1:12" x14ac:dyDescent="0.3">
      <c r="A228" s="31">
        <v>227</v>
      </c>
      <c r="B228" s="32">
        <v>43246</v>
      </c>
      <c r="C228" s="41">
        <v>7</v>
      </c>
      <c r="D228" s="66" t="str">
        <f>VLOOKUP(매출현황[[#This Row],[거래처코드]],거래처[],2,0)</f>
        <v>삼화상사</v>
      </c>
      <c r="E228" s="68">
        <v>104</v>
      </c>
      <c r="F228" s="66" t="str">
        <f>VLOOKUP(매출현황[[#This Row],[제품코드]],제품[],2,0)</f>
        <v>터치 스크린 폰 4라인/내장 M205</v>
      </c>
      <c r="G228" s="67">
        <f>VLOOKUP(매출현황[[#This Row],[제품코드]],제품[],5,0)</f>
        <v>147888</v>
      </c>
      <c r="H228" s="61">
        <f>VLOOKUP(매출현황[[#This Row],[제품코드]],제품[],6,0)</f>
        <v>321600</v>
      </c>
      <c r="I228" s="34">
        <v>3</v>
      </c>
      <c r="J228" s="35">
        <v>0</v>
      </c>
      <c r="K228" s="21">
        <f>매출현황[[#This Row],[단가]]*매출현황[[#This Row],[수량]]*(1-매출현황[[#This Row],[할인율]])</f>
        <v>964800</v>
      </c>
      <c r="L228" s="108" t="str">
        <f>VLOOKUP(매출현황[제품코드],제품[],9,0)</f>
        <v>휴대폰</v>
      </c>
    </row>
    <row r="229" spans="1:12" x14ac:dyDescent="0.3">
      <c r="A229" s="31">
        <v>228</v>
      </c>
      <c r="B229" s="32">
        <v>43246</v>
      </c>
      <c r="C229" s="41">
        <v>5</v>
      </c>
      <c r="D229" s="66" t="str">
        <f>VLOOKUP(매출현황[[#This Row],[거래처코드]],거래처[],2,0)</f>
        <v>오성통상</v>
      </c>
      <c r="E229" s="68">
        <v>35</v>
      </c>
      <c r="F229" s="66" t="str">
        <f>VLOOKUP(매출현황[[#This Row],[제품코드]],제품[],2,0)</f>
        <v>브라이트 라이트 배터리 E21</v>
      </c>
      <c r="G229" s="67">
        <f>VLOOKUP(매출현황[[#This Row],[제품코드]],제품[],5,0)</f>
        <v>16452</v>
      </c>
      <c r="H229" s="61">
        <f>VLOOKUP(매출현황[[#This Row],[제품코드]],제품[],6,0)</f>
        <v>32280</v>
      </c>
      <c r="I229" s="34">
        <v>7</v>
      </c>
      <c r="J229" s="35">
        <v>0</v>
      </c>
      <c r="K229" s="21">
        <f>매출현황[[#This Row],[단가]]*매출현황[[#This Row],[수량]]*(1-매출현황[[#This Row],[할인율]])</f>
        <v>225960</v>
      </c>
      <c r="L229" s="108" t="str">
        <f>VLOOKUP(매출현황[제품코드],제품[],9,0)</f>
        <v>컴퓨터</v>
      </c>
    </row>
    <row r="230" spans="1:12" x14ac:dyDescent="0.3">
      <c r="A230" s="31">
        <v>229</v>
      </c>
      <c r="B230" s="32">
        <v>43246</v>
      </c>
      <c r="C230" s="41">
        <v>8</v>
      </c>
      <c r="D230" s="66" t="str">
        <f>VLOOKUP(매출현황[[#This Row],[거래처코드]],거래처[],2,0)</f>
        <v>태강교역</v>
      </c>
      <c r="E230" s="68">
        <v>246</v>
      </c>
      <c r="F230" s="66" t="str">
        <f>VLOOKUP(매출현황[[#This Row],[제품코드]],제품[],2,0)</f>
        <v>스크린 113in M1610</v>
      </c>
      <c r="G230" s="67">
        <f>VLOOKUP(매출현황[[#This Row],[제품코드]],제품[],5,0)</f>
        <v>118872</v>
      </c>
      <c r="H230" s="61">
        <f>VLOOKUP(매출현황[[#This Row],[제품코드]],제품[],6,0)</f>
        <v>358800</v>
      </c>
      <c r="I230" s="34">
        <v>1</v>
      </c>
      <c r="J230" s="35">
        <v>0</v>
      </c>
      <c r="K230" s="21">
        <f>매출현황[[#This Row],[단가]]*매출현황[[#This Row],[수량]]*(1-매출현황[[#This Row],[할인율]])</f>
        <v>358800</v>
      </c>
      <c r="L230" s="108" t="str">
        <f>VLOOKUP(매출현황[제품코드],제품[],9,0)</f>
        <v>컴퓨터</v>
      </c>
    </row>
    <row r="231" spans="1:12" x14ac:dyDescent="0.3">
      <c r="A231" s="31">
        <v>230</v>
      </c>
      <c r="B231" s="32">
        <v>43246</v>
      </c>
      <c r="C231" s="41">
        <v>8</v>
      </c>
      <c r="D231" s="66" t="str">
        <f>VLOOKUP(매출현황[[#This Row],[거래처코드]],거래처[],2,0)</f>
        <v>태강교역</v>
      </c>
      <c r="E231" s="68">
        <v>169</v>
      </c>
      <c r="F231" s="66" t="str">
        <f>VLOOKUP(매출현황[[#This Row],[제품코드]],제품[],2,0)</f>
        <v>Independent Filmmaker 1/3'' 8.5mm X200</v>
      </c>
      <c r="G231" s="67">
        <f>VLOOKUP(매출현황[[#This Row],[제품코드]],제품[],5,0)</f>
        <v>620232</v>
      </c>
      <c r="H231" s="61">
        <f>VLOOKUP(매출현황[[#This Row],[제품코드]],제품[],6,0)</f>
        <v>1872000</v>
      </c>
      <c r="I231" s="34">
        <v>1</v>
      </c>
      <c r="J231" s="35">
        <v>0</v>
      </c>
      <c r="K231" s="21">
        <f>매출현황[[#This Row],[단가]]*매출현황[[#This Row],[수량]]*(1-매출현황[[#This Row],[할인율]])</f>
        <v>1872000</v>
      </c>
      <c r="L231" s="108" t="str">
        <f>VLOOKUP(매출현황[제품코드],제품[],9,0)</f>
        <v>카메라 &amp; 캠코더</v>
      </c>
    </row>
    <row r="232" spans="1:12" x14ac:dyDescent="0.3">
      <c r="A232" s="31">
        <v>231</v>
      </c>
      <c r="B232" s="32">
        <v>43247</v>
      </c>
      <c r="C232" s="41">
        <v>4</v>
      </c>
      <c r="D232" s="66" t="str">
        <f>VLOOKUP(매출현황[[#This Row],[거래처코드]],거래처[],2,0)</f>
        <v>동광통상</v>
      </c>
      <c r="E232" s="68">
        <v>102</v>
      </c>
      <c r="F232" s="66" t="str">
        <f>VLOOKUP(매출현황[[#This Row],[제품코드]],제품[],2,0)</f>
        <v>망원 변환 렌즈 X400</v>
      </c>
      <c r="G232" s="67">
        <f>VLOOKUP(매출현황[[#This Row],[제품코드]],제품[],5,0)</f>
        <v>236568</v>
      </c>
      <c r="H232" s="61">
        <f>VLOOKUP(매출현황[[#This Row],[제품코드]],제품[],6,0)</f>
        <v>714000</v>
      </c>
      <c r="I232" s="34">
        <v>5</v>
      </c>
      <c r="J232" s="35">
        <v>0</v>
      </c>
      <c r="K232" s="21">
        <f>매출현황[[#This Row],[단가]]*매출현황[[#This Row],[수량]]*(1-매출현황[[#This Row],[할인율]])</f>
        <v>3570000</v>
      </c>
      <c r="L232" s="108" t="str">
        <f>VLOOKUP(매출현황[제품코드],제품[],9,0)</f>
        <v>카메라 &amp; 캠코더</v>
      </c>
    </row>
    <row r="233" spans="1:12" x14ac:dyDescent="0.3">
      <c r="A233" s="31">
        <v>232</v>
      </c>
      <c r="B233" s="32">
        <v>43248</v>
      </c>
      <c r="C233" s="41">
        <v>8</v>
      </c>
      <c r="D233" s="66" t="str">
        <f>VLOOKUP(매출현황[[#This Row],[거래처코드]],거래처[],2,0)</f>
        <v>태강교역</v>
      </c>
      <c r="E233" s="68">
        <v>189</v>
      </c>
      <c r="F233" s="66" t="str">
        <f>VLOOKUP(매출현황[[#This Row],[제품코드]],제품[],2,0)</f>
        <v>Social videographer 1'' 25mm E400</v>
      </c>
      <c r="G233" s="67">
        <f>VLOOKUP(매출현황[[#This Row],[제품코드]],제품[],5,0)</f>
        <v>110124</v>
      </c>
      <c r="H233" s="61">
        <f>VLOOKUP(매출현황[[#This Row],[제품코드]],제품[],6,0)</f>
        <v>216000</v>
      </c>
      <c r="I233" s="34">
        <v>1</v>
      </c>
      <c r="J233" s="35">
        <v>0</v>
      </c>
      <c r="K233" s="21">
        <f>매출현황[[#This Row],[단가]]*매출현황[[#This Row],[수량]]*(1-매출현황[[#This Row],[할인율]])</f>
        <v>216000</v>
      </c>
      <c r="L233" s="108" t="str">
        <f>VLOOKUP(매출현황[제품코드],제품[],9,0)</f>
        <v>카메라 &amp; 캠코더</v>
      </c>
    </row>
    <row r="234" spans="1:12" x14ac:dyDescent="0.3">
      <c r="A234" s="31">
        <v>233</v>
      </c>
      <c r="B234" s="32">
        <v>43249</v>
      </c>
      <c r="C234" s="41">
        <v>8</v>
      </c>
      <c r="D234" s="66" t="str">
        <f>VLOOKUP(매출현황[[#This Row],[거래처코드]],거래처[],2,0)</f>
        <v>태강교역</v>
      </c>
      <c r="E234" s="68">
        <v>221</v>
      </c>
      <c r="F234" s="66" t="str">
        <f>VLOOKUP(매출현황[[#This Row],[제품코드]],제품[],2,0)</f>
        <v>PDA Phone 3.7 inches M340</v>
      </c>
      <c r="G234" s="67">
        <f>VLOOKUP(매출현황[[#This Row],[제품코드]],제품[],5,0)</f>
        <v>182112</v>
      </c>
      <c r="H234" s="61">
        <f>VLOOKUP(매출현황[[#This Row],[제품코드]],제품[],6,0)</f>
        <v>396000</v>
      </c>
      <c r="I234" s="34">
        <v>9</v>
      </c>
      <c r="J234" s="35">
        <v>0</v>
      </c>
      <c r="K234" s="21">
        <f>매출현황[[#This Row],[단가]]*매출현황[[#This Row],[수량]]*(1-매출현황[[#This Row],[할인율]])</f>
        <v>3564000</v>
      </c>
      <c r="L234" s="108" t="str">
        <f>VLOOKUP(매출현황[제품코드],제품[],9,0)</f>
        <v>휴대폰</v>
      </c>
    </row>
    <row r="235" spans="1:12" x14ac:dyDescent="0.3">
      <c r="A235" s="31">
        <v>234</v>
      </c>
      <c r="B235" s="32">
        <v>43249</v>
      </c>
      <c r="C235" s="41">
        <v>4</v>
      </c>
      <c r="D235" s="66" t="str">
        <f>VLOOKUP(매출현황[[#This Row],[거래처코드]],거래처[],2,0)</f>
        <v>동광통상</v>
      </c>
      <c r="E235" s="68">
        <v>20</v>
      </c>
      <c r="F235" s="66" t="str">
        <f>VLOOKUP(매출현황[[#This Row],[제품코드]],제품[],2,0)</f>
        <v>ADSL 모뎀 스플리터/필터 X1 E100</v>
      </c>
      <c r="G235" s="67">
        <f>VLOOKUP(매출현황[[#This Row],[제품코드]],제품[],5,0)</f>
        <v>10956</v>
      </c>
      <c r="H235" s="61">
        <f>VLOOKUP(매출현황[[#This Row],[제품코드]],제품[],6,0)</f>
        <v>21480</v>
      </c>
      <c r="I235" s="34">
        <v>5</v>
      </c>
      <c r="J235" s="35">
        <v>0</v>
      </c>
      <c r="K235" s="21">
        <f>매출현황[[#This Row],[단가]]*매출현황[[#This Row],[수량]]*(1-매출현황[[#This Row],[할인율]])</f>
        <v>107400</v>
      </c>
      <c r="L235" s="108" t="str">
        <f>VLOOKUP(매출현황[제품코드],제품[],9,0)</f>
        <v>컴퓨터</v>
      </c>
    </row>
    <row r="236" spans="1:12" x14ac:dyDescent="0.3">
      <c r="A236" s="31">
        <v>235</v>
      </c>
      <c r="B236" s="32">
        <v>43249</v>
      </c>
      <c r="C236" s="41">
        <v>3</v>
      </c>
      <c r="D236" s="66" t="str">
        <f>VLOOKUP(매출현황[[#This Row],[거래처코드]],거래처[],2,0)</f>
        <v>태화상사</v>
      </c>
      <c r="E236" s="68">
        <v>53</v>
      </c>
      <c r="F236" s="66" t="str">
        <f>VLOOKUP(매출현황[[#This Row],[제품코드]],제품[],2,0)</f>
        <v>DVD 12인치 플레이어 휴대용 M400</v>
      </c>
      <c r="G236" s="67">
        <f>VLOOKUP(매출현황[[#This Row],[제품코드]],제품[],5,0)</f>
        <v>99324</v>
      </c>
      <c r="H236" s="61">
        <f>VLOOKUP(매출현황[[#This Row],[제품코드]],제품[],6,0)</f>
        <v>215988</v>
      </c>
      <c r="I236" s="34">
        <v>10</v>
      </c>
      <c r="J236" s="35">
        <v>0</v>
      </c>
      <c r="K236" s="21">
        <f>매출현황[[#This Row],[단가]]*매출현황[[#This Row],[수량]]*(1-매출현황[[#This Row],[할인율]])</f>
        <v>2159880</v>
      </c>
      <c r="L236" s="108" t="str">
        <f>VLOOKUP(매출현황[제품코드],제품[],9,0)</f>
        <v>음반 &amp; 영화</v>
      </c>
    </row>
    <row r="237" spans="1:12" x14ac:dyDescent="0.3">
      <c r="A237" s="31">
        <v>236</v>
      </c>
      <c r="B237" s="32">
        <v>43249</v>
      </c>
      <c r="C237" s="41">
        <v>2</v>
      </c>
      <c r="D237" s="66" t="str">
        <f>VLOOKUP(매출현황[[#This Row],[거래처코드]],거래처[],2,0)</f>
        <v>혜성 백화점</v>
      </c>
      <c r="E237" s="68">
        <v>156</v>
      </c>
      <c r="F237" s="66" t="str">
        <f>VLOOKUP(매출현황[[#This Row],[제품코드]],제품[],2,0)</f>
        <v>Business Videographer 1/2" 3mm M500</v>
      </c>
      <c r="G237" s="67">
        <f>VLOOKUP(매출현황[[#This Row],[제품코드]],제품[],5,0)</f>
        <v>485616</v>
      </c>
      <c r="H237" s="61">
        <f>VLOOKUP(매출현황[[#This Row],[제품코드]],제품[],6,0)</f>
        <v>1056000</v>
      </c>
      <c r="I237" s="34">
        <v>2</v>
      </c>
      <c r="J237" s="35">
        <v>0</v>
      </c>
      <c r="K237" s="21">
        <f>매출현황[[#This Row],[단가]]*매출현황[[#This Row],[수량]]*(1-매출현황[[#This Row],[할인율]])</f>
        <v>2112000</v>
      </c>
      <c r="L237" s="108" t="str">
        <f>VLOOKUP(매출현황[제품코드],제품[],9,0)</f>
        <v>카메라 &amp; 캠코더</v>
      </c>
    </row>
    <row r="238" spans="1:12" x14ac:dyDescent="0.3">
      <c r="A238" s="31">
        <v>237</v>
      </c>
      <c r="B238" s="32">
        <v>43249</v>
      </c>
      <c r="C238" s="41">
        <v>5</v>
      </c>
      <c r="D238" s="66" t="str">
        <f>VLOOKUP(매출현황[[#This Row],[거래처코드]],거래처[],2,0)</f>
        <v>오성통상</v>
      </c>
      <c r="E238" s="68">
        <v>96</v>
      </c>
      <c r="F238" s="66" t="str">
        <f>VLOOKUP(매출현황[[#This Row],[제품코드]],제품[],2,0)</f>
        <v>충전식 리튬 이온 배터리 팩 E300</v>
      </c>
      <c r="G238" s="67">
        <f>VLOOKUP(매출현황[[#This Row],[제품코드]],제품[],5,0)</f>
        <v>30588</v>
      </c>
      <c r="H238" s="61">
        <f>VLOOKUP(매출현황[[#This Row],[제품코드]],제품[],6,0)</f>
        <v>59988</v>
      </c>
      <c r="I238" s="34">
        <v>3</v>
      </c>
      <c r="J238" s="35">
        <v>0</v>
      </c>
      <c r="K238" s="21">
        <f>매출현황[[#This Row],[단가]]*매출현황[[#This Row],[수량]]*(1-매출현황[[#This Row],[할인율]])</f>
        <v>179964</v>
      </c>
      <c r="L238" s="108" t="str">
        <f>VLOOKUP(매출현황[제품코드],제품[],9,0)</f>
        <v>카메라 &amp; 캠코더</v>
      </c>
    </row>
    <row r="239" spans="1:12" x14ac:dyDescent="0.3">
      <c r="A239" s="31">
        <v>238</v>
      </c>
      <c r="B239" s="32">
        <v>43249</v>
      </c>
      <c r="C239" s="41">
        <v>2</v>
      </c>
      <c r="D239" s="66" t="str">
        <f>VLOOKUP(매출현황[[#This Row],[거래처코드]],거래처[],2,0)</f>
        <v>혜성 백화점</v>
      </c>
      <c r="E239" s="68">
        <v>51</v>
      </c>
      <c r="F239" s="66" t="str">
        <f>VLOOKUP(매출현황[[#This Row],[제품코드]],제품[],2,0)</f>
        <v>듀얼 휴대폰 무선 전화 시스템 E20</v>
      </c>
      <c r="G239" s="67">
        <f>VLOOKUP(매출현황[[#This Row],[제품코드]],제품[],5,0)</f>
        <v>7944</v>
      </c>
      <c r="H239" s="61">
        <f>VLOOKUP(매출현황[[#This Row],[제품코드]],제품[],6,0)</f>
        <v>15588</v>
      </c>
      <c r="I239" s="34">
        <v>8</v>
      </c>
      <c r="J239" s="35">
        <v>0</v>
      </c>
      <c r="K239" s="21">
        <f>매출현황[[#This Row],[단가]]*매출현황[[#This Row],[수량]]*(1-매출현황[[#This Row],[할인율]])</f>
        <v>124704</v>
      </c>
      <c r="L239" s="108" t="str">
        <f>VLOOKUP(매출현황[제품코드],제품[],9,0)</f>
        <v>휴대폰</v>
      </c>
    </row>
    <row r="240" spans="1:12" x14ac:dyDescent="0.3">
      <c r="A240" s="31">
        <v>239</v>
      </c>
      <c r="B240" s="32">
        <v>43249</v>
      </c>
      <c r="C240" s="41">
        <v>3</v>
      </c>
      <c r="D240" s="66" t="str">
        <f>VLOOKUP(매출현황[[#This Row],[거래처코드]],거래처[],2,0)</f>
        <v>태화상사</v>
      </c>
      <c r="E240" s="68">
        <v>71</v>
      </c>
      <c r="F240" s="66" t="str">
        <f>VLOOKUP(매출현황[[#This Row],[제품코드]],제품[],2,0)</f>
        <v>홈 시어터 시스템 5.1 채널 M1530</v>
      </c>
      <c r="G240" s="67">
        <f>VLOOKUP(매출현황[[#This Row],[제품코드]],제품[],5,0)</f>
        <v>220188</v>
      </c>
      <c r="H240" s="61">
        <f>VLOOKUP(매출현황[[#This Row],[제품코드]],제품[],6,0)</f>
        <v>478800</v>
      </c>
      <c r="I240" s="34">
        <v>5</v>
      </c>
      <c r="J240" s="35">
        <v>0</v>
      </c>
      <c r="K240" s="21">
        <f>매출현황[[#This Row],[단가]]*매출현황[[#This Row],[수량]]*(1-매출현황[[#This Row],[할인율]])</f>
        <v>2394000</v>
      </c>
      <c r="L240" s="108" t="str">
        <f>VLOOKUP(매출현황[제품코드],제품[],9,0)</f>
        <v>TV &amp; 비디오</v>
      </c>
    </row>
    <row r="241" spans="1:12" x14ac:dyDescent="0.3">
      <c r="A241" s="31">
        <v>240</v>
      </c>
      <c r="B241" s="32">
        <v>43249</v>
      </c>
      <c r="C241" s="41">
        <v>8</v>
      </c>
      <c r="D241" s="66" t="str">
        <f>VLOOKUP(매출현황[[#This Row],[거래처코드]],거래처[],2,0)</f>
        <v>태강교역</v>
      </c>
      <c r="E241" s="68">
        <v>120</v>
      </c>
      <c r="F241" s="66" t="str">
        <f>VLOOKUP(매출현황[[#This Row],[제품코드]],제품[],2,0)</f>
        <v>무선 노트북 광학 마우스 X205</v>
      </c>
      <c r="G241" s="67">
        <f>VLOOKUP(매출현황[[#This Row],[제품코드]],제품[],5,0)</f>
        <v>51672</v>
      </c>
      <c r="H241" s="61">
        <f>VLOOKUP(매출현황[[#This Row],[제품코드]],제품[],6,0)</f>
        <v>155940</v>
      </c>
      <c r="I241" s="34">
        <v>8</v>
      </c>
      <c r="J241" s="35">
        <v>0</v>
      </c>
      <c r="K241" s="21">
        <f>매출현황[[#This Row],[단가]]*매출현황[[#This Row],[수량]]*(1-매출현황[[#This Row],[할인율]])</f>
        <v>1247520</v>
      </c>
      <c r="L241" s="108" t="str">
        <f>VLOOKUP(매출현황[제품코드],제품[],9,0)</f>
        <v>컴퓨터</v>
      </c>
    </row>
    <row r="242" spans="1:12" x14ac:dyDescent="0.3">
      <c r="A242" s="31">
        <v>241</v>
      </c>
      <c r="B242" s="32">
        <v>43250</v>
      </c>
      <c r="C242" s="41">
        <v>1</v>
      </c>
      <c r="D242" s="66" t="str">
        <f>VLOOKUP(매출현황[[#This Row],[거래처코드]],거래처[],2,0)</f>
        <v>한미전자</v>
      </c>
      <c r="E242" s="68">
        <v>3</v>
      </c>
      <c r="F242" s="66" t="str">
        <f>VLOOKUP(매출현황[[#This Row],[제품코드]],제품[],2,0)</f>
        <v>1G MP3 Player E100</v>
      </c>
      <c r="G242" s="67">
        <f>VLOOKUP(매출현황[[#This Row],[제품코드]],제품[],5,0)</f>
        <v>8880</v>
      </c>
      <c r="H242" s="61">
        <f>VLOOKUP(매출현황[[#This Row],[제품코드]],제품[],6,0)</f>
        <v>17424</v>
      </c>
      <c r="I242" s="34">
        <v>10</v>
      </c>
      <c r="J242" s="35">
        <v>0</v>
      </c>
      <c r="K242" s="21">
        <f>매출현황[[#This Row],[단가]]*매출현황[[#This Row],[수량]]*(1-매출현황[[#This Row],[할인율]])</f>
        <v>174240</v>
      </c>
      <c r="L242" s="108" t="str">
        <f>VLOOKUP(매출현황[제품코드],제품[],9,0)</f>
        <v>오디오</v>
      </c>
    </row>
    <row r="243" spans="1:12" x14ac:dyDescent="0.3">
      <c r="A243" s="31">
        <v>242</v>
      </c>
      <c r="B243" s="32">
        <v>43250</v>
      </c>
      <c r="C243" s="41">
        <v>6</v>
      </c>
      <c r="D243" s="66" t="str">
        <f>VLOOKUP(매출현황[[#This Row],[거래처코드]],거래처[],2,0)</f>
        <v>미림 백화점</v>
      </c>
      <c r="E243" s="68">
        <v>118</v>
      </c>
      <c r="F243" s="66" t="str">
        <f>VLOOKUP(매출현황[[#This Row],[제품코드]],제품[],2,0)</f>
        <v>무선 레이저 마우스 M55</v>
      </c>
      <c r="G243" s="67">
        <f>VLOOKUP(매출현황[[#This Row],[제품코드]],제품[],5,0)</f>
        <v>38628</v>
      </c>
      <c r="H243" s="61">
        <f>VLOOKUP(매출현황[[#This Row],[제품코드]],제품[],6,0)</f>
        <v>83988</v>
      </c>
      <c r="I243" s="34">
        <v>5</v>
      </c>
      <c r="J243" s="35">
        <v>0</v>
      </c>
      <c r="K243" s="21">
        <f>매출현황[[#This Row],[단가]]*매출현황[[#This Row],[수량]]*(1-매출현황[[#This Row],[할인율]])</f>
        <v>419940</v>
      </c>
      <c r="L243" s="108" t="str">
        <f>VLOOKUP(매출현황[제품코드],제품[],9,0)</f>
        <v>컴퓨터</v>
      </c>
    </row>
    <row r="244" spans="1:12" x14ac:dyDescent="0.3">
      <c r="A244" s="31">
        <v>243</v>
      </c>
      <c r="B244" s="32">
        <v>43250</v>
      </c>
      <c r="C244" s="41">
        <v>7</v>
      </c>
      <c r="D244" s="66" t="str">
        <f>VLOOKUP(매출현황[[#This Row],[거래처코드]],거래처[],2,0)</f>
        <v>삼화상사</v>
      </c>
      <c r="E244" s="68">
        <v>125</v>
      </c>
      <c r="F244" s="66" t="str">
        <f>VLOOKUP(매출현황[[#This Row],[제품코드]],제품[],2,0)</f>
        <v>40" LCD HDTV M690</v>
      </c>
      <c r="G244" s="67">
        <f>VLOOKUP(매출현황[[#This Row],[제품코드]],제품[],5,0)</f>
        <v>471120</v>
      </c>
      <c r="H244" s="61">
        <f>VLOOKUP(매출현황[[#This Row],[제품코드]],제품[],6,0)</f>
        <v>1421964</v>
      </c>
      <c r="I244" s="34">
        <v>3</v>
      </c>
      <c r="J244" s="35">
        <v>0</v>
      </c>
      <c r="K244" s="21">
        <f>매출현황[[#This Row],[단가]]*매출현황[[#This Row],[수량]]*(1-매출현황[[#This Row],[할인율]])</f>
        <v>4265892</v>
      </c>
      <c r="L244" s="108" t="str">
        <f>VLOOKUP(매출현황[제품코드],제품[],9,0)</f>
        <v>TV &amp; 비디오</v>
      </c>
    </row>
    <row r="245" spans="1:12" x14ac:dyDescent="0.3">
      <c r="A245" s="31">
        <v>244</v>
      </c>
      <c r="B245" s="32">
        <v>43250</v>
      </c>
      <c r="C245" s="41">
        <v>10</v>
      </c>
      <c r="D245" s="66" t="str">
        <f>VLOOKUP(매출현황[[#This Row],[거래처코드]],거래처[],2,0)</f>
        <v>신영상사</v>
      </c>
      <c r="E245" s="68">
        <v>215</v>
      </c>
      <c r="F245" s="66" t="str">
        <f>VLOOKUP(매출현황[[#This Row],[제품코드]],제품[],2,0)</f>
        <v>무선 송신기와투스 헤드폰 M150</v>
      </c>
      <c r="G245" s="67">
        <f>VLOOKUP(매출현황[[#This Row],[제품코드]],제품[],5,0)</f>
        <v>59628</v>
      </c>
      <c r="H245" s="61">
        <f>VLOOKUP(매출현황[[#This Row],[제품코드]],제품[],6,0)</f>
        <v>179988</v>
      </c>
      <c r="I245" s="34">
        <v>1</v>
      </c>
      <c r="J245" s="35">
        <v>0</v>
      </c>
      <c r="K245" s="21">
        <f>매출현황[[#This Row],[단가]]*매출현황[[#This Row],[수량]]*(1-매출현황[[#This Row],[할인율]])</f>
        <v>179988</v>
      </c>
      <c r="L245" s="108" t="str">
        <f>VLOOKUP(매출현황[제품코드],제품[],9,0)</f>
        <v>오디오</v>
      </c>
    </row>
    <row r="246" spans="1:12" x14ac:dyDescent="0.3">
      <c r="A246" s="31">
        <v>245</v>
      </c>
      <c r="B246" s="32">
        <v>43250</v>
      </c>
      <c r="C246" s="41">
        <v>5</v>
      </c>
      <c r="D246" s="66" t="str">
        <f>VLOOKUP(매출현황[[#This Row],[거래처코드]],거래처[],2,0)</f>
        <v>오성통상</v>
      </c>
      <c r="E246" s="68">
        <v>184</v>
      </c>
      <c r="F246" s="66" t="str">
        <f>VLOOKUP(매출현황[[#This Row],[제품코드]],제품[],2,0)</f>
        <v>노트북14.1W M4180</v>
      </c>
      <c r="G246" s="67">
        <f>VLOOKUP(매출현황[[#This Row],[제품코드]],제품[],5,0)</f>
        <v>252132</v>
      </c>
      <c r="H246" s="61">
        <f>VLOOKUP(매출현황[[#This Row],[제품코드]],제품[],6,0)</f>
        <v>548280</v>
      </c>
      <c r="I246" s="34">
        <v>10</v>
      </c>
      <c r="J246" s="35">
        <v>0</v>
      </c>
      <c r="K246" s="21">
        <f>매출현황[[#This Row],[단가]]*매출현황[[#This Row],[수량]]*(1-매출현황[[#This Row],[할인율]])</f>
        <v>5482800</v>
      </c>
      <c r="L246" s="108" t="str">
        <f>VLOOKUP(매출현황[제품코드],제품[],9,0)</f>
        <v>컴퓨터</v>
      </c>
    </row>
    <row r="247" spans="1:12" x14ac:dyDescent="0.3">
      <c r="A247" s="31">
        <v>246</v>
      </c>
      <c r="B247" s="32">
        <v>43250</v>
      </c>
      <c r="C247" s="41">
        <v>6</v>
      </c>
      <c r="D247" s="66" t="str">
        <f>VLOOKUP(매출현황[[#This Row],[거래처코드]],거래처[],2,0)</f>
        <v>미림 백화점</v>
      </c>
      <c r="E247" s="68">
        <v>12</v>
      </c>
      <c r="F247" s="66" t="str">
        <f>VLOOKUP(매출현황[[#This Row],[제품코드]],제품[],2,0)</f>
        <v>4GB 휴대용 MP3 Player M450</v>
      </c>
      <c r="G247" s="67">
        <f>VLOOKUP(매출현황[[#This Row],[제품코드]],제품[],5,0)</f>
        <v>58704</v>
      </c>
      <c r="H247" s="61">
        <f>VLOOKUP(매출현황[[#This Row],[제품코드]],제품[],6,0)</f>
        <v>115140</v>
      </c>
      <c r="I247" s="34">
        <v>1</v>
      </c>
      <c r="J247" s="35">
        <v>0</v>
      </c>
      <c r="K247" s="21">
        <f>매출현황[[#This Row],[단가]]*매출현황[[#This Row],[수량]]*(1-매출현황[[#This Row],[할인율]])</f>
        <v>115140</v>
      </c>
      <c r="L247" s="108" t="str">
        <f>VLOOKUP(매출현황[제품코드],제품[],9,0)</f>
        <v>오디오</v>
      </c>
    </row>
    <row r="248" spans="1:12" x14ac:dyDescent="0.3">
      <c r="A248" s="31">
        <v>247</v>
      </c>
      <c r="B248" s="32">
        <v>43250</v>
      </c>
      <c r="C248" s="41">
        <v>7</v>
      </c>
      <c r="D248" s="66" t="str">
        <f>VLOOKUP(매출현황[[#This Row],[거래처코드]],거래처[],2,0)</f>
        <v>삼화상사</v>
      </c>
      <c r="E248" s="68">
        <v>210</v>
      </c>
      <c r="F248" s="66" t="str">
        <f>VLOOKUP(매출현황[[#This Row],[제품코드]],제품[],2,0)</f>
        <v>블루투스 스테레오 헤드폰 E52</v>
      </c>
      <c r="G248" s="67">
        <f>VLOOKUP(매출현황[[#This Row],[제품코드]],제품[],5,0)</f>
        <v>15720</v>
      </c>
      <c r="H248" s="61">
        <f>VLOOKUP(매출현황[[#This Row],[제품코드]],제품[],6,0)</f>
        <v>30828</v>
      </c>
      <c r="I248" s="34">
        <v>10</v>
      </c>
      <c r="J248" s="35">
        <v>0</v>
      </c>
      <c r="K248" s="21">
        <f>매출현황[[#This Row],[단가]]*매출현황[[#This Row],[수량]]*(1-매출현황[[#This Row],[할인율]])</f>
        <v>308280</v>
      </c>
      <c r="L248" s="108" t="str">
        <f>VLOOKUP(매출현황[제품코드],제품[],9,0)</f>
        <v>오디오</v>
      </c>
    </row>
    <row r="249" spans="1:12" x14ac:dyDescent="0.3">
      <c r="A249" s="31">
        <v>248</v>
      </c>
      <c r="B249" s="32">
        <v>43250</v>
      </c>
      <c r="C249" s="41">
        <v>1</v>
      </c>
      <c r="D249" s="66" t="str">
        <f>VLOOKUP(매출현황[[#This Row],[거래처코드]],거래처[],2,0)</f>
        <v>한미전자</v>
      </c>
      <c r="E249" s="68">
        <v>20</v>
      </c>
      <c r="F249" s="66" t="str">
        <f>VLOOKUP(매출현황[[#This Row],[제품코드]],제품[],2,0)</f>
        <v>ADSL 모뎀 스플리터/필터 X1 E100</v>
      </c>
      <c r="G249" s="67">
        <f>VLOOKUP(매출현황[[#This Row],[제품코드]],제품[],5,0)</f>
        <v>10956</v>
      </c>
      <c r="H249" s="61">
        <f>VLOOKUP(매출현황[[#This Row],[제품코드]],제품[],6,0)</f>
        <v>21480</v>
      </c>
      <c r="I249" s="34">
        <v>14</v>
      </c>
      <c r="J249" s="35">
        <v>0</v>
      </c>
      <c r="K249" s="21">
        <f>매출현황[[#This Row],[단가]]*매출현황[[#This Row],[수량]]*(1-매출현황[[#This Row],[할인율]])</f>
        <v>300720</v>
      </c>
      <c r="L249" s="108" t="str">
        <f>VLOOKUP(매출현황[제품코드],제품[],9,0)</f>
        <v>컴퓨터</v>
      </c>
    </row>
    <row r="250" spans="1:12" x14ac:dyDescent="0.3">
      <c r="A250" s="31">
        <v>249</v>
      </c>
      <c r="B250" s="32">
        <v>43250</v>
      </c>
      <c r="C250" s="41">
        <v>2</v>
      </c>
      <c r="D250" s="66" t="str">
        <f>VLOOKUP(매출현황[[#This Row],[거래처코드]],거래처[],2,0)</f>
        <v>혜성 백화점</v>
      </c>
      <c r="E250" s="68">
        <v>99</v>
      </c>
      <c r="F250" s="66" t="str">
        <f>VLOOKUP(매출현황[[#This Row],[제품코드]],제품[],2,0)</f>
        <v>스크린 106in M060</v>
      </c>
      <c r="G250" s="67">
        <f>VLOOKUP(매출현황[[#This Row],[제품코드]],제품[],5,0)</f>
        <v>99792</v>
      </c>
      <c r="H250" s="61">
        <f>VLOOKUP(매출현황[[#This Row],[제품코드]],제품[],6,0)</f>
        <v>301200</v>
      </c>
      <c r="I250" s="34">
        <v>10</v>
      </c>
      <c r="J250" s="35">
        <v>0</v>
      </c>
      <c r="K250" s="21">
        <f>매출현황[[#This Row],[단가]]*매출현황[[#This Row],[수량]]*(1-매출현황[[#This Row],[할인율]])</f>
        <v>3012000</v>
      </c>
      <c r="L250" s="108" t="str">
        <f>VLOOKUP(매출현황[제품코드],제품[],9,0)</f>
        <v>컴퓨터</v>
      </c>
    </row>
    <row r="251" spans="1:12" x14ac:dyDescent="0.3">
      <c r="A251" s="31">
        <v>250</v>
      </c>
      <c r="B251" s="32">
        <v>43251</v>
      </c>
      <c r="C251" s="41">
        <v>6</v>
      </c>
      <c r="D251" s="66" t="str">
        <f>VLOOKUP(매출현황[[#This Row],[거래처코드]],거래처[],2,0)</f>
        <v>미림 백화점</v>
      </c>
      <c r="E251" s="68">
        <v>248</v>
      </c>
      <c r="F251" s="66" t="str">
        <f>VLOOKUP(매출현황[[#This Row],[제품코드]],제품[],2,0)</f>
        <v>스크린 85in E1010</v>
      </c>
      <c r="G251" s="67">
        <f>VLOOKUP(매출현황[[#This Row],[제품코드]],제품[],5,0)</f>
        <v>85044</v>
      </c>
      <c r="H251" s="61">
        <f>VLOOKUP(매출현황[[#This Row],[제품코드]],제품[],6,0)</f>
        <v>166800</v>
      </c>
      <c r="I251" s="34">
        <v>9</v>
      </c>
      <c r="J251" s="35">
        <v>0</v>
      </c>
      <c r="K251" s="21">
        <f>매출현황[[#This Row],[단가]]*매출현황[[#This Row],[수량]]*(1-매출현황[[#This Row],[할인율]])</f>
        <v>1501200</v>
      </c>
      <c r="L251" s="108" t="str">
        <f>VLOOKUP(매출현황[제품코드],제품[],9,0)</f>
        <v>컴퓨터</v>
      </c>
    </row>
    <row r="252" spans="1:12" x14ac:dyDescent="0.3">
      <c r="A252" s="31">
        <v>251</v>
      </c>
      <c r="B252" s="32">
        <v>43251</v>
      </c>
      <c r="C252" s="41">
        <v>1</v>
      </c>
      <c r="D252" s="66" t="str">
        <f>VLOOKUP(매출현황[[#This Row],[거래처코드]],거래처[],2,0)</f>
        <v>한미전자</v>
      </c>
      <c r="E252" s="68">
        <v>70</v>
      </c>
      <c r="F252" s="66" t="str">
        <f>VLOOKUP(매출현황[[#This Row],[제품코드]],제품[],2,0)</f>
        <v>정품 가죽 그립 벨트 E322</v>
      </c>
      <c r="G252" s="67">
        <f>VLOOKUP(매출현황[[#This Row],[제품코드]],제품[],5,0)</f>
        <v>47712</v>
      </c>
      <c r="H252" s="61">
        <f>VLOOKUP(매출현황[[#This Row],[제품코드]],제품[],6,0)</f>
        <v>93588</v>
      </c>
      <c r="I252" s="34">
        <v>3</v>
      </c>
      <c r="J252" s="35">
        <v>0</v>
      </c>
      <c r="K252" s="21">
        <f>매출현황[[#This Row],[단가]]*매출현황[[#This Row],[수량]]*(1-매출현황[[#This Row],[할인율]])</f>
        <v>280764</v>
      </c>
      <c r="L252" s="108" t="str">
        <f>VLOOKUP(매출현황[제품코드],제품[],9,0)</f>
        <v>카메라 &amp; 캠코더</v>
      </c>
    </row>
    <row r="253" spans="1:12" x14ac:dyDescent="0.3">
      <c r="A253" s="31">
        <v>252</v>
      </c>
      <c r="B253" s="32">
        <v>43251</v>
      </c>
      <c r="C253" s="41">
        <v>10</v>
      </c>
      <c r="D253" s="66" t="str">
        <f>VLOOKUP(매출현황[[#This Row],[거래처코드]],거래처[],2,0)</f>
        <v>신영상사</v>
      </c>
      <c r="E253" s="68">
        <v>118</v>
      </c>
      <c r="F253" s="66" t="str">
        <f>VLOOKUP(매출현황[[#This Row],[제품코드]],제품[],2,0)</f>
        <v>무선 레이저 마우스 M55</v>
      </c>
      <c r="G253" s="67">
        <f>VLOOKUP(매출현황[[#This Row],[제품코드]],제품[],5,0)</f>
        <v>38628</v>
      </c>
      <c r="H253" s="61">
        <f>VLOOKUP(매출현황[[#This Row],[제품코드]],제품[],6,0)</f>
        <v>83988</v>
      </c>
      <c r="I253" s="34">
        <v>5</v>
      </c>
      <c r="J253" s="35">
        <v>0</v>
      </c>
      <c r="K253" s="21">
        <f>매출현황[[#This Row],[단가]]*매출현황[[#This Row],[수량]]*(1-매출현황[[#This Row],[할인율]])</f>
        <v>419940</v>
      </c>
      <c r="L253" s="108" t="str">
        <f>VLOOKUP(매출현황[제품코드],제품[],9,0)</f>
        <v>컴퓨터</v>
      </c>
    </row>
    <row r="254" spans="1:12" x14ac:dyDescent="0.3">
      <c r="A254" s="31">
        <v>253</v>
      </c>
      <c r="B254" s="32">
        <v>43252</v>
      </c>
      <c r="C254" s="41">
        <v>5</v>
      </c>
      <c r="D254" s="66" t="str">
        <f>VLOOKUP(매출현황[[#This Row],[거래처코드]],거래처[],2,0)</f>
        <v>오성통상</v>
      </c>
      <c r="E254" s="68">
        <v>103</v>
      </c>
      <c r="F254" s="66" t="str">
        <f>VLOOKUP(매출현황[[#This Row],[제품코드]],제품[],2,0)</f>
        <v>터치 스크린 폰 - LCD M12</v>
      </c>
      <c r="G254" s="67">
        <f>VLOOKUP(매출현황[[#This Row],[제품코드]],제품[],5,0)</f>
        <v>110364</v>
      </c>
      <c r="H254" s="61">
        <f>VLOOKUP(매출현황[[#This Row],[제품코드]],제품[],6,0)</f>
        <v>240000</v>
      </c>
      <c r="I254" s="34">
        <v>3</v>
      </c>
      <c r="J254" s="35">
        <v>0.2</v>
      </c>
      <c r="K254" s="21">
        <f>매출현황[[#This Row],[단가]]*매출현황[[#This Row],[수량]]*(1-매출현황[[#This Row],[할인율]])</f>
        <v>576000</v>
      </c>
      <c r="L254" s="108" t="str">
        <f>VLOOKUP(매출현황[제품코드],제품[],9,0)</f>
        <v>휴대폰</v>
      </c>
    </row>
    <row r="255" spans="1:12" x14ac:dyDescent="0.3">
      <c r="A255" s="31">
        <v>254</v>
      </c>
      <c r="B255" s="32">
        <v>43252</v>
      </c>
      <c r="C255" s="41">
        <v>8</v>
      </c>
      <c r="D255" s="66" t="str">
        <f>VLOOKUP(매출현황[[#This Row],[거래처코드]],거래처[],2,0)</f>
        <v>태강교역</v>
      </c>
      <c r="E255" s="68">
        <v>113</v>
      </c>
      <c r="F255" s="66" t="str">
        <f>VLOOKUP(매출현황[[#This Row],[제품코드]],제품[],2,0)</f>
        <v>USB 케이블 M250</v>
      </c>
      <c r="G255" s="67">
        <f>VLOOKUP(매출현황[[#This Row],[제품코드]],제품[],5,0)</f>
        <v>13800</v>
      </c>
      <c r="H255" s="61">
        <f>VLOOKUP(매출현황[[#This Row],[제품코드]],제품[],6,0)</f>
        <v>30000</v>
      </c>
      <c r="I255" s="34">
        <v>30</v>
      </c>
      <c r="J255" s="35">
        <v>0.2</v>
      </c>
      <c r="K255" s="21">
        <f>매출현황[[#This Row],[단가]]*매출현황[[#This Row],[수량]]*(1-매출현황[[#This Row],[할인율]])</f>
        <v>720000</v>
      </c>
      <c r="L255" s="108" t="str">
        <f>VLOOKUP(매출현황[제품코드],제품[],9,0)</f>
        <v>카메라 &amp; 캠코더</v>
      </c>
    </row>
    <row r="256" spans="1:12" x14ac:dyDescent="0.3">
      <c r="A256" s="31">
        <v>255</v>
      </c>
      <c r="B256" s="32">
        <v>43252</v>
      </c>
      <c r="C256" s="41">
        <v>6</v>
      </c>
      <c r="D256" s="66" t="str">
        <f>VLOOKUP(매출현황[[#This Row],[거래처코드]],거래처[],2,0)</f>
        <v>미림 백화점</v>
      </c>
      <c r="E256" s="68">
        <v>28</v>
      </c>
      <c r="F256" s="66" t="str">
        <f>VLOOKUP(매출현황[[#This Row],[제품코드]],제품[],2,0)</f>
        <v>블루투스 액티브 헤드폰 L15</v>
      </c>
      <c r="G256" s="67">
        <f>VLOOKUP(매출현황[[#This Row],[제품코드]],제품[],5,0)</f>
        <v>51684</v>
      </c>
      <c r="H256" s="61">
        <f>VLOOKUP(매출현황[[#This Row],[제품코드]],제품[],6,0)</f>
        <v>155988</v>
      </c>
      <c r="I256" s="34">
        <v>30</v>
      </c>
      <c r="J256" s="35">
        <v>0.2</v>
      </c>
      <c r="K256" s="21">
        <f>매출현황[[#This Row],[단가]]*매출현황[[#This Row],[수량]]*(1-매출현황[[#This Row],[할인율]])</f>
        <v>3743712</v>
      </c>
      <c r="L256" s="108" t="str">
        <f>VLOOKUP(매출현황[제품코드],제품[],9,0)</f>
        <v>휴대폰</v>
      </c>
    </row>
    <row r="257" spans="1:12" x14ac:dyDescent="0.3">
      <c r="A257" s="31">
        <v>256</v>
      </c>
      <c r="B257" s="32">
        <v>43252</v>
      </c>
      <c r="C257" s="41">
        <v>2</v>
      </c>
      <c r="D257" s="66" t="str">
        <f>VLOOKUP(매출현황[[#This Row],[거래처코드]],거래처[],2,0)</f>
        <v>혜성 백화점</v>
      </c>
      <c r="E257" s="68">
        <v>215</v>
      </c>
      <c r="F257" s="66" t="str">
        <f>VLOOKUP(매출현황[[#This Row],[제품코드]],제품[],2,0)</f>
        <v>무선 송신기와투스 헤드폰 M150</v>
      </c>
      <c r="G257" s="67">
        <f>VLOOKUP(매출현황[[#This Row],[제품코드]],제품[],5,0)</f>
        <v>59628</v>
      </c>
      <c r="H257" s="61">
        <f>VLOOKUP(매출현황[[#This Row],[제품코드]],제품[],6,0)</f>
        <v>179988</v>
      </c>
      <c r="I257" s="34">
        <v>25</v>
      </c>
      <c r="J257" s="35">
        <v>0.2</v>
      </c>
      <c r="K257" s="21">
        <f>매출현황[[#This Row],[단가]]*매출현황[[#This Row],[수량]]*(1-매출현황[[#This Row],[할인율]])</f>
        <v>3599760</v>
      </c>
      <c r="L257" s="108" t="str">
        <f>VLOOKUP(매출현황[제품코드],제품[],9,0)</f>
        <v>오디오</v>
      </c>
    </row>
    <row r="258" spans="1:12" x14ac:dyDescent="0.3">
      <c r="A258" s="31">
        <v>257</v>
      </c>
      <c r="B258" s="32">
        <v>43252</v>
      </c>
      <c r="C258" s="41">
        <v>1</v>
      </c>
      <c r="D258" s="66" t="str">
        <f>VLOOKUP(매출현황[[#This Row],[거래처코드]],거래처[],2,0)</f>
        <v>한미전자</v>
      </c>
      <c r="E258" s="68">
        <v>144</v>
      </c>
      <c r="F258" s="66" t="str">
        <f>VLOOKUP(매출현황[[#This Row],[제품코드]],제품[],2,0)</f>
        <v>Moviemaker 1'' 25mm E400</v>
      </c>
      <c r="G258" s="67">
        <f>VLOOKUP(매출현황[[#This Row],[제품코드]],제품[],5,0)</f>
        <v>276528</v>
      </c>
      <c r="H258" s="61">
        <f>VLOOKUP(매출현황[[#This Row],[제품코드]],제품[],6,0)</f>
        <v>542400</v>
      </c>
      <c r="I258" s="34">
        <v>10</v>
      </c>
      <c r="J258" s="35">
        <v>0.2</v>
      </c>
      <c r="K258" s="21">
        <f>매출현황[[#This Row],[단가]]*매출현황[[#This Row],[수량]]*(1-매출현황[[#This Row],[할인율]])</f>
        <v>4339200</v>
      </c>
      <c r="L258" s="108" t="str">
        <f>VLOOKUP(매출현황[제품코드],제품[],9,0)</f>
        <v>카메라 &amp; 캠코더</v>
      </c>
    </row>
    <row r="259" spans="1:12" x14ac:dyDescent="0.3">
      <c r="A259" s="31">
        <v>258</v>
      </c>
      <c r="B259" s="32">
        <v>43253</v>
      </c>
      <c r="C259" s="41">
        <v>3</v>
      </c>
      <c r="D259" s="66" t="str">
        <f>VLOOKUP(매출현황[[#This Row],[거래처코드]],거래처[],2,0)</f>
        <v>태화상사</v>
      </c>
      <c r="E259" s="68">
        <v>129</v>
      </c>
      <c r="F259" s="66" t="str">
        <f>VLOOKUP(매출현황[[#This Row],[제품코드]],제품[],2,0)</f>
        <v>CRT15 E101</v>
      </c>
      <c r="G259" s="67">
        <f>VLOOKUP(매출현황[[#This Row],[제품코드]],제품[],5,0)</f>
        <v>35784</v>
      </c>
      <c r="H259" s="61">
        <f>VLOOKUP(매출현황[[#This Row],[제품코드]],제품[],6,0)</f>
        <v>108000</v>
      </c>
      <c r="I259" s="34">
        <v>10</v>
      </c>
      <c r="J259" s="35">
        <v>0.2</v>
      </c>
      <c r="K259" s="21">
        <f>매출현황[[#This Row],[단가]]*매출현황[[#This Row],[수량]]*(1-매출현황[[#This Row],[할인율]])</f>
        <v>864000</v>
      </c>
      <c r="L259" s="108" t="str">
        <f>VLOOKUP(매출현황[제품코드],제품[],9,0)</f>
        <v>컴퓨터</v>
      </c>
    </row>
    <row r="260" spans="1:12" x14ac:dyDescent="0.3">
      <c r="A260" s="31">
        <v>259</v>
      </c>
      <c r="B260" s="32">
        <v>43253</v>
      </c>
      <c r="C260" s="41">
        <v>1</v>
      </c>
      <c r="D260" s="66" t="str">
        <f>VLOOKUP(매출현황[[#This Row],[거래처코드]],거래처[],2,0)</f>
        <v>한미전자</v>
      </c>
      <c r="E260" s="68">
        <v>31</v>
      </c>
      <c r="F260" s="66" t="str">
        <f>VLOOKUP(매출현황[[#This Row],[제품코드]],제품[],2,0)</f>
        <v>블루투스 노트북 마우스 E72</v>
      </c>
      <c r="G260" s="67">
        <f>VLOOKUP(매출현황[[#This Row],[제품코드]],제품[],5,0)</f>
        <v>30588</v>
      </c>
      <c r="H260" s="61">
        <f>VLOOKUP(매출현황[[#This Row],[제품코드]],제품[],6,0)</f>
        <v>60000</v>
      </c>
      <c r="I260" s="34">
        <v>3</v>
      </c>
      <c r="J260" s="35">
        <v>0</v>
      </c>
      <c r="K260" s="21">
        <f>매출현황[[#This Row],[단가]]*매출현황[[#This Row],[수량]]*(1-매출현황[[#This Row],[할인율]])</f>
        <v>180000</v>
      </c>
      <c r="L260" s="108" t="str">
        <f>VLOOKUP(매출현황[제품코드],제품[],9,0)</f>
        <v>컴퓨터</v>
      </c>
    </row>
    <row r="261" spans="1:12" x14ac:dyDescent="0.3">
      <c r="A261" s="31">
        <v>260</v>
      </c>
      <c r="B261" s="32">
        <v>43253</v>
      </c>
      <c r="C261" s="41">
        <v>4</v>
      </c>
      <c r="D261" s="66" t="str">
        <f>VLOOKUP(매출현황[[#This Row],[거래처코드]],거래처[],2,0)</f>
        <v>동광통상</v>
      </c>
      <c r="E261" s="68">
        <v>165</v>
      </c>
      <c r="F261" s="66" t="str">
        <f>VLOOKUP(매출현황[[#This Row],[제품코드]],제품[],2,0)</f>
        <v>Independent Filmmaker 1" 25mm X400</v>
      </c>
      <c r="G261" s="67">
        <f>VLOOKUP(매출현황[[#This Row],[제품코드]],제품[],5,0)</f>
        <v>644088</v>
      </c>
      <c r="H261" s="61">
        <f>VLOOKUP(매출현황[[#This Row],[제품코드]],제품[],6,0)</f>
        <v>1944000</v>
      </c>
      <c r="I261" s="34">
        <v>3</v>
      </c>
      <c r="J261" s="35">
        <v>0.2</v>
      </c>
      <c r="K261" s="21">
        <f>매출현황[[#This Row],[단가]]*매출현황[[#This Row],[수량]]*(1-매출현황[[#This Row],[할인율]])</f>
        <v>4665600</v>
      </c>
      <c r="L261" s="108" t="str">
        <f>VLOOKUP(매출현황[제품코드],제품[],9,0)</f>
        <v>카메라 &amp; 캠코더</v>
      </c>
    </row>
    <row r="262" spans="1:12" x14ac:dyDescent="0.3">
      <c r="A262" s="31">
        <v>261</v>
      </c>
      <c r="B262" s="32">
        <v>43253</v>
      </c>
      <c r="C262" s="41">
        <v>6</v>
      </c>
      <c r="D262" s="66" t="str">
        <f>VLOOKUP(매출현황[[#This Row],[거래처코드]],거래처[],2,0)</f>
        <v>미림 백화점</v>
      </c>
      <c r="E262" s="68">
        <v>181</v>
      </c>
      <c r="F262" s="66" t="str">
        <f>VLOOKUP(매출현황[[#This Row],[제품코드]],제품[],2,0)</f>
        <v>노트북13.3W M3080</v>
      </c>
      <c r="G262" s="67">
        <f>VLOOKUP(매출현황[[#This Row],[제품코드]],제품[],5,0)</f>
        <v>237984</v>
      </c>
      <c r="H262" s="61">
        <f>VLOOKUP(매출현황[[#This Row],[제품코드]],제품[],6,0)</f>
        <v>466800</v>
      </c>
      <c r="I262" s="34">
        <v>9</v>
      </c>
      <c r="J262" s="35">
        <v>0.2</v>
      </c>
      <c r="K262" s="21">
        <f>매출현황[[#This Row],[단가]]*매출현황[[#This Row],[수량]]*(1-매출현황[[#This Row],[할인율]])</f>
        <v>3360960</v>
      </c>
      <c r="L262" s="108" t="str">
        <f>VLOOKUP(매출현황[제품코드],제품[],9,0)</f>
        <v>컴퓨터</v>
      </c>
    </row>
    <row r="263" spans="1:12" x14ac:dyDescent="0.3">
      <c r="A263" s="31">
        <v>262</v>
      </c>
      <c r="B263" s="32">
        <v>43254</v>
      </c>
      <c r="C263" s="41">
        <v>6</v>
      </c>
      <c r="D263" s="66" t="str">
        <f>VLOOKUP(매출현황[[#This Row],[거래처코드]],거래처[],2,0)</f>
        <v>미림 백화점</v>
      </c>
      <c r="E263" s="68">
        <v>114</v>
      </c>
      <c r="F263" s="66" t="str">
        <f>VLOOKUP(매출현황[[#This Row],[제품코드]],제품[],2,0)</f>
        <v>USB 데이터 링크 - 직접 연결 어댑터 E600</v>
      </c>
      <c r="G263" s="67">
        <f>VLOOKUP(매출현황[[#This Row],[제품코드]],제품[],5,0)</f>
        <v>10344</v>
      </c>
      <c r="H263" s="61">
        <f>VLOOKUP(매출현황[[#This Row],[제품코드]],제품[],6,0)</f>
        <v>20280</v>
      </c>
      <c r="I263" s="34">
        <v>10</v>
      </c>
      <c r="J263" s="35">
        <v>0.2</v>
      </c>
      <c r="K263" s="21">
        <f>매출현황[[#This Row],[단가]]*매출현황[[#This Row],[수량]]*(1-매출현황[[#This Row],[할인율]])</f>
        <v>162240</v>
      </c>
      <c r="L263" s="108" t="str">
        <f>VLOOKUP(매출현황[제품코드],제품[],9,0)</f>
        <v>컴퓨터</v>
      </c>
    </row>
    <row r="264" spans="1:12" x14ac:dyDescent="0.3">
      <c r="A264" s="31">
        <v>263</v>
      </c>
      <c r="B264" s="32">
        <v>43254</v>
      </c>
      <c r="C264" s="41">
        <v>2</v>
      </c>
      <c r="D264" s="66" t="str">
        <f>VLOOKUP(매출현황[[#This Row],[거래처코드]],거래처[],2,0)</f>
        <v>혜성 백화점</v>
      </c>
      <c r="E264" s="68">
        <v>212</v>
      </c>
      <c r="F264" s="66" t="str">
        <f>VLOOKUP(매출현황[[#This Row],[제품코드]],제품[],2,0)</f>
        <v>무선투스 스테레오 헤드폰 E102</v>
      </c>
      <c r="G264" s="67">
        <f>VLOOKUP(매출현황[[#This Row],[제품코드]],제품[],5,0)</f>
        <v>26460</v>
      </c>
      <c r="H264" s="61">
        <f>VLOOKUP(매출현황[[#This Row],[제품코드]],제품[],6,0)</f>
        <v>57540</v>
      </c>
      <c r="I264" s="34">
        <v>3</v>
      </c>
      <c r="J264" s="35">
        <v>0.2</v>
      </c>
      <c r="K264" s="21">
        <f>매출현황[[#This Row],[단가]]*매출현황[[#This Row],[수량]]*(1-매출현황[[#This Row],[할인율]])</f>
        <v>138096</v>
      </c>
      <c r="L264" s="108" t="str">
        <f>VLOOKUP(매출현황[제품코드],제품[],9,0)</f>
        <v>오디오</v>
      </c>
    </row>
    <row r="265" spans="1:12" x14ac:dyDescent="0.3">
      <c r="A265" s="31">
        <v>264</v>
      </c>
      <c r="B265" s="32">
        <v>43254</v>
      </c>
      <c r="C265" s="41">
        <v>9</v>
      </c>
      <c r="D265" s="66" t="str">
        <f>VLOOKUP(매출현황[[#This Row],[거래처코드]],거래처[],2,0)</f>
        <v>월드링크</v>
      </c>
      <c r="E265" s="68">
        <v>173</v>
      </c>
      <c r="F265" s="66" t="str">
        <f>VLOOKUP(매출현황[[#This Row],[제품코드]],제품[],2,0)</f>
        <v>Independent Filmmaker 2/3" 17mm X100</v>
      </c>
      <c r="G265" s="67">
        <f>VLOOKUP(매출현황[[#This Row],[제품코드]],제품[],5,0)</f>
        <v>604332</v>
      </c>
      <c r="H265" s="61">
        <f>VLOOKUP(매출현황[[#This Row],[제품코드]],제품[],6,0)</f>
        <v>1824000</v>
      </c>
      <c r="I265" s="34">
        <v>5</v>
      </c>
      <c r="J265" s="35">
        <v>0.2</v>
      </c>
      <c r="K265" s="21">
        <f>매출현황[[#This Row],[단가]]*매출현황[[#This Row],[수량]]*(1-매출현황[[#This Row],[할인율]])</f>
        <v>7296000</v>
      </c>
      <c r="L265" s="108" t="str">
        <f>VLOOKUP(매출현황[제품코드],제품[],9,0)</f>
        <v>카메라 &amp; 캠코더</v>
      </c>
    </row>
    <row r="266" spans="1:12" x14ac:dyDescent="0.3">
      <c r="A266" s="31">
        <v>265</v>
      </c>
      <c r="B266" s="32">
        <v>43255</v>
      </c>
      <c r="C266" s="41">
        <v>3</v>
      </c>
      <c r="D266" s="66" t="str">
        <f>VLOOKUP(매출현황[[#This Row],[거래처코드]],거래처[],2,0)</f>
        <v>태화상사</v>
      </c>
      <c r="E266" s="68">
        <v>102</v>
      </c>
      <c r="F266" s="66" t="str">
        <f>VLOOKUP(매출현황[[#This Row],[제품코드]],제품[],2,0)</f>
        <v>망원 변환 렌즈 X400</v>
      </c>
      <c r="G266" s="67">
        <f>VLOOKUP(매출현황[[#This Row],[제품코드]],제품[],5,0)</f>
        <v>236568</v>
      </c>
      <c r="H266" s="61">
        <f>VLOOKUP(매출현황[[#This Row],[제품코드]],제품[],6,0)</f>
        <v>714000</v>
      </c>
      <c r="I266" s="34">
        <v>10</v>
      </c>
      <c r="J266" s="35">
        <v>0</v>
      </c>
      <c r="K266" s="21">
        <f>매출현황[[#This Row],[단가]]*매출현황[[#This Row],[수량]]*(1-매출현황[[#This Row],[할인율]])</f>
        <v>7140000</v>
      </c>
      <c r="L266" s="108" t="str">
        <f>VLOOKUP(매출현황[제품코드],제품[],9,0)</f>
        <v>카메라 &amp; 캠코더</v>
      </c>
    </row>
    <row r="267" spans="1:12" x14ac:dyDescent="0.3">
      <c r="A267" s="31">
        <v>266</v>
      </c>
      <c r="B267" s="32">
        <v>43255</v>
      </c>
      <c r="C267" s="41">
        <v>4</v>
      </c>
      <c r="D267" s="66" t="str">
        <f>VLOOKUP(매출현황[[#This Row],[거래처코드]],거래처[],2,0)</f>
        <v>동광통상</v>
      </c>
      <c r="E267" s="68">
        <v>73</v>
      </c>
      <c r="F267" s="66" t="str">
        <f>VLOOKUP(매출현황[[#This Row],[제품코드]],제품[],2,0)</f>
        <v>하이브리드 시스템 M60</v>
      </c>
      <c r="G267" s="67">
        <f>VLOOKUP(매출현황[[#This Row],[제품코드]],제품[],5,0)</f>
        <v>15996</v>
      </c>
      <c r="H267" s="61">
        <f>VLOOKUP(매출현황[[#This Row],[제품코드]],제품[],6,0)</f>
        <v>34788</v>
      </c>
      <c r="I267" s="34">
        <v>3</v>
      </c>
      <c r="J267" s="35">
        <v>0</v>
      </c>
      <c r="K267" s="21">
        <f>매출현황[[#This Row],[단가]]*매출현황[[#This Row],[수량]]*(1-매출현황[[#This Row],[할인율]])</f>
        <v>104364</v>
      </c>
      <c r="L267" s="108" t="str">
        <f>VLOOKUP(매출현황[제품코드],제품[],9,0)</f>
        <v>휴대폰</v>
      </c>
    </row>
    <row r="268" spans="1:12" x14ac:dyDescent="0.3">
      <c r="A268" s="31">
        <v>267</v>
      </c>
      <c r="B268" s="32">
        <v>43255</v>
      </c>
      <c r="C268" s="41">
        <v>8</v>
      </c>
      <c r="D268" s="66" t="str">
        <f>VLOOKUP(매출현황[[#This Row],[거래처코드]],거래처[],2,0)</f>
        <v>태강교역</v>
      </c>
      <c r="E268" s="68">
        <v>6</v>
      </c>
      <c r="F268" s="66" t="str">
        <f>VLOOKUP(매출현황[[#This Row],[제품코드]],제품[],2,0)</f>
        <v>2 라인 스피커폰 M109</v>
      </c>
      <c r="G268" s="67">
        <f>VLOOKUP(매출현황[[#This Row],[제품코드]],제품[],5,0)</f>
        <v>19860</v>
      </c>
      <c r="H268" s="61">
        <f>VLOOKUP(매출현황[[#This Row],[제품코드]],제품[],6,0)</f>
        <v>43188</v>
      </c>
      <c r="I268" s="34">
        <v>25</v>
      </c>
      <c r="J268" s="35">
        <v>0.2</v>
      </c>
      <c r="K268" s="21">
        <f>매출현황[[#This Row],[단가]]*매출현황[[#This Row],[수량]]*(1-매출현황[[#This Row],[할인율]])</f>
        <v>863760</v>
      </c>
      <c r="L268" s="108" t="str">
        <f>VLOOKUP(매출현황[제품코드],제품[],9,0)</f>
        <v>휴대폰</v>
      </c>
    </row>
    <row r="269" spans="1:12" x14ac:dyDescent="0.3">
      <c r="A269" s="31">
        <v>268</v>
      </c>
      <c r="B269" s="32">
        <v>43255</v>
      </c>
      <c r="C269" s="41">
        <v>2</v>
      </c>
      <c r="D269" s="66" t="str">
        <f>VLOOKUP(매출현황[[#This Row],[거래처코드]],거래처[],2,0)</f>
        <v>혜성 백화점</v>
      </c>
      <c r="E269" s="68">
        <v>7</v>
      </c>
      <c r="F269" s="66" t="str">
        <f>VLOOKUP(매출현황[[#This Row],[제품코드]],제품[],2,0)</f>
        <v>3 휴대폰 무선 전화 시스템 E30</v>
      </c>
      <c r="G269" s="67">
        <f>VLOOKUP(매출현황[[#This Row],[제품코드]],제품[],5,0)</f>
        <v>10392</v>
      </c>
      <c r="H269" s="61">
        <f>VLOOKUP(매출현황[[#This Row],[제품코드]],제품[],6,0)</f>
        <v>20388</v>
      </c>
      <c r="I269" s="34">
        <v>7</v>
      </c>
      <c r="J269" s="35">
        <v>0</v>
      </c>
      <c r="K269" s="21">
        <f>매출현황[[#This Row],[단가]]*매출현황[[#This Row],[수량]]*(1-매출현황[[#This Row],[할인율]])</f>
        <v>142716</v>
      </c>
      <c r="L269" s="108" t="str">
        <f>VLOOKUP(매출현황[제품코드],제품[],9,0)</f>
        <v>휴대폰</v>
      </c>
    </row>
    <row r="270" spans="1:12" x14ac:dyDescent="0.3">
      <c r="A270" s="31">
        <v>269</v>
      </c>
      <c r="B270" s="32">
        <v>43256</v>
      </c>
      <c r="C270" s="41">
        <v>3</v>
      </c>
      <c r="D270" s="66" t="str">
        <f>VLOOKUP(매출현황[[#This Row],[거래처코드]],거래처[],2,0)</f>
        <v>태화상사</v>
      </c>
      <c r="E270" s="68">
        <v>101</v>
      </c>
      <c r="F270" s="66" t="str">
        <f>VLOOKUP(매출현황[[#This Row],[제품코드]],제품[],2,0)</f>
        <v>망원 변환 렌즈 M350</v>
      </c>
      <c r="G270" s="67">
        <f>VLOOKUP(매출현황[[#This Row],[제품코드]],제품[],5,0)</f>
        <v>52428</v>
      </c>
      <c r="H270" s="61">
        <f>VLOOKUP(매출현황[[#This Row],[제품코드]],제품[],6,0)</f>
        <v>114000</v>
      </c>
      <c r="I270" s="34">
        <v>3</v>
      </c>
      <c r="J270" s="35">
        <v>0.2</v>
      </c>
      <c r="K270" s="21">
        <f>매출현황[[#This Row],[단가]]*매출현황[[#This Row],[수량]]*(1-매출현황[[#This Row],[할인율]])</f>
        <v>273600</v>
      </c>
      <c r="L270" s="108" t="str">
        <f>VLOOKUP(매출현황[제품코드],제품[],9,0)</f>
        <v>카메라 &amp; 캠코더</v>
      </c>
    </row>
    <row r="271" spans="1:12" x14ac:dyDescent="0.3">
      <c r="A271" s="31">
        <v>270</v>
      </c>
      <c r="B271" s="32">
        <v>43256</v>
      </c>
      <c r="C271" s="41">
        <v>9</v>
      </c>
      <c r="D271" s="66" t="str">
        <f>VLOOKUP(매출현황[[#This Row],[거래처코드]],거래처[],2,0)</f>
        <v>월드링크</v>
      </c>
      <c r="E271" s="68">
        <v>60</v>
      </c>
      <c r="F271" s="66" t="str">
        <f>VLOOKUP(매출현황[[#This Row],[제품코드]],제품[],2,0)</f>
        <v>DVD 58 DVD 저장 바인더 M55</v>
      </c>
      <c r="G271" s="67">
        <f>VLOOKUP(매출현황[[#This Row],[제품코드]],제품[],5,0)</f>
        <v>7668</v>
      </c>
      <c r="H271" s="61">
        <f>VLOOKUP(매출현황[[#This Row],[제품코드]],제품[],6,0)</f>
        <v>16668</v>
      </c>
      <c r="I271" s="34">
        <v>25</v>
      </c>
      <c r="J271" s="35">
        <v>0.2</v>
      </c>
      <c r="K271" s="21">
        <f>매출현황[[#This Row],[단가]]*매출현황[[#This Row],[수량]]*(1-매출현황[[#This Row],[할인율]])</f>
        <v>333360</v>
      </c>
      <c r="L271" s="108" t="str">
        <f>VLOOKUP(매출현황[제품코드],제품[],9,0)</f>
        <v>음반 &amp; 영화</v>
      </c>
    </row>
    <row r="272" spans="1:12" x14ac:dyDescent="0.3">
      <c r="A272" s="31">
        <v>271</v>
      </c>
      <c r="B272" s="32">
        <v>43256</v>
      </c>
      <c r="C272" s="41">
        <v>10</v>
      </c>
      <c r="D272" s="66" t="str">
        <f>VLOOKUP(매출현황[[#This Row],[거래처코드]],거래처[],2,0)</f>
        <v>신영상사</v>
      </c>
      <c r="E272" s="68">
        <v>178</v>
      </c>
      <c r="F272" s="66" t="str">
        <f>VLOOKUP(매출현황[[#This Row],[제품코드]],제품[],2,0)</f>
        <v>노트북12 M2002</v>
      </c>
      <c r="G272" s="67">
        <f>VLOOKUP(매출현황[[#This Row],[제품코드]],제품[],5,0)</f>
        <v>225144</v>
      </c>
      <c r="H272" s="61">
        <f>VLOOKUP(매출현황[[#This Row],[제품코드]],제품[],6,0)</f>
        <v>441600</v>
      </c>
      <c r="I272" s="34">
        <v>7</v>
      </c>
      <c r="J272" s="35">
        <v>0</v>
      </c>
      <c r="K272" s="21">
        <f>매출현황[[#This Row],[단가]]*매출현황[[#This Row],[수량]]*(1-매출현황[[#This Row],[할인율]])</f>
        <v>3091200</v>
      </c>
      <c r="L272" s="108" t="str">
        <f>VLOOKUP(매출현황[제품코드],제품[],9,0)</f>
        <v>컴퓨터</v>
      </c>
    </row>
    <row r="273" spans="1:12" x14ac:dyDescent="0.3">
      <c r="A273" s="31">
        <v>272</v>
      </c>
      <c r="B273" s="32">
        <v>43257</v>
      </c>
      <c r="C273" s="41">
        <v>8</v>
      </c>
      <c r="D273" s="66" t="str">
        <f>VLOOKUP(매출현황[[#This Row],[거래처코드]],거래처[],2,0)</f>
        <v>태강교역</v>
      </c>
      <c r="E273" s="68">
        <v>72</v>
      </c>
      <c r="F273" s="66" t="str">
        <f>VLOOKUP(매출현황[[#This Row],[제품코드]],제품[],2,0)</f>
        <v>홈 / 사무실 노트북 전원 어댑터 E300</v>
      </c>
      <c r="G273" s="67">
        <f>VLOOKUP(매출현황[[#This Row],[제품코드]],제품[],5,0)</f>
        <v>15600</v>
      </c>
      <c r="H273" s="61">
        <f>VLOOKUP(매출현황[[#This Row],[제품코드]],제품[],6,0)</f>
        <v>30600</v>
      </c>
      <c r="I273" s="34">
        <v>1</v>
      </c>
      <c r="J273" s="35">
        <v>0</v>
      </c>
      <c r="K273" s="21">
        <f>매출현황[[#This Row],[단가]]*매출현황[[#This Row],[수량]]*(1-매출현황[[#This Row],[할인율]])</f>
        <v>30600</v>
      </c>
      <c r="L273" s="108" t="str">
        <f>VLOOKUP(매출현황[제품코드],제품[],9,0)</f>
        <v>컴퓨터</v>
      </c>
    </row>
    <row r="274" spans="1:12" x14ac:dyDescent="0.3">
      <c r="A274" s="31">
        <v>273</v>
      </c>
      <c r="B274" s="32">
        <v>43257</v>
      </c>
      <c r="C274" s="41">
        <v>6</v>
      </c>
      <c r="D274" s="66" t="str">
        <f>VLOOKUP(매출현황[[#This Row],[거래처코드]],거래처[],2,0)</f>
        <v>미림 백화점</v>
      </c>
      <c r="E274" s="68">
        <v>21</v>
      </c>
      <c r="F274" s="66" t="str">
        <f>VLOOKUP(매출현황[[#This Row],[제품코드]],제품[],2,0)</f>
        <v>ADSL 모뎀 스플리터 / 필터 X 1 E 100</v>
      </c>
      <c r="G274" s="67">
        <f>VLOOKUP(매출현황[[#This Row],[제품코드]],제품[],5,0)</f>
        <v>10956</v>
      </c>
      <c r="H274" s="61">
        <f>VLOOKUP(매출현황[[#This Row],[제품코드]],제품[],6,0)</f>
        <v>21480</v>
      </c>
      <c r="I274" s="34">
        <v>25</v>
      </c>
      <c r="J274" s="35">
        <v>0.2</v>
      </c>
      <c r="K274" s="21">
        <f>매출현황[[#This Row],[단가]]*매출현황[[#This Row],[수량]]*(1-매출현황[[#This Row],[할인율]])</f>
        <v>429600</v>
      </c>
      <c r="L274" s="108" t="str">
        <f>VLOOKUP(매출현황[제품코드],제품[],9,0)</f>
        <v>컴퓨터</v>
      </c>
    </row>
    <row r="275" spans="1:12" x14ac:dyDescent="0.3">
      <c r="A275" s="31">
        <v>274</v>
      </c>
      <c r="B275" s="32">
        <v>43257</v>
      </c>
      <c r="C275" s="41">
        <v>4</v>
      </c>
      <c r="D275" s="66" t="str">
        <f>VLOOKUP(매출현황[[#This Row],[거래처코드]],거래처[],2,0)</f>
        <v>동광통상</v>
      </c>
      <c r="E275" s="68">
        <v>91</v>
      </c>
      <c r="F275" s="66" t="str">
        <f>VLOOKUP(매출현황[[#This Row],[제품코드]],제품[],2,0)</f>
        <v>프로젝트 1080p X980</v>
      </c>
      <c r="G275" s="67">
        <f>VLOOKUP(매출현황[[#This Row],[제품코드]],제품[],5,0)</f>
        <v>912456</v>
      </c>
      <c r="H275" s="61">
        <f>VLOOKUP(매출현황[[#This Row],[제품코드]],제품[],6,0)</f>
        <v>2754000</v>
      </c>
      <c r="I275" s="34">
        <v>5</v>
      </c>
      <c r="J275" s="35">
        <v>0.2</v>
      </c>
      <c r="K275" s="21">
        <f>매출현황[[#This Row],[단가]]*매출현황[[#This Row],[수량]]*(1-매출현황[[#This Row],[할인율]])</f>
        <v>11016000</v>
      </c>
      <c r="L275" s="108" t="str">
        <f>VLOOKUP(매출현황[제품코드],제품[],9,0)</f>
        <v>컴퓨터</v>
      </c>
    </row>
    <row r="276" spans="1:12" x14ac:dyDescent="0.3">
      <c r="A276" s="31">
        <v>275</v>
      </c>
      <c r="B276" s="32">
        <v>43257</v>
      </c>
      <c r="C276" s="41">
        <v>4</v>
      </c>
      <c r="D276" s="66" t="str">
        <f>VLOOKUP(매출현황[[#This Row],[거래처코드]],거래처[],2,0)</f>
        <v>동광통상</v>
      </c>
      <c r="E276" s="68">
        <v>110</v>
      </c>
      <c r="F276" s="66" t="str">
        <f>VLOOKUP(매출현황[[#This Row],[제품코드]],제품[],2,0)</f>
        <v>여행 충전기-S시리즈 배터리 E302</v>
      </c>
      <c r="G276" s="67">
        <f>VLOOKUP(매출현황[[#This Row],[제품코드]],제품[],5,0)</f>
        <v>36696</v>
      </c>
      <c r="H276" s="61">
        <f>VLOOKUP(매출현황[[#This Row],[제품코드]],제품[],6,0)</f>
        <v>71988</v>
      </c>
      <c r="I276" s="34">
        <v>9</v>
      </c>
      <c r="J276" s="35">
        <v>0.2</v>
      </c>
      <c r="K276" s="21">
        <f>매출현황[[#This Row],[단가]]*매출현황[[#This Row],[수량]]*(1-매출현황[[#This Row],[할인율]])</f>
        <v>518313.60000000003</v>
      </c>
      <c r="L276" s="108" t="str">
        <f>VLOOKUP(매출현황[제품코드],제품[],9,0)</f>
        <v>카메라 &amp; 캠코더</v>
      </c>
    </row>
    <row r="277" spans="1:12" x14ac:dyDescent="0.3">
      <c r="A277" s="31">
        <v>276</v>
      </c>
      <c r="B277" s="32">
        <v>43258</v>
      </c>
      <c r="C277" s="41">
        <v>5</v>
      </c>
      <c r="D277" s="66" t="str">
        <f>VLOOKUP(매출현황[[#This Row],[거래처코드]],거래처[],2,0)</f>
        <v>오성통상</v>
      </c>
      <c r="E277" s="68">
        <v>73</v>
      </c>
      <c r="F277" s="66" t="str">
        <f>VLOOKUP(매출현황[[#This Row],[제품코드]],제품[],2,0)</f>
        <v>하이브리드 시스템 M60</v>
      </c>
      <c r="G277" s="67">
        <f>VLOOKUP(매출현황[[#This Row],[제품코드]],제품[],5,0)</f>
        <v>15996</v>
      </c>
      <c r="H277" s="61">
        <f>VLOOKUP(매출현황[[#This Row],[제품코드]],제품[],6,0)</f>
        <v>34788</v>
      </c>
      <c r="I277" s="34">
        <v>3</v>
      </c>
      <c r="J277" s="35">
        <v>0.2</v>
      </c>
      <c r="K277" s="21">
        <f>매출현황[[#This Row],[단가]]*매출현황[[#This Row],[수량]]*(1-매출현황[[#This Row],[할인율]])</f>
        <v>83491.200000000012</v>
      </c>
      <c r="L277" s="108" t="str">
        <f>VLOOKUP(매출현황[제품코드],제품[],9,0)</f>
        <v>휴대폰</v>
      </c>
    </row>
    <row r="278" spans="1:12" x14ac:dyDescent="0.3">
      <c r="A278" s="31">
        <v>277</v>
      </c>
      <c r="B278" s="32">
        <v>43258</v>
      </c>
      <c r="C278" s="41">
        <v>6</v>
      </c>
      <c r="D278" s="66" t="str">
        <f>VLOOKUP(매출현황[[#This Row],[거래처코드]],거래처[],2,0)</f>
        <v>미림 백화점</v>
      </c>
      <c r="E278" s="68">
        <v>121</v>
      </c>
      <c r="F278" s="66" t="str">
        <f>VLOOKUP(매출현황[[#This Row],[제품코드]],제품[],2,0)</f>
        <v>20" LCD HDTV M120</v>
      </c>
      <c r="G278" s="67">
        <f>VLOOKUP(매출현황[[#This Row],[제품코드]],제품[],5,0)</f>
        <v>193116</v>
      </c>
      <c r="H278" s="61">
        <f>VLOOKUP(매출현황[[#This Row],[제품코드]],제품[],6,0)</f>
        <v>419940</v>
      </c>
      <c r="I278" s="34">
        <v>10</v>
      </c>
      <c r="J278" s="35">
        <v>0.2</v>
      </c>
      <c r="K278" s="21">
        <f>매출현황[[#This Row],[단가]]*매출현황[[#This Row],[수량]]*(1-매출현황[[#This Row],[할인율]])</f>
        <v>3359520</v>
      </c>
      <c r="L278" s="108" t="str">
        <f>VLOOKUP(매출현황[제품코드],제품[],9,0)</f>
        <v>TV &amp; 비디오</v>
      </c>
    </row>
    <row r="279" spans="1:12" x14ac:dyDescent="0.3">
      <c r="A279" s="31">
        <v>278</v>
      </c>
      <c r="B279" s="32">
        <v>43258</v>
      </c>
      <c r="C279" s="41">
        <v>4</v>
      </c>
      <c r="D279" s="66" t="str">
        <f>VLOOKUP(매출현황[[#This Row],[거래처코드]],거래처[],2,0)</f>
        <v>동광통상</v>
      </c>
      <c r="E279" s="68">
        <v>90</v>
      </c>
      <c r="F279" s="66" t="str">
        <f>VLOOKUP(매출현황[[#This Row],[제품코드]],제품[],2,0)</f>
        <v>전원 인버터 - AC 전원 인버터 E900</v>
      </c>
      <c r="G279" s="67">
        <f>VLOOKUP(매출현황[[#This Row],[제품코드]],제품[],5,0)</f>
        <v>5808</v>
      </c>
      <c r="H279" s="61">
        <f>VLOOKUP(매출현황[[#This Row],[제품코드]],제품[],6,0)</f>
        <v>11400</v>
      </c>
      <c r="I279" s="34">
        <v>8</v>
      </c>
      <c r="J279" s="35">
        <v>0.2</v>
      </c>
      <c r="K279" s="21">
        <f>매출현황[[#This Row],[단가]]*매출현황[[#This Row],[수량]]*(1-매출현황[[#This Row],[할인율]])</f>
        <v>72960</v>
      </c>
      <c r="L279" s="108" t="str">
        <f>VLOOKUP(매출현황[제품코드],제품[],9,0)</f>
        <v>컴퓨터</v>
      </c>
    </row>
    <row r="280" spans="1:12" x14ac:dyDescent="0.3">
      <c r="A280" s="31">
        <v>279</v>
      </c>
      <c r="B280" s="32">
        <v>43258</v>
      </c>
      <c r="C280" s="41">
        <v>5</v>
      </c>
      <c r="D280" s="66" t="str">
        <f>VLOOKUP(매출현황[[#This Row],[거래처코드]],거래처[],2,0)</f>
        <v>오성통상</v>
      </c>
      <c r="E280" s="68">
        <v>41</v>
      </c>
      <c r="F280" s="66" t="str">
        <f>VLOOKUP(매출현황[[#This Row],[제품코드]],제품[],2,0)</f>
        <v>Centrex Phone System L11</v>
      </c>
      <c r="G280" s="67">
        <f>VLOOKUP(매출현황[[#This Row],[제품코드]],제품[],5,0)</f>
        <v>17088</v>
      </c>
      <c r="H280" s="61">
        <f>VLOOKUP(매출현황[[#This Row],[제품코드]],제품[],6,0)</f>
        <v>51588</v>
      </c>
      <c r="I280" s="34">
        <v>5</v>
      </c>
      <c r="J280" s="35">
        <v>0</v>
      </c>
      <c r="K280" s="21">
        <f>매출현황[[#This Row],[단가]]*매출현황[[#This Row],[수량]]*(1-매출현황[[#This Row],[할인율]])</f>
        <v>257940</v>
      </c>
      <c r="L280" s="108" t="str">
        <f>VLOOKUP(매출현황[제품코드],제품[],9,0)</f>
        <v>휴대폰</v>
      </c>
    </row>
    <row r="281" spans="1:12" x14ac:dyDescent="0.3">
      <c r="A281" s="31">
        <v>280</v>
      </c>
      <c r="B281" s="32">
        <v>43258</v>
      </c>
      <c r="C281" s="41">
        <v>9</v>
      </c>
      <c r="D281" s="66" t="str">
        <f>VLOOKUP(매출현황[[#This Row],[거래처코드]],거래처[],2,0)</f>
        <v>월드링크</v>
      </c>
      <c r="E281" s="68">
        <v>59</v>
      </c>
      <c r="F281" s="66" t="str">
        <f>VLOOKUP(매출현황[[#This Row],[제품코드]],제품[],2,0)</f>
        <v>DVD 55 DVD 저장 바인더 M56</v>
      </c>
      <c r="G281" s="67">
        <f>VLOOKUP(매출현황[[#This Row],[제품코드]],제품[],5,0)</f>
        <v>6984</v>
      </c>
      <c r="H281" s="61">
        <f>VLOOKUP(매출현황[[#This Row],[제품코드]],제품[],6,0)</f>
        <v>15192</v>
      </c>
      <c r="I281" s="34">
        <v>30</v>
      </c>
      <c r="J281" s="35">
        <v>0.2</v>
      </c>
      <c r="K281" s="21">
        <f>매출현황[[#This Row],[단가]]*매출현황[[#This Row],[수량]]*(1-매출현황[[#This Row],[할인율]])</f>
        <v>364608</v>
      </c>
      <c r="L281" s="108" t="str">
        <f>VLOOKUP(매출현황[제품코드],제품[],9,0)</f>
        <v>음반 &amp; 영화</v>
      </c>
    </row>
    <row r="282" spans="1:12" x14ac:dyDescent="0.3">
      <c r="A282" s="31">
        <v>281</v>
      </c>
      <c r="B282" s="32">
        <v>43259</v>
      </c>
      <c r="C282" s="41">
        <v>6</v>
      </c>
      <c r="D282" s="66" t="str">
        <f>VLOOKUP(매출현황[[#This Row],[거래처코드]],거래처[],2,0)</f>
        <v>미림 백화점</v>
      </c>
      <c r="E282" s="68">
        <v>110</v>
      </c>
      <c r="F282" s="66" t="str">
        <f>VLOOKUP(매출현황[[#This Row],[제품코드]],제품[],2,0)</f>
        <v>여행 충전기-S시리즈 배터리 E302</v>
      </c>
      <c r="G282" s="67">
        <f>VLOOKUP(매출현황[[#This Row],[제품코드]],제품[],5,0)</f>
        <v>36696</v>
      </c>
      <c r="H282" s="61">
        <f>VLOOKUP(매출현황[[#This Row],[제품코드]],제품[],6,0)</f>
        <v>71988</v>
      </c>
      <c r="I282" s="34">
        <v>4</v>
      </c>
      <c r="J282" s="35">
        <v>0.2</v>
      </c>
      <c r="K282" s="21">
        <f>매출현황[[#This Row],[단가]]*매출현황[[#This Row],[수량]]*(1-매출현황[[#This Row],[할인율]])</f>
        <v>230361.60000000001</v>
      </c>
      <c r="L282" s="108" t="str">
        <f>VLOOKUP(매출현황[제품코드],제품[],9,0)</f>
        <v>카메라 &amp; 캠코더</v>
      </c>
    </row>
    <row r="283" spans="1:12" x14ac:dyDescent="0.3">
      <c r="A283" s="31">
        <v>282</v>
      </c>
      <c r="B283" s="32">
        <v>43259</v>
      </c>
      <c r="C283" s="41">
        <v>8</v>
      </c>
      <c r="D283" s="66" t="str">
        <f>VLOOKUP(매출현황[[#This Row],[거래처코드]],거래처[],2,0)</f>
        <v>태강교역</v>
      </c>
      <c r="E283" s="68">
        <v>117</v>
      </c>
      <c r="F283" s="66" t="str">
        <f>VLOOKUP(매출현황[[#This Row],[제품코드]],제품[],2,0)</f>
        <v>무선 레이저 마우스 E50</v>
      </c>
      <c r="G283" s="67">
        <f>VLOOKUP(매출현황[[#This Row],[제품코드]],제품[],5,0)</f>
        <v>12828</v>
      </c>
      <c r="H283" s="61">
        <f>VLOOKUP(매출현황[[#This Row],[제품코드]],제품[],6,0)</f>
        <v>25152</v>
      </c>
      <c r="I283" s="34">
        <v>8</v>
      </c>
      <c r="J283" s="35">
        <v>0.2</v>
      </c>
      <c r="K283" s="21">
        <f>매출현황[[#This Row],[단가]]*매출현황[[#This Row],[수량]]*(1-매출현황[[#This Row],[할인율]])</f>
        <v>160972.80000000002</v>
      </c>
      <c r="L283" s="108" t="str">
        <f>VLOOKUP(매출현황[제품코드],제품[],9,0)</f>
        <v>컴퓨터</v>
      </c>
    </row>
    <row r="284" spans="1:12" x14ac:dyDescent="0.3">
      <c r="A284" s="31">
        <v>283</v>
      </c>
      <c r="B284" s="32">
        <v>43259</v>
      </c>
      <c r="C284" s="41">
        <v>5</v>
      </c>
      <c r="D284" s="66" t="str">
        <f>VLOOKUP(매출현황[[#This Row],[거래처코드]],거래처[],2,0)</f>
        <v>오성통상</v>
      </c>
      <c r="E284" s="68">
        <v>76</v>
      </c>
      <c r="F284" s="66" t="str">
        <f>VLOOKUP(매출현황[[#This Row],[제품코드]],제품[],2,0)</f>
        <v>노트북 키보드 X105</v>
      </c>
      <c r="G284" s="67">
        <f>VLOOKUP(매출현황[[#This Row],[제품코드]],제품[],5,0)</f>
        <v>91800</v>
      </c>
      <c r="H284" s="61">
        <f>VLOOKUP(매출현황[[#This Row],[제품코드]],제품[],6,0)</f>
        <v>277080</v>
      </c>
      <c r="I284" s="34">
        <v>3</v>
      </c>
      <c r="J284" s="35">
        <v>0</v>
      </c>
      <c r="K284" s="21">
        <f>매출현황[[#This Row],[단가]]*매출현황[[#This Row],[수량]]*(1-매출현황[[#This Row],[할인율]])</f>
        <v>831240</v>
      </c>
      <c r="L284" s="108" t="str">
        <f>VLOOKUP(매출현황[제품코드],제품[],9,0)</f>
        <v>컴퓨터</v>
      </c>
    </row>
    <row r="285" spans="1:12" x14ac:dyDescent="0.3">
      <c r="A285" s="31">
        <v>284</v>
      </c>
      <c r="B285" s="32">
        <v>43260</v>
      </c>
      <c r="C285" s="41">
        <v>3</v>
      </c>
      <c r="D285" s="66" t="str">
        <f>VLOOKUP(매출현황[[#This Row],[거래처코드]],거래처[],2,0)</f>
        <v>태화상사</v>
      </c>
      <c r="E285" s="68">
        <v>205</v>
      </c>
      <c r="F285" s="66" t="str">
        <f>VLOOKUP(매출현황[[#This Row],[제품코드]],제품[],2,0)</f>
        <v>Trendsetter 1/2" 3mm X300</v>
      </c>
      <c r="G285" s="67">
        <f>VLOOKUP(매출현황[[#This Row],[제품코드]],제품[],5,0)</f>
        <v>397584</v>
      </c>
      <c r="H285" s="61">
        <f>VLOOKUP(매출현황[[#This Row],[제품코드]],제품[],6,0)</f>
        <v>1200000</v>
      </c>
      <c r="I285" s="34">
        <v>10</v>
      </c>
      <c r="J285" s="35">
        <v>0.2</v>
      </c>
      <c r="K285" s="21">
        <f>매출현황[[#This Row],[단가]]*매출현황[[#This Row],[수량]]*(1-매출현황[[#This Row],[할인율]])</f>
        <v>9600000</v>
      </c>
      <c r="L285" s="108" t="str">
        <f>VLOOKUP(매출현황[제품코드],제품[],9,0)</f>
        <v>카메라 &amp; 캠코더</v>
      </c>
    </row>
    <row r="286" spans="1:12" x14ac:dyDescent="0.3">
      <c r="A286" s="31">
        <v>285</v>
      </c>
      <c r="B286" s="32">
        <v>43260</v>
      </c>
      <c r="C286" s="41">
        <v>4</v>
      </c>
      <c r="D286" s="66" t="str">
        <f>VLOOKUP(매출현황[[#This Row],[거래처코드]],거래처[],2,0)</f>
        <v>동광통상</v>
      </c>
      <c r="E286" s="68">
        <v>183</v>
      </c>
      <c r="F286" s="66" t="str">
        <f>VLOOKUP(매출현황[[#This Row],[제품코드]],제품[],2,0)</f>
        <v>노트북14.1 M4100</v>
      </c>
      <c r="G286" s="67">
        <f>VLOOKUP(매출현황[[#This Row],[제품코드]],제품[],5,0)</f>
        <v>323376</v>
      </c>
      <c r="H286" s="61">
        <f>VLOOKUP(매출현황[[#This Row],[제품코드]],제품[],6,0)</f>
        <v>703200</v>
      </c>
      <c r="I286" s="34">
        <v>9</v>
      </c>
      <c r="J286" s="35">
        <v>0.2</v>
      </c>
      <c r="K286" s="21">
        <f>매출현황[[#This Row],[단가]]*매출현황[[#This Row],[수량]]*(1-매출현황[[#This Row],[할인율]])</f>
        <v>5063040</v>
      </c>
      <c r="L286" s="108" t="str">
        <f>VLOOKUP(매출현황[제품코드],제품[],9,0)</f>
        <v>컴퓨터</v>
      </c>
    </row>
    <row r="287" spans="1:12" x14ac:dyDescent="0.3">
      <c r="A287" s="31">
        <v>286</v>
      </c>
      <c r="B287" s="32">
        <v>43261</v>
      </c>
      <c r="C287" s="41">
        <v>8</v>
      </c>
      <c r="D287" s="66" t="str">
        <f>VLOOKUP(매출현황[[#This Row],[거래처코드]],거래처[],2,0)</f>
        <v>태강교역</v>
      </c>
      <c r="E287" s="68">
        <v>15</v>
      </c>
      <c r="F287" s="66" t="str">
        <f>VLOOKUP(매출현황[[#This Row],[제품코드]],제품[],2,0)</f>
        <v>512MB MP3 Player E51</v>
      </c>
      <c r="G287" s="67">
        <f>VLOOKUP(매출현황[[#This Row],[제품코드]],제품[],5,0)</f>
        <v>7944</v>
      </c>
      <c r="H287" s="61">
        <f>VLOOKUP(매출현황[[#This Row],[제품코드]],제품[],6,0)</f>
        <v>15588</v>
      </c>
      <c r="I287" s="34">
        <v>1</v>
      </c>
      <c r="J287" s="35">
        <v>0</v>
      </c>
      <c r="K287" s="21">
        <f>매출현황[[#This Row],[단가]]*매출현황[[#This Row],[수량]]*(1-매출현황[[#This Row],[할인율]])</f>
        <v>15588</v>
      </c>
      <c r="L287" s="108" t="str">
        <f>VLOOKUP(매출현황[제품코드],제품[],9,0)</f>
        <v>오디오</v>
      </c>
    </row>
    <row r="288" spans="1:12" x14ac:dyDescent="0.3">
      <c r="A288" s="31">
        <v>287</v>
      </c>
      <c r="B288" s="32">
        <v>43261</v>
      </c>
      <c r="C288" s="41">
        <v>2</v>
      </c>
      <c r="D288" s="66" t="str">
        <f>VLOOKUP(매출현황[[#This Row],[거래처코드]],거래처[],2,0)</f>
        <v>혜성 백화점</v>
      </c>
      <c r="E288" s="68">
        <v>145</v>
      </c>
      <c r="F288" s="66" t="str">
        <f>VLOOKUP(매출현황[[#This Row],[제품코드]],제품[],2,0)</f>
        <v>Moviemaker 1'' 25mm E400</v>
      </c>
      <c r="G288" s="67">
        <f>VLOOKUP(매출현황[[#This Row],[제품코드]],제품[],5,0)</f>
        <v>258180</v>
      </c>
      <c r="H288" s="61">
        <f>VLOOKUP(매출현황[[#This Row],[제품코드]],제품[],6,0)</f>
        <v>506400</v>
      </c>
      <c r="I288" s="34">
        <v>5</v>
      </c>
      <c r="J288" s="35">
        <v>0.2</v>
      </c>
      <c r="K288" s="21">
        <f>매출현황[[#This Row],[단가]]*매출현황[[#This Row],[수량]]*(1-매출현황[[#This Row],[할인율]])</f>
        <v>2025600</v>
      </c>
      <c r="L288" s="108" t="str">
        <f>VLOOKUP(매출현황[제품코드],제품[],9,0)</f>
        <v>카메라 &amp; 캠코더</v>
      </c>
    </row>
    <row r="289" spans="1:12" x14ac:dyDescent="0.3">
      <c r="A289" s="31">
        <v>288</v>
      </c>
      <c r="B289" s="32">
        <v>43261</v>
      </c>
      <c r="C289" s="41">
        <v>9</v>
      </c>
      <c r="D289" s="66" t="str">
        <f>VLOOKUP(매출현황[[#This Row],[거래처코드]],거래처[],2,0)</f>
        <v>월드링크</v>
      </c>
      <c r="E289" s="68">
        <v>147</v>
      </c>
      <c r="F289" s="66" t="str">
        <f>VLOOKUP(매출현황[[#This Row],[제품코드]],제품[],2,0)</f>
        <v>Moviemaker 1/2'' 3mm E300</v>
      </c>
      <c r="G289" s="67">
        <f>VLOOKUP(매출현황[[#This Row],[제품코드]],제품[],5,0)</f>
        <v>264300</v>
      </c>
      <c r="H289" s="61">
        <f>VLOOKUP(매출현황[[#This Row],[제품코드]],제품[],6,0)</f>
        <v>518400</v>
      </c>
      <c r="I289" s="34">
        <v>10</v>
      </c>
      <c r="J289" s="35">
        <v>0.2</v>
      </c>
      <c r="K289" s="21">
        <f>매출현황[[#This Row],[단가]]*매출현황[[#This Row],[수량]]*(1-매출현황[[#This Row],[할인율]])</f>
        <v>4147200</v>
      </c>
      <c r="L289" s="108" t="str">
        <f>VLOOKUP(매출현황[제품코드],제품[],9,0)</f>
        <v>카메라 &amp; 캠코더</v>
      </c>
    </row>
    <row r="290" spans="1:12" x14ac:dyDescent="0.3">
      <c r="A290" s="31">
        <v>289</v>
      </c>
      <c r="B290" s="32">
        <v>43262</v>
      </c>
      <c r="C290" s="41">
        <v>9</v>
      </c>
      <c r="D290" s="66" t="str">
        <f>VLOOKUP(매출현황[[#This Row],[거래처코드]],거래처[],2,0)</f>
        <v>월드링크</v>
      </c>
      <c r="E290" s="68">
        <v>111</v>
      </c>
      <c r="F290" s="66" t="str">
        <f>VLOOKUP(매출현황[[#This Row],[제품코드]],제품[],2,0)</f>
        <v>울트라 포터블 네오프렌 슬리브 E30</v>
      </c>
      <c r="G290" s="67">
        <f>VLOOKUP(매출현황[[#This Row],[제품코드]],제품[],5,0)</f>
        <v>9540</v>
      </c>
      <c r="H290" s="61">
        <f>VLOOKUP(매출현황[[#This Row],[제품코드]],제품[],6,0)</f>
        <v>18720</v>
      </c>
      <c r="I290" s="34">
        <v>25</v>
      </c>
      <c r="J290" s="35">
        <v>0.2</v>
      </c>
      <c r="K290" s="21">
        <f>매출현황[[#This Row],[단가]]*매출현황[[#This Row],[수량]]*(1-매출현황[[#This Row],[할인율]])</f>
        <v>374400</v>
      </c>
      <c r="L290" s="108" t="str">
        <f>VLOOKUP(매출현황[제품코드],제품[],9,0)</f>
        <v>컴퓨터</v>
      </c>
    </row>
    <row r="291" spans="1:12" x14ac:dyDescent="0.3">
      <c r="A291" s="31">
        <v>290</v>
      </c>
      <c r="B291" s="32">
        <v>43262</v>
      </c>
      <c r="C291" s="41">
        <v>7</v>
      </c>
      <c r="D291" s="66" t="str">
        <f>VLOOKUP(매출현황[[#This Row],[거래처코드]],거래처[],2,0)</f>
        <v>삼화상사</v>
      </c>
      <c r="E291" s="68">
        <v>15</v>
      </c>
      <c r="F291" s="66" t="str">
        <f>VLOOKUP(매출현황[[#This Row],[제품코드]],제품[],2,0)</f>
        <v>512MB MP3 Player E51</v>
      </c>
      <c r="G291" s="67">
        <f>VLOOKUP(매출현황[[#This Row],[제품코드]],제품[],5,0)</f>
        <v>7944</v>
      </c>
      <c r="H291" s="61">
        <f>VLOOKUP(매출현황[[#This Row],[제품코드]],제품[],6,0)</f>
        <v>15588</v>
      </c>
      <c r="I291" s="34">
        <v>7</v>
      </c>
      <c r="J291" s="35">
        <v>0.2</v>
      </c>
      <c r="K291" s="21">
        <f>매출현황[[#This Row],[단가]]*매출현황[[#This Row],[수량]]*(1-매출현황[[#This Row],[할인율]])</f>
        <v>87292.800000000003</v>
      </c>
      <c r="L291" s="108" t="str">
        <f>VLOOKUP(매출현황[제품코드],제품[],9,0)</f>
        <v>오디오</v>
      </c>
    </row>
    <row r="292" spans="1:12" x14ac:dyDescent="0.3">
      <c r="A292" s="31">
        <v>291</v>
      </c>
      <c r="B292" s="32">
        <v>43262</v>
      </c>
      <c r="C292" s="41">
        <v>5</v>
      </c>
      <c r="D292" s="66" t="str">
        <f>VLOOKUP(매출현황[[#This Row],[거래처코드]],거래처[],2,0)</f>
        <v>오성통상</v>
      </c>
      <c r="E292" s="68">
        <v>85</v>
      </c>
      <c r="F292" s="66" t="str">
        <f>VLOOKUP(매출현황[[#This Row],[제품코드]],제품[],2,0)</f>
        <v>광학 휠 OEM PS / 2 마우스 E60</v>
      </c>
      <c r="G292" s="67">
        <f>VLOOKUP(매출현황[[#This Row],[제품코드]],제품[],5,0)</f>
        <v>7956</v>
      </c>
      <c r="H292" s="61">
        <f>VLOOKUP(매출현황[[#This Row],[제품코드]],제품[],6,0)</f>
        <v>15600</v>
      </c>
      <c r="I292" s="34">
        <v>3</v>
      </c>
      <c r="J292" s="35">
        <v>0.2</v>
      </c>
      <c r="K292" s="21">
        <f>매출현황[[#This Row],[단가]]*매출현황[[#This Row],[수량]]*(1-매출현황[[#This Row],[할인율]])</f>
        <v>37440</v>
      </c>
      <c r="L292" s="108" t="str">
        <f>VLOOKUP(매출현황[제품코드],제품[],9,0)</f>
        <v>컴퓨터</v>
      </c>
    </row>
    <row r="293" spans="1:12" x14ac:dyDescent="0.3">
      <c r="A293" s="31">
        <v>292</v>
      </c>
      <c r="B293" s="32">
        <v>43262</v>
      </c>
      <c r="C293" s="41">
        <v>2</v>
      </c>
      <c r="D293" s="66" t="str">
        <f>VLOOKUP(매출현황[[#This Row],[거래처코드]],거래처[],2,0)</f>
        <v>혜성 백화점</v>
      </c>
      <c r="E293" s="68">
        <v>13</v>
      </c>
      <c r="F293" s="66" t="str">
        <f>VLOOKUP(매출현황[[#This Row],[제품코드]],제품[],2,0)</f>
        <v>4 라인 유선 무선 전화 M203</v>
      </c>
      <c r="G293" s="67">
        <f>VLOOKUP(매출현황[[#This Row],[제품코드]],제품[],5,0)</f>
        <v>18204</v>
      </c>
      <c r="H293" s="61">
        <f>VLOOKUP(매출현황[[#This Row],[제품코드]],제품[],6,0)</f>
        <v>39588</v>
      </c>
      <c r="I293" s="34">
        <v>25</v>
      </c>
      <c r="J293" s="35">
        <v>0.2</v>
      </c>
      <c r="K293" s="21">
        <f>매출현황[[#This Row],[단가]]*매출현황[[#This Row],[수량]]*(1-매출현황[[#This Row],[할인율]])</f>
        <v>791760</v>
      </c>
      <c r="L293" s="108" t="str">
        <f>VLOOKUP(매출현황[제품코드],제품[],9,0)</f>
        <v>휴대폰</v>
      </c>
    </row>
    <row r="294" spans="1:12" x14ac:dyDescent="0.3">
      <c r="A294" s="31">
        <v>293</v>
      </c>
      <c r="B294" s="32">
        <v>43263</v>
      </c>
      <c r="C294" s="41">
        <v>5</v>
      </c>
      <c r="D294" s="66" t="str">
        <f>VLOOKUP(매출현황[[#This Row],[거래처코드]],거래처[],2,0)</f>
        <v>오성통상</v>
      </c>
      <c r="E294" s="68">
        <v>194</v>
      </c>
      <c r="F294" s="66" t="str">
        <f>VLOOKUP(매출현황[[#This Row],[제품코드]],제품[],2,0)</f>
        <v>Social Videographer 1/2'' 3mm E300</v>
      </c>
      <c r="G294" s="67">
        <f>VLOOKUP(매출현황[[#This Row],[제품코드]],제품[],5,0)</f>
        <v>108900</v>
      </c>
      <c r="H294" s="61">
        <f>VLOOKUP(매출현황[[#This Row],[제품코드]],제품[],6,0)</f>
        <v>213600</v>
      </c>
      <c r="I294" s="34">
        <v>25</v>
      </c>
      <c r="J294" s="35">
        <v>0.2</v>
      </c>
      <c r="K294" s="21">
        <f>매출현황[[#This Row],[단가]]*매출현황[[#This Row],[수량]]*(1-매출현황[[#This Row],[할인율]])</f>
        <v>4272000</v>
      </c>
      <c r="L294" s="108" t="str">
        <f>VLOOKUP(매출현황[제품코드],제품[],9,0)</f>
        <v>카메라 &amp; 캠코더</v>
      </c>
    </row>
    <row r="295" spans="1:12" x14ac:dyDescent="0.3">
      <c r="A295" s="31">
        <v>294</v>
      </c>
      <c r="B295" s="32">
        <v>43263</v>
      </c>
      <c r="C295" s="41">
        <v>3</v>
      </c>
      <c r="D295" s="66" t="str">
        <f>VLOOKUP(매출현황[[#This Row],[거래처코드]],거래처[],2,0)</f>
        <v>태화상사</v>
      </c>
      <c r="E295" s="68">
        <v>193</v>
      </c>
      <c r="F295" s="66" t="str">
        <f>VLOOKUP(매출현황[[#This Row],[제품코드]],제품[],2,0)</f>
        <v>Social Videographer 1/2'' 3mm E300</v>
      </c>
      <c r="G295" s="67">
        <f>VLOOKUP(매출현황[[#This Row],[제품코드]],제품[],5,0)</f>
        <v>104004</v>
      </c>
      <c r="H295" s="61">
        <f>VLOOKUP(매출현황[[#This Row],[제품코드]],제품[],6,0)</f>
        <v>204000</v>
      </c>
      <c r="I295" s="34">
        <v>25</v>
      </c>
      <c r="J295" s="35">
        <v>0.2</v>
      </c>
      <c r="K295" s="21">
        <f>매출현황[[#This Row],[단가]]*매출현황[[#This Row],[수량]]*(1-매출현황[[#This Row],[할인율]])</f>
        <v>4080000</v>
      </c>
      <c r="L295" s="108" t="str">
        <f>VLOOKUP(매출현황[제품코드],제품[],9,0)</f>
        <v>카메라 &amp; 캠코더</v>
      </c>
    </row>
    <row r="296" spans="1:12" x14ac:dyDescent="0.3">
      <c r="A296" s="31">
        <v>295</v>
      </c>
      <c r="B296" s="32">
        <v>43263</v>
      </c>
      <c r="C296" s="41">
        <v>1</v>
      </c>
      <c r="D296" s="66" t="str">
        <f>VLOOKUP(매출현황[[#This Row],[거래처코드]],거래처[],2,0)</f>
        <v>한미전자</v>
      </c>
      <c r="E296" s="68">
        <v>92</v>
      </c>
      <c r="F296" s="66" t="str">
        <f>VLOOKUP(매출현황[[#This Row],[제품코드]],제품[],2,0)</f>
        <v>프로젝트 1080p X980</v>
      </c>
      <c r="G296" s="67">
        <f>VLOOKUP(매출현황[[#This Row],[제품코드]],제품[],5,0)</f>
        <v>993564</v>
      </c>
      <c r="H296" s="61">
        <f>VLOOKUP(매출현황[[#This Row],[제품코드]],제품[],6,0)</f>
        <v>2998800</v>
      </c>
      <c r="I296" s="34">
        <v>9</v>
      </c>
      <c r="J296" s="35">
        <v>0.2</v>
      </c>
      <c r="K296" s="21">
        <f>매출현황[[#This Row],[단가]]*매출현황[[#This Row],[수량]]*(1-매출현황[[#This Row],[할인율]])</f>
        <v>21591360</v>
      </c>
      <c r="L296" s="108" t="str">
        <f>VLOOKUP(매출현황[제품코드],제품[],9,0)</f>
        <v>컴퓨터</v>
      </c>
    </row>
    <row r="297" spans="1:12" x14ac:dyDescent="0.3">
      <c r="A297" s="31">
        <v>296</v>
      </c>
      <c r="B297" s="32">
        <v>43264</v>
      </c>
      <c r="C297" s="41">
        <v>6</v>
      </c>
      <c r="D297" s="66" t="str">
        <f>VLOOKUP(매출현황[[#This Row],[거래처코드]],거래처[],2,0)</f>
        <v>미림 백화점</v>
      </c>
      <c r="E297" s="68">
        <v>81</v>
      </c>
      <c r="F297" s="66" t="str">
        <f>VLOOKUP(매출현황[[#This Row],[제품코드]],제품[],2,0)</f>
        <v>다중 회선 전화 M30</v>
      </c>
      <c r="G297" s="67">
        <f>VLOOKUP(매출현황[[#This Row],[제품코드]],제품[],5,0)</f>
        <v>12684</v>
      </c>
      <c r="H297" s="61">
        <f>VLOOKUP(매출현황[[#This Row],[제품코드]],제품[],6,0)</f>
        <v>27588</v>
      </c>
      <c r="I297" s="34">
        <v>10</v>
      </c>
      <c r="J297" s="35">
        <v>0.2</v>
      </c>
      <c r="K297" s="21">
        <f>매출현황[[#This Row],[단가]]*매출현황[[#This Row],[수량]]*(1-매출현황[[#This Row],[할인율]])</f>
        <v>220704</v>
      </c>
      <c r="L297" s="108" t="str">
        <f>VLOOKUP(매출현황[제품코드],제품[],9,0)</f>
        <v>휴대폰</v>
      </c>
    </row>
    <row r="298" spans="1:12" x14ac:dyDescent="0.3">
      <c r="A298" s="31">
        <v>297</v>
      </c>
      <c r="B298" s="32">
        <v>43264</v>
      </c>
      <c r="C298" s="41">
        <v>2</v>
      </c>
      <c r="D298" s="66" t="str">
        <f>VLOOKUP(매출현황[[#This Row],[거래처코드]],거래처[],2,0)</f>
        <v>혜성 백화점</v>
      </c>
      <c r="E298" s="68">
        <v>62</v>
      </c>
      <c r="F298" s="66" t="str">
        <f>VLOOKUP(매출현황[[#This Row],[제품코드]],제품[],2,0)</f>
        <v>DVD 7 인치 플레이어 휴대용 E200</v>
      </c>
      <c r="G298" s="67">
        <f>VLOOKUP(매출현황[[#This Row],[제품코드]],제품[],5,0)</f>
        <v>67296</v>
      </c>
      <c r="H298" s="61">
        <f>VLOOKUP(매출현황[[#This Row],[제품코드]],제품[],6,0)</f>
        <v>131988</v>
      </c>
      <c r="I298" s="34">
        <v>30</v>
      </c>
      <c r="J298" s="35">
        <v>0.2</v>
      </c>
      <c r="K298" s="21">
        <f>매출현황[[#This Row],[단가]]*매출현황[[#This Row],[수량]]*(1-매출현황[[#This Row],[할인율]])</f>
        <v>3167712</v>
      </c>
      <c r="L298" s="108" t="str">
        <f>VLOOKUP(매출현황[제품코드],제품[],9,0)</f>
        <v>음반 &amp; 영화</v>
      </c>
    </row>
    <row r="299" spans="1:12" x14ac:dyDescent="0.3">
      <c r="A299" s="31">
        <v>298</v>
      </c>
      <c r="B299" s="32">
        <v>43264</v>
      </c>
      <c r="C299" s="41">
        <v>8</v>
      </c>
      <c r="D299" s="66" t="str">
        <f>VLOOKUP(매출현황[[#This Row],[거래처코드]],거래처[],2,0)</f>
        <v>태강교역</v>
      </c>
      <c r="E299" s="68">
        <v>106</v>
      </c>
      <c r="F299" s="66" t="str">
        <f>VLOOKUP(매출현황[[#This Row],[제품코드]],제품[],2,0)</f>
        <v>터치 스크린 폰 용량 M908</v>
      </c>
      <c r="G299" s="67">
        <f>VLOOKUP(매출현황[[#This Row],[제품코드]],제품[],5,0)</f>
        <v>169968</v>
      </c>
      <c r="H299" s="61">
        <f>VLOOKUP(매출현황[[#This Row],[제품코드]],제품[],6,0)</f>
        <v>369600</v>
      </c>
      <c r="I299" s="34">
        <v>25</v>
      </c>
      <c r="J299" s="35">
        <v>0.2</v>
      </c>
      <c r="K299" s="21">
        <f>매출현황[[#This Row],[단가]]*매출현황[[#This Row],[수량]]*(1-매출현황[[#This Row],[할인율]])</f>
        <v>7392000</v>
      </c>
      <c r="L299" s="108" t="str">
        <f>VLOOKUP(매출현황[제품코드],제품[],9,0)</f>
        <v>휴대폰</v>
      </c>
    </row>
    <row r="300" spans="1:12" x14ac:dyDescent="0.3">
      <c r="A300" s="31">
        <v>299</v>
      </c>
      <c r="B300" s="32">
        <v>43265</v>
      </c>
      <c r="C300" s="41">
        <v>2</v>
      </c>
      <c r="D300" s="66" t="str">
        <f>VLOOKUP(매출현황[[#This Row],[거래처코드]],거래처[],2,0)</f>
        <v>혜성 백화점</v>
      </c>
      <c r="E300" s="68">
        <v>71</v>
      </c>
      <c r="F300" s="66" t="str">
        <f>VLOOKUP(매출현황[[#This Row],[제품코드]],제품[],2,0)</f>
        <v>홈 시어터 시스템 5.1 채널 M1530</v>
      </c>
      <c r="G300" s="67">
        <f>VLOOKUP(매출현황[[#This Row],[제품코드]],제품[],5,0)</f>
        <v>220188</v>
      </c>
      <c r="H300" s="61">
        <f>VLOOKUP(매출현황[[#This Row],[제품코드]],제품[],6,0)</f>
        <v>478800</v>
      </c>
      <c r="I300" s="34">
        <v>7</v>
      </c>
      <c r="J300" s="35">
        <v>0</v>
      </c>
      <c r="K300" s="21">
        <f>매출현황[[#This Row],[단가]]*매출현황[[#This Row],[수량]]*(1-매출현황[[#This Row],[할인율]])</f>
        <v>3351600</v>
      </c>
      <c r="L300" s="108" t="str">
        <f>VLOOKUP(매출현황[제품코드],제품[],9,0)</f>
        <v>TV &amp; 비디오</v>
      </c>
    </row>
    <row r="301" spans="1:12" x14ac:dyDescent="0.3">
      <c r="A301" s="31">
        <v>300</v>
      </c>
      <c r="B301" s="32">
        <v>43265</v>
      </c>
      <c r="C301" s="41">
        <v>7</v>
      </c>
      <c r="D301" s="66" t="str">
        <f>VLOOKUP(매출현황[[#This Row],[거래처코드]],거래처[],2,0)</f>
        <v>삼화상사</v>
      </c>
      <c r="E301" s="68">
        <v>231</v>
      </c>
      <c r="F301" s="66" t="str">
        <f>VLOOKUP(매출현황[[#This Row],[제품코드]],제품[],2,0)</f>
        <v>터치 스크린 폰 5-와이어 / 내장 M500</v>
      </c>
      <c r="G301" s="67">
        <f>VLOOKUP(매출현황[[#This Row],[제품코드]],제품[],5,0)</f>
        <v>141276</v>
      </c>
      <c r="H301" s="61">
        <f>VLOOKUP(매출현황[[#This Row],[제품코드]],제품[],6,0)</f>
        <v>307200</v>
      </c>
      <c r="I301" s="34">
        <v>5</v>
      </c>
      <c r="J301" s="35">
        <v>0.2</v>
      </c>
      <c r="K301" s="21">
        <f>매출현황[[#This Row],[단가]]*매출현황[[#This Row],[수량]]*(1-매출현황[[#This Row],[할인율]])</f>
        <v>1228800</v>
      </c>
      <c r="L301" s="108" t="str">
        <f>VLOOKUP(매출현황[제품코드],제품[],9,0)</f>
        <v>휴대폰</v>
      </c>
    </row>
    <row r="302" spans="1:12" x14ac:dyDescent="0.3">
      <c r="A302" s="31">
        <v>301</v>
      </c>
      <c r="B302" s="32">
        <v>43265</v>
      </c>
      <c r="C302" s="41">
        <v>2</v>
      </c>
      <c r="D302" s="66" t="str">
        <f>VLOOKUP(매출현황[[#This Row],[거래처코드]],거래처[],2,0)</f>
        <v>혜성 백화점</v>
      </c>
      <c r="E302" s="68">
        <v>233</v>
      </c>
      <c r="F302" s="66" t="str">
        <f>VLOOKUP(매출현황[[#This Row],[제품코드]],제품[],2,0)</f>
        <v>1GB 디지털 보이스 레코더 펜 E100</v>
      </c>
      <c r="G302" s="67">
        <f>VLOOKUP(매출현황[[#This Row],[제품코드]],제품[],5,0)</f>
        <v>95436</v>
      </c>
      <c r="H302" s="61">
        <f>VLOOKUP(매출현황[[#This Row],[제품코드]],제품[],6,0)</f>
        <v>187200</v>
      </c>
      <c r="I302" s="34">
        <v>30</v>
      </c>
      <c r="J302" s="35">
        <v>0.2</v>
      </c>
      <c r="K302" s="21">
        <f>매출현황[[#This Row],[단가]]*매출현황[[#This Row],[수량]]*(1-매출현황[[#This Row],[할인율]])</f>
        <v>4492800</v>
      </c>
      <c r="L302" s="108" t="str">
        <f>VLOOKUP(매출현황[제품코드],제품[],9,0)</f>
        <v>오디오</v>
      </c>
    </row>
    <row r="303" spans="1:12" x14ac:dyDescent="0.3">
      <c r="A303" s="31">
        <v>302</v>
      </c>
      <c r="B303" s="32">
        <v>43265</v>
      </c>
      <c r="C303" s="41">
        <v>10</v>
      </c>
      <c r="D303" s="66" t="str">
        <f>VLOOKUP(매출현황[[#This Row],[거래처코드]],거래처[],2,0)</f>
        <v>신영상사</v>
      </c>
      <c r="E303" s="68">
        <v>159</v>
      </c>
      <c r="F303" s="66" t="str">
        <f>VLOOKUP(매출현황[[#This Row],[제품코드]],제품[],2,0)</f>
        <v>Business Videographer 1/3" 8.5mm M380</v>
      </c>
      <c r="G303" s="67">
        <f>VLOOKUP(매출현황[[#This Row],[제품코드]],제품[],5,0)</f>
        <v>472368</v>
      </c>
      <c r="H303" s="61">
        <f>VLOOKUP(매출현황[[#This Row],[제품코드]],제품[],6,0)</f>
        <v>1027200</v>
      </c>
      <c r="I303" s="34">
        <v>5</v>
      </c>
      <c r="J303" s="35">
        <v>0</v>
      </c>
      <c r="K303" s="21">
        <f>매출현황[[#This Row],[단가]]*매출현황[[#This Row],[수량]]*(1-매출현황[[#This Row],[할인율]])</f>
        <v>5136000</v>
      </c>
      <c r="L303" s="108" t="str">
        <f>VLOOKUP(매출현황[제품코드],제품[],9,0)</f>
        <v>카메라 &amp; 캠코더</v>
      </c>
    </row>
    <row r="304" spans="1:12" x14ac:dyDescent="0.3">
      <c r="A304" s="31">
        <v>303</v>
      </c>
      <c r="B304" s="32">
        <v>43265</v>
      </c>
      <c r="C304" s="41">
        <v>10</v>
      </c>
      <c r="D304" s="66" t="str">
        <f>VLOOKUP(매출현황[[#This Row],[거래처코드]],거래처[],2,0)</f>
        <v>신영상사</v>
      </c>
      <c r="E304" s="68">
        <v>238</v>
      </c>
      <c r="F304" s="66" t="str">
        <f>VLOOKUP(매출현황[[#This Row],[제품코드]],제품[],2,0)</f>
        <v>노트북15 M0150</v>
      </c>
      <c r="G304" s="67">
        <f>VLOOKUP(매출현황[[#This Row],[제품코드]],제품[],5,0)</f>
        <v>385728</v>
      </c>
      <c r="H304" s="61">
        <f>VLOOKUP(매출현황[[#This Row],[제품코드]],제품[],6,0)</f>
        <v>838800</v>
      </c>
      <c r="I304" s="34">
        <v>1</v>
      </c>
      <c r="J304" s="35">
        <v>0</v>
      </c>
      <c r="K304" s="21">
        <f>매출현황[[#This Row],[단가]]*매출현황[[#This Row],[수량]]*(1-매출현황[[#This Row],[할인율]])</f>
        <v>838800</v>
      </c>
      <c r="L304" s="108" t="str">
        <f>VLOOKUP(매출현황[제품코드],제품[],9,0)</f>
        <v>컴퓨터</v>
      </c>
    </row>
    <row r="305" spans="1:12" x14ac:dyDescent="0.3">
      <c r="A305" s="31">
        <v>304</v>
      </c>
      <c r="B305" s="32">
        <v>43266</v>
      </c>
      <c r="C305" s="41">
        <v>9</v>
      </c>
      <c r="D305" s="66" t="str">
        <f>VLOOKUP(매출현황[[#This Row],[거래처코드]],거래처[],2,0)</f>
        <v>월드링크</v>
      </c>
      <c r="E305" s="68">
        <v>63</v>
      </c>
      <c r="F305" s="66" t="str">
        <f>VLOOKUP(매출현황[[#This Row],[제품코드]],제품[],2,0)</f>
        <v>DVD 9 인치 플레이어 휴대용 M300</v>
      </c>
      <c r="G305" s="67">
        <f>VLOOKUP(매출현황[[#This Row],[제품코드]],제품[],5,0)</f>
        <v>88284</v>
      </c>
      <c r="H305" s="61">
        <f>VLOOKUP(매출현황[[#This Row],[제품코드]],제품[],6,0)</f>
        <v>191988</v>
      </c>
      <c r="I305" s="34">
        <v>3</v>
      </c>
      <c r="J305" s="35">
        <v>0.2</v>
      </c>
      <c r="K305" s="21">
        <f>매출현황[[#This Row],[단가]]*매출현황[[#This Row],[수량]]*(1-매출현황[[#This Row],[할인율]])</f>
        <v>460771.2</v>
      </c>
      <c r="L305" s="108" t="str">
        <f>VLOOKUP(매출현황[제품코드],제품[],9,0)</f>
        <v>음반 &amp; 영화</v>
      </c>
    </row>
    <row r="306" spans="1:12" x14ac:dyDescent="0.3">
      <c r="A306" s="31">
        <v>305</v>
      </c>
      <c r="B306" s="32">
        <v>43266</v>
      </c>
      <c r="C306" s="41">
        <v>10</v>
      </c>
      <c r="D306" s="66" t="str">
        <f>VLOOKUP(매출현황[[#This Row],[거래처코드]],거래처[],2,0)</f>
        <v>신영상사</v>
      </c>
      <c r="E306" s="68">
        <v>123</v>
      </c>
      <c r="F306" s="66" t="str">
        <f>VLOOKUP(매출현황[[#This Row],[제품코드]],제품[],2,0)</f>
        <v>32" LCD HDTV M130</v>
      </c>
      <c r="G306" s="67">
        <f>VLOOKUP(매출현황[[#This Row],[제품코드]],제품[],5,0)</f>
        <v>275916</v>
      </c>
      <c r="H306" s="61">
        <f>VLOOKUP(매출현황[[#This Row],[제품코드]],제품[],6,0)</f>
        <v>599988</v>
      </c>
      <c r="I306" s="34">
        <v>8</v>
      </c>
      <c r="J306" s="35">
        <v>0.2</v>
      </c>
      <c r="K306" s="21">
        <f>매출현황[[#This Row],[단가]]*매출현황[[#This Row],[수량]]*(1-매출현황[[#This Row],[할인율]])</f>
        <v>3839923.2</v>
      </c>
      <c r="L306" s="108" t="str">
        <f>VLOOKUP(매출현황[제품코드],제품[],9,0)</f>
        <v>TV &amp; 비디오</v>
      </c>
    </row>
    <row r="307" spans="1:12" x14ac:dyDescent="0.3">
      <c r="A307" s="31">
        <v>306</v>
      </c>
      <c r="B307" s="32">
        <v>43267</v>
      </c>
      <c r="C307" s="41">
        <v>4</v>
      </c>
      <c r="D307" s="66" t="str">
        <f>VLOOKUP(매출현황[[#This Row],[거래처코드]],거래처[],2,0)</f>
        <v>동광통상</v>
      </c>
      <c r="E307" s="68">
        <v>180</v>
      </c>
      <c r="F307" s="66" t="str">
        <f>VLOOKUP(매출현황[[#This Row],[제품코드]],제품[],2,0)</f>
        <v>노트북13.3 M3000</v>
      </c>
      <c r="G307" s="67">
        <f>VLOOKUP(매출현황[[#This Row],[제품코드]],제품[],5,0)</f>
        <v>232488</v>
      </c>
      <c r="H307" s="61">
        <f>VLOOKUP(매출현황[[#This Row],[제품코드]],제품[],6,0)</f>
        <v>456000</v>
      </c>
      <c r="I307" s="34">
        <v>1</v>
      </c>
      <c r="J307" s="35">
        <v>0</v>
      </c>
      <c r="K307" s="21">
        <f>매출현황[[#This Row],[단가]]*매출현황[[#This Row],[수량]]*(1-매출현황[[#This Row],[할인율]])</f>
        <v>456000</v>
      </c>
      <c r="L307" s="108" t="str">
        <f>VLOOKUP(매출현황[제품코드],제품[],9,0)</f>
        <v>컴퓨터</v>
      </c>
    </row>
    <row r="308" spans="1:12" x14ac:dyDescent="0.3">
      <c r="A308" s="31">
        <v>307</v>
      </c>
      <c r="B308" s="32">
        <v>43267</v>
      </c>
      <c r="C308" s="41">
        <v>3</v>
      </c>
      <c r="D308" s="66" t="str">
        <f>VLOOKUP(매출현황[[#This Row],[거래처코드]],거래처[],2,0)</f>
        <v>태화상사</v>
      </c>
      <c r="E308" s="68">
        <v>145</v>
      </c>
      <c r="F308" s="66" t="str">
        <f>VLOOKUP(매출현황[[#This Row],[제품코드]],제품[],2,0)</f>
        <v>Moviemaker 1'' 25mm E400</v>
      </c>
      <c r="G308" s="67">
        <f>VLOOKUP(매출현황[[#This Row],[제품코드]],제품[],5,0)</f>
        <v>258180</v>
      </c>
      <c r="H308" s="61">
        <f>VLOOKUP(매출현황[[#This Row],[제품코드]],제품[],6,0)</f>
        <v>506400</v>
      </c>
      <c r="I308" s="34">
        <v>8</v>
      </c>
      <c r="J308" s="35">
        <v>0.2</v>
      </c>
      <c r="K308" s="21">
        <f>매출현황[[#This Row],[단가]]*매출현황[[#This Row],[수량]]*(1-매출현황[[#This Row],[할인율]])</f>
        <v>3240960</v>
      </c>
      <c r="L308" s="108" t="str">
        <f>VLOOKUP(매출현황[제품코드],제품[],9,0)</f>
        <v>카메라 &amp; 캠코더</v>
      </c>
    </row>
    <row r="309" spans="1:12" x14ac:dyDescent="0.3">
      <c r="A309" s="31">
        <v>308</v>
      </c>
      <c r="B309" s="32">
        <v>43267</v>
      </c>
      <c r="C309" s="41">
        <v>6</v>
      </c>
      <c r="D309" s="66" t="str">
        <f>VLOOKUP(매출현황[[#This Row],[거래처코드]],거래처[],2,0)</f>
        <v>미림 백화점</v>
      </c>
      <c r="E309" s="68">
        <v>232</v>
      </c>
      <c r="F309" s="66" t="str">
        <f>VLOOKUP(매출현황[[#This Row],[제품코드]],제품[],2,0)</f>
        <v>터치 스크린 폰 5-와이어 / M508</v>
      </c>
      <c r="G309" s="67">
        <f>VLOOKUP(매출현황[[#This Row],[제품코드]],제품[],5,0)</f>
        <v>142380</v>
      </c>
      <c r="H309" s="61">
        <f>VLOOKUP(매출현황[[#This Row],[제품코드]],제품[],6,0)</f>
        <v>309600</v>
      </c>
      <c r="I309" s="34">
        <v>4</v>
      </c>
      <c r="J309" s="35">
        <v>0.2</v>
      </c>
      <c r="K309" s="21">
        <f>매출현황[[#This Row],[단가]]*매출현황[[#This Row],[수량]]*(1-매출현황[[#This Row],[할인율]])</f>
        <v>990720</v>
      </c>
      <c r="L309" s="108" t="str">
        <f>VLOOKUP(매출현황[제품코드],제품[],9,0)</f>
        <v>휴대폰</v>
      </c>
    </row>
    <row r="310" spans="1:12" x14ac:dyDescent="0.3">
      <c r="A310" s="31">
        <v>309</v>
      </c>
      <c r="B310" s="32">
        <v>43267</v>
      </c>
      <c r="C310" s="41">
        <v>6</v>
      </c>
      <c r="D310" s="66" t="str">
        <f>VLOOKUP(매출현황[[#This Row],[거래처코드]],거래처[],2,0)</f>
        <v>미림 백화점</v>
      </c>
      <c r="E310" s="68">
        <v>109</v>
      </c>
      <c r="F310" s="66" t="str">
        <f>VLOOKUP(매출현황[[#This Row],[제품코드]],제품[],2,0)</f>
        <v>터치 스타일러스 펜 E150</v>
      </c>
      <c r="G310" s="67">
        <f>VLOOKUP(매출현황[[#This Row],[제품코드]],제품[],5,0)</f>
        <v>6108</v>
      </c>
      <c r="H310" s="61">
        <f>VLOOKUP(매출현황[[#This Row],[제품코드]],제품[],6,0)</f>
        <v>11988</v>
      </c>
      <c r="I310" s="34">
        <v>3</v>
      </c>
      <c r="J310" s="35">
        <v>0</v>
      </c>
      <c r="K310" s="21">
        <f>매출현황[[#This Row],[단가]]*매출현황[[#This Row],[수량]]*(1-매출현황[[#This Row],[할인율]])</f>
        <v>35964</v>
      </c>
      <c r="L310" s="108" t="str">
        <f>VLOOKUP(매출현황[제품코드],제품[],9,0)</f>
        <v>휴대폰</v>
      </c>
    </row>
    <row r="311" spans="1:12" x14ac:dyDescent="0.3">
      <c r="A311" s="31">
        <v>310</v>
      </c>
      <c r="B311" s="32">
        <v>43268</v>
      </c>
      <c r="C311" s="41">
        <v>1</v>
      </c>
      <c r="D311" s="66" t="str">
        <f>VLOOKUP(매출현황[[#This Row],[거래처코드]],거래처[],2,0)</f>
        <v>한미전자</v>
      </c>
      <c r="E311" s="68">
        <v>198</v>
      </c>
      <c r="F311" s="66" t="str">
        <f>VLOOKUP(매출현황[[#This Row],[제품코드]],제품[],2,0)</f>
        <v>Social Videographer 1/3'' 8.5mm E200</v>
      </c>
      <c r="G311" s="67">
        <f>VLOOKUP(매출현황[[#This Row],[제품코드]],제품[],5,0)</f>
        <v>102780</v>
      </c>
      <c r="H311" s="61">
        <f>VLOOKUP(매출현황[[#This Row],[제품코드]],제품[],6,0)</f>
        <v>201600</v>
      </c>
      <c r="I311" s="34">
        <v>10</v>
      </c>
      <c r="J311" s="35">
        <v>0.2</v>
      </c>
      <c r="K311" s="21">
        <f>매출현황[[#This Row],[단가]]*매출현황[[#This Row],[수량]]*(1-매출현황[[#This Row],[할인율]])</f>
        <v>1612800</v>
      </c>
      <c r="L311" s="108" t="str">
        <f>VLOOKUP(매출현황[제품코드],제품[],9,0)</f>
        <v>카메라 &amp; 캠코더</v>
      </c>
    </row>
    <row r="312" spans="1:12" x14ac:dyDescent="0.3">
      <c r="A312" s="31">
        <v>311</v>
      </c>
      <c r="B312" s="32">
        <v>43268</v>
      </c>
      <c r="C312" s="41">
        <v>7</v>
      </c>
      <c r="D312" s="66" t="str">
        <f>VLOOKUP(매출현황[[#This Row],[거래처코드]],거래처[],2,0)</f>
        <v>삼화상사</v>
      </c>
      <c r="E312" s="68">
        <v>93</v>
      </c>
      <c r="F312" s="66" t="str">
        <f>VLOOKUP(매출현황[[#This Row],[제품코드]],제품[],2,0)</f>
        <v>프로젝트 720p M620</v>
      </c>
      <c r="G312" s="67">
        <f>VLOOKUP(매출현황[[#This Row],[제품코드]],제품[],5,0)</f>
        <v>385728</v>
      </c>
      <c r="H312" s="61">
        <f>VLOOKUP(매출현황[[#This Row],[제품코드]],제품[],6,0)</f>
        <v>838800</v>
      </c>
      <c r="I312" s="34">
        <v>3</v>
      </c>
      <c r="J312" s="35">
        <v>0.2</v>
      </c>
      <c r="K312" s="21">
        <f>매출현황[[#This Row],[단가]]*매출현황[[#This Row],[수량]]*(1-매출현황[[#This Row],[할인율]])</f>
        <v>2013120</v>
      </c>
      <c r="L312" s="108" t="str">
        <f>VLOOKUP(매출현황[제품코드],제품[],9,0)</f>
        <v>컴퓨터</v>
      </c>
    </row>
    <row r="313" spans="1:12" x14ac:dyDescent="0.3">
      <c r="A313" s="31">
        <v>312</v>
      </c>
      <c r="B313" s="32">
        <v>43268</v>
      </c>
      <c r="C313" s="41">
        <v>5</v>
      </c>
      <c r="D313" s="66" t="str">
        <f>VLOOKUP(매출현황[[#This Row],[거래처코드]],거래처[],2,0)</f>
        <v>오성통상</v>
      </c>
      <c r="E313" s="68">
        <v>116</v>
      </c>
      <c r="F313" s="66" t="str">
        <f>VLOOKUP(매출현황[[#This Row],[제품코드]],제품[],2,0)</f>
        <v>USB 웨이브 멀티미디어 키보드 E280</v>
      </c>
      <c r="G313" s="67">
        <f>VLOOKUP(매출현황[[#This Row],[제품코드]],제품[],5,0)</f>
        <v>9732</v>
      </c>
      <c r="H313" s="61">
        <f>VLOOKUP(매출현황[[#This Row],[제품코드]],제품[],6,0)</f>
        <v>19080</v>
      </c>
      <c r="I313" s="34">
        <v>10</v>
      </c>
      <c r="J313" s="35">
        <v>0.2</v>
      </c>
      <c r="K313" s="21">
        <f>매출현황[[#This Row],[단가]]*매출현황[[#This Row],[수량]]*(1-매출현황[[#This Row],[할인율]])</f>
        <v>152640</v>
      </c>
      <c r="L313" s="108" t="str">
        <f>VLOOKUP(매출현황[제품코드],제품[],9,0)</f>
        <v>컴퓨터</v>
      </c>
    </row>
    <row r="314" spans="1:12" x14ac:dyDescent="0.3">
      <c r="A314" s="31">
        <v>313</v>
      </c>
      <c r="B314" s="32">
        <v>43268</v>
      </c>
      <c r="C314" s="41">
        <v>1</v>
      </c>
      <c r="D314" s="66" t="str">
        <f>VLOOKUP(매출현황[[#This Row],[거래처코드]],거래처[],2,0)</f>
        <v>한미전자</v>
      </c>
      <c r="E314" s="68">
        <v>89</v>
      </c>
      <c r="F314" s="66" t="str">
        <f>VLOOKUP(매출현황[[#This Row],[제품코드]],제품[],2,0)</f>
        <v>펜 터치 스크린 폰 M320</v>
      </c>
      <c r="G314" s="67">
        <f>VLOOKUP(매출현황[[#This Row],[제품코드]],제품[],5,0)</f>
        <v>160032</v>
      </c>
      <c r="H314" s="61">
        <f>VLOOKUP(매출현황[[#This Row],[제품코드]],제품[],6,0)</f>
        <v>348000</v>
      </c>
      <c r="I314" s="34">
        <v>5</v>
      </c>
      <c r="J314" s="35">
        <v>0.2</v>
      </c>
      <c r="K314" s="21">
        <f>매출현황[[#This Row],[단가]]*매출현황[[#This Row],[수량]]*(1-매출현황[[#This Row],[할인율]])</f>
        <v>1392000</v>
      </c>
      <c r="L314" s="108" t="str">
        <f>VLOOKUP(매출현황[제품코드],제품[],9,0)</f>
        <v>휴대폰</v>
      </c>
    </row>
    <row r="315" spans="1:12" x14ac:dyDescent="0.3">
      <c r="A315" s="31">
        <v>314</v>
      </c>
      <c r="B315" s="32">
        <v>43269</v>
      </c>
      <c r="C315" s="41">
        <v>3</v>
      </c>
      <c r="D315" s="66" t="str">
        <f>VLOOKUP(매출현황[[#This Row],[거래처코드]],거래처[],2,0)</f>
        <v>태화상사</v>
      </c>
      <c r="E315" s="68">
        <v>56</v>
      </c>
      <c r="F315" s="66" t="str">
        <f>VLOOKUP(매출현황[[#This Row],[제품코드]],제품[],2,0)</f>
        <v>DVD 14인치 플레이어 휴대용 L200</v>
      </c>
      <c r="G315" s="67">
        <f>VLOOKUP(매출현황[[#This Row],[제품코드]],제품[],5,0)</f>
        <v>115296</v>
      </c>
      <c r="H315" s="61">
        <f>VLOOKUP(매출현황[[#This Row],[제품코드]],제품[],6,0)</f>
        <v>347988</v>
      </c>
      <c r="I315" s="34">
        <v>5</v>
      </c>
      <c r="J315" s="35">
        <v>0.2</v>
      </c>
      <c r="K315" s="21">
        <f>매출현황[[#This Row],[단가]]*매출현황[[#This Row],[수량]]*(1-매출현황[[#This Row],[할인율]])</f>
        <v>1391952</v>
      </c>
      <c r="L315" s="108" t="str">
        <f>VLOOKUP(매출현황[제품코드],제품[],9,0)</f>
        <v>음반 &amp; 영화</v>
      </c>
    </row>
    <row r="316" spans="1:12" x14ac:dyDescent="0.3">
      <c r="A316" s="31">
        <v>315</v>
      </c>
      <c r="B316" s="32">
        <v>43269</v>
      </c>
      <c r="C316" s="41">
        <v>9</v>
      </c>
      <c r="D316" s="66" t="str">
        <f>VLOOKUP(매출현황[[#This Row],[거래처코드]],거래처[],2,0)</f>
        <v>월드링크</v>
      </c>
      <c r="E316" s="68">
        <v>61</v>
      </c>
      <c r="F316" s="66" t="str">
        <f>VLOOKUP(매출현황[[#This Row],[제품코드]],제품[],2,0)</f>
        <v>DVD 60 DVD 저장 바인더 L20</v>
      </c>
      <c r="G316" s="67">
        <f>VLOOKUP(매출현황[[#This Row],[제품코드]],제품[],5,0)</f>
        <v>9096</v>
      </c>
      <c r="H316" s="61">
        <f>VLOOKUP(매출현황[[#This Row],[제품코드]],제품[],6,0)</f>
        <v>27468</v>
      </c>
      <c r="I316" s="34">
        <v>9</v>
      </c>
      <c r="J316" s="35">
        <v>0.2</v>
      </c>
      <c r="K316" s="21">
        <f>매출현황[[#This Row],[단가]]*매출현황[[#This Row],[수량]]*(1-매출현황[[#This Row],[할인율]])</f>
        <v>197769.60000000001</v>
      </c>
      <c r="L316" s="108" t="str">
        <f>VLOOKUP(매출현황[제품코드],제품[],9,0)</f>
        <v>음반 &amp; 영화</v>
      </c>
    </row>
    <row r="317" spans="1:12" x14ac:dyDescent="0.3">
      <c r="A317" s="31">
        <v>316</v>
      </c>
      <c r="B317" s="32">
        <v>43269</v>
      </c>
      <c r="C317" s="41">
        <v>9</v>
      </c>
      <c r="D317" s="66" t="str">
        <f>VLOOKUP(매출현황[[#This Row],[거래처코드]],거래처[],2,0)</f>
        <v>월드링크</v>
      </c>
      <c r="E317" s="68">
        <v>119</v>
      </c>
      <c r="F317" s="66" t="str">
        <f>VLOOKUP(매출현황[[#This Row],[제품코드]],제품[],2,0)</f>
        <v>무선 노트북 광학 마우스 M35</v>
      </c>
      <c r="G317" s="67">
        <f>VLOOKUP(매출현황[[#This Row],[제품코드]],제품[],5,0)</f>
        <v>16524</v>
      </c>
      <c r="H317" s="61">
        <f>VLOOKUP(매출현황[[#This Row],[제품코드]],제품[],6,0)</f>
        <v>35940</v>
      </c>
      <c r="I317" s="34">
        <v>25</v>
      </c>
      <c r="J317" s="35">
        <v>0.2</v>
      </c>
      <c r="K317" s="21">
        <f>매출현황[[#This Row],[단가]]*매출현황[[#This Row],[수량]]*(1-매출현황[[#This Row],[할인율]])</f>
        <v>718800</v>
      </c>
      <c r="L317" s="108" t="str">
        <f>VLOOKUP(매출현황[제품코드],제품[],9,0)</f>
        <v>컴퓨터</v>
      </c>
    </row>
    <row r="318" spans="1:12" x14ac:dyDescent="0.3">
      <c r="A318" s="31">
        <v>317</v>
      </c>
      <c r="B318" s="32">
        <v>43269</v>
      </c>
      <c r="C318" s="41">
        <v>8</v>
      </c>
      <c r="D318" s="66" t="str">
        <f>VLOOKUP(매출현황[[#This Row],[거래처코드]],거래처[],2,0)</f>
        <v>태강교역</v>
      </c>
      <c r="E318" s="68">
        <v>34</v>
      </c>
      <c r="F318" s="66" t="str">
        <f>VLOOKUP(매출현황[[#This Row],[제품코드]],제품[],2,0)</f>
        <v>브라이트 라이트 배터리 E20</v>
      </c>
      <c r="G318" s="67">
        <f>VLOOKUP(매출현황[[#This Row],[제품코드]],제품[],5,0)</f>
        <v>16452</v>
      </c>
      <c r="H318" s="61">
        <f>VLOOKUP(매출현황[[#This Row],[제품코드]],제품[],6,0)</f>
        <v>32280</v>
      </c>
      <c r="I318" s="34">
        <v>3</v>
      </c>
      <c r="J318" s="35">
        <v>0.2</v>
      </c>
      <c r="K318" s="21">
        <f>매출현황[[#This Row],[단가]]*매출현황[[#This Row],[수량]]*(1-매출현황[[#This Row],[할인율]])</f>
        <v>77472</v>
      </c>
      <c r="L318" s="108" t="str">
        <f>VLOOKUP(매출현황[제품코드],제품[],9,0)</f>
        <v>컴퓨터</v>
      </c>
    </row>
    <row r="319" spans="1:12" x14ac:dyDescent="0.3">
      <c r="A319" s="31">
        <v>318</v>
      </c>
      <c r="B319" s="32">
        <v>43269</v>
      </c>
      <c r="C319" s="41">
        <v>7</v>
      </c>
      <c r="D319" s="66" t="str">
        <f>VLOOKUP(매출현황[[#This Row],[거래처코드]],거래처[],2,0)</f>
        <v>삼화상사</v>
      </c>
      <c r="E319" s="68">
        <v>132</v>
      </c>
      <c r="F319" s="66" t="str">
        <f>VLOOKUP(매출현황[[#This Row],[제품코드]],제품[],2,0)</f>
        <v>데스크톱 PC3.0 MS300</v>
      </c>
      <c r="G319" s="67">
        <f>VLOOKUP(매출현황[[#This Row],[제품코드]],제품[],5,0)</f>
        <v>258816</v>
      </c>
      <c r="H319" s="61">
        <f>VLOOKUP(매출현황[[#This Row],[제품코드]],제품[],6,0)</f>
        <v>562800</v>
      </c>
      <c r="I319" s="34">
        <v>1</v>
      </c>
      <c r="J319" s="35">
        <v>0</v>
      </c>
      <c r="K319" s="21">
        <f>매출현황[[#This Row],[단가]]*매출현황[[#This Row],[수량]]*(1-매출현황[[#This Row],[할인율]])</f>
        <v>562800</v>
      </c>
      <c r="L319" s="108" t="str">
        <f>VLOOKUP(매출현황[제품코드],제품[],9,0)</f>
        <v>컴퓨터</v>
      </c>
    </row>
    <row r="320" spans="1:12" x14ac:dyDescent="0.3">
      <c r="A320" s="31">
        <v>319</v>
      </c>
      <c r="B320" s="32">
        <v>43269</v>
      </c>
      <c r="C320" s="41">
        <v>9</v>
      </c>
      <c r="D320" s="66" t="str">
        <f>VLOOKUP(매출현황[[#This Row],[거래처코드]],거래처[],2,0)</f>
        <v>월드링크</v>
      </c>
      <c r="E320" s="68">
        <v>136</v>
      </c>
      <c r="F320" s="66" t="str">
        <f>VLOOKUP(매출현황[[#This Row],[제품코드]],제품[],2,0)</f>
        <v>노트북15 M1501</v>
      </c>
      <c r="G320" s="67">
        <f>VLOOKUP(매출현황[[#This Row],[제품코드]],제품[],5,0)</f>
        <v>385728</v>
      </c>
      <c r="H320" s="61">
        <f>VLOOKUP(매출현황[[#This Row],[제품코드]],제품[],6,0)</f>
        <v>838800</v>
      </c>
      <c r="I320" s="34">
        <v>10</v>
      </c>
      <c r="J320" s="35">
        <v>0.2</v>
      </c>
      <c r="K320" s="21">
        <f>매출현황[[#This Row],[단가]]*매출현황[[#This Row],[수량]]*(1-매출현황[[#This Row],[할인율]])</f>
        <v>6710400</v>
      </c>
      <c r="L320" s="108" t="str">
        <f>VLOOKUP(매출현황[제품코드],제품[],9,0)</f>
        <v>컴퓨터</v>
      </c>
    </row>
    <row r="321" spans="1:12" x14ac:dyDescent="0.3">
      <c r="A321" s="31">
        <v>320</v>
      </c>
      <c r="B321" s="32">
        <v>43269</v>
      </c>
      <c r="C321" s="41">
        <v>4</v>
      </c>
      <c r="D321" s="66" t="str">
        <f>VLOOKUP(매출현황[[#This Row],[거래처코드]],거래처[],2,0)</f>
        <v>동광통상</v>
      </c>
      <c r="E321" s="68">
        <v>117</v>
      </c>
      <c r="F321" s="66" t="str">
        <f>VLOOKUP(매출현황[[#This Row],[제품코드]],제품[],2,0)</f>
        <v>무선 레이저 마우스 E50</v>
      </c>
      <c r="G321" s="67">
        <f>VLOOKUP(매출현황[[#This Row],[제품코드]],제품[],5,0)</f>
        <v>12828</v>
      </c>
      <c r="H321" s="61">
        <f>VLOOKUP(매출현황[[#This Row],[제품코드]],제품[],6,0)</f>
        <v>25152</v>
      </c>
      <c r="I321" s="34">
        <v>7</v>
      </c>
      <c r="J321" s="35">
        <v>0.2</v>
      </c>
      <c r="K321" s="21">
        <f>매출현황[[#This Row],[단가]]*매출현황[[#This Row],[수량]]*(1-매출현황[[#This Row],[할인율]])</f>
        <v>140851.20000000001</v>
      </c>
      <c r="L321" s="108" t="str">
        <f>VLOOKUP(매출현황[제품코드],제품[],9,0)</f>
        <v>컴퓨터</v>
      </c>
    </row>
    <row r="322" spans="1:12" x14ac:dyDescent="0.3">
      <c r="A322" s="31">
        <v>321</v>
      </c>
      <c r="B322" s="32">
        <v>43270</v>
      </c>
      <c r="C322" s="41">
        <v>6</v>
      </c>
      <c r="D322" s="66" t="str">
        <f>VLOOKUP(매출현황[[#This Row],[거래처코드]],거래처[],2,0)</f>
        <v>미림 백화점</v>
      </c>
      <c r="E322" s="68">
        <v>125</v>
      </c>
      <c r="F322" s="66" t="str">
        <f>VLOOKUP(매출현황[[#This Row],[제품코드]],제품[],2,0)</f>
        <v>40" LCD HDTV M690</v>
      </c>
      <c r="G322" s="67">
        <f>VLOOKUP(매출현황[[#This Row],[제품코드]],제품[],5,0)</f>
        <v>471120</v>
      </c>
      <c r="H322" s="61">
        <f>VLOOKUP(매출현황[[#This Row],[제품코드]],제품[],6,0)</f>
        <v>1421964</v>
      </c>
      <c r="I322" s="34">
        <v>30</v>
      </c>
      <c r="J322" s="35">
        <v>0.2</v>
      </c>
      <c r="K322" s="21">
        <f>매출현황[[#This Row],[단가]]*매출현황[[#This Row],[수량]]*(1-매출현황[[#This Row],[할인율]])</f>
        <v>34127136</v>
      </c>
      <c r="L322" s="108" t="str">
        <f>VLOOKUP(매출현황[제품코드],제품[],9,0)</f>
        <v>TV &amp; 비디오</v>
      </c>
    </row>
    <row r="323" spans="1:12" x14ac:dyDescent="0.3">
      <c r="A323" s="31">
        <v>322</v>
      </c>
      <c r="B323" s="32">
        <v>43270</v>
      </c>
      <c r="C323" s="41">
        <v>8</v>
      </c>
      <c r="D323" s="66" t="str">
        <f>VLOOKUP(매출현황[[#This Row],[거래처코드]],거래처[],2,0)</f>
        <v>태강교역</v>
      </c>
      <c r="E323" s="68">
        <v>63</v>
      </c>
      <c r="F323" s="66" t="str">
        <f>VLOOKUP(매출현황[[#This Row],[제품코드]],제품[],2,0)</f>
        <v>DVD 9 인치 플레이어 휴대용 M300</v>
      </c>
      <c r="G323" s="67">
        <f>VLOOKUP(매출현황[[#This Row],[제품코드]],제품[],5,0)</f>
        <v>88284</v>
      </c>
      <c r="H323" s="61">
        <f>VLOOKUP(매출현황[[#This Row],[제품코드]],제품[],6,0)</f>
        <v>191988</v>
      </c>
      <c r="I323" s="34">
        <v>25</v>
      </c>
      <c r="J323" s="35">
        <v>0.2</v>
      </c>
      <c r="K323" s="21">
        <f>매출현황[[#This Row],[단가]]*매출현황[[#This Row],[수량]]*(1-매출현황[[#This Row],[할인율]])</f>
        <v>3839760</v>
      </c>
      <c r="L323" s="108" t="str">
        <f>VLOOKUP(매출현황[제품코드],제품[],9,0)</f>
        <v>음반 &amp; 영화</v>
      </c>
    </row>
    <row r="324" spans="1:12" x14ac:dyDescent="0.3">
      <c r="A324" s="31">
        <v>323</v>
      </c>
      <c r="B324" s="32">
        <v>43270</v>
      </c>
      <c r="C324" s="41">
        <v>10</v>
      </c>
      <c r="D324" s="66" t="str">
        <f>VLOOKUP(매출현황[[#This Row],[거래처코드]],거래처[],2,0)</f>
        <v>신영상사</v>
      </c>
      <c r="E324" s="68">
        <v>159</v>
      </c>
      <c r="F324" s="66" t="str">
        <f>VLOOKUP(매출현황[[#This Row],[제품코드]],제품[],2,0)</f>
        <v>Business Videographer 1/3" 8.5mm M380</v>
      </c>
      <c r="G324" s="67">
        <f>VLOOKUP(매출현황[[#This Row],[제품코드]],제품[],5,0)</f>
        <v>472368</v>
      </c>
      <c r="H324" s="61">
        <f>VLOOKUP(매출현황[[#This Row],[제품코드]],제품[],6,0)</f>
        <v>1027200</v>
      </c>
      <c r="I324" s="34">
        <v>8</v>
      </c>
      <c r="J324" s="35">
        <v>0.2</v>
      </c>
      <c r="K324" s="21">
        <f>매출현황[[#This Row],[단가]]*매출현황[[#This Row],[수량]]*(1-매출현황[[#This Row],[할인율]])</f>
        <v>6574080</v>
      </c>
      <c r="L324" s="108" t="str">
        <f>VLOOKUP(매출현황[제품코드],제품[],9,0)</f>
        <v>카메라 &amp; 캠코더</v>
      </c>
    </row>
    <row r="325" spans="1:12" x14ac:dyDescent="0.3">
      <c r="A325" s="31">
        <v>324</v>
      </c>
      <c r="B325" s="32">
        <v>43270</v>
      </c>
      <c r="C325" s="41">
        <v>1</v>
      </c>
      <c r="D325" s="66" t="str">
        <f>VLOOKUP(매출현황[[#This Row],[거래처코드]],거래처[],2,0)</f>
        <v>한미전자</v>
      </c>
      <c r="E325" s="68">
        <v>159</v>
      </c>
      <c r="F325" s="66" t="str">
        <f>VLOOKUP(매출현황[[#This Row],[제품코드]],제품[],2,0)</f>
        <v>Business Videographer 1/3" 8.5mm M380</v>
      </c>
      <c r="G325" s="67">
        <f>VLOOKUP(매출현황[[#This Row],[제품코드]],제품[],5,0)</f>
        <v>472368</v>
      </c>
      <c r="H325" s="61">
        <f>VLOOKUP(매출현황[[#This Row],[제품코드]],제품[],6,0)</f>
        <v>1027200</v>
      </c>
      <c r="I325" s="34">
        <v>30</v>
      </c>
      <c r="J325" s="35">
        <v>0.2</v>
      </c>
      <c r="K325" s="21">
        <f>매출현황[[#This Row],[단가]]*매출현황[[#This Row],[수량]]*(1-매출현황[[#This Row],[할인율]])</f>
        <v>24652800</v>
      </c>
      <c r="L325" s="108" t="str">
        <f>VLOOKUP(매출현황[제품코드],제품[],9,0)</f>
        <v>카메라 &amp; 캠코더</v>
      </c>
    </row>
    <row r="326" spans="1:12" x14ac:dyDescent="0.3">
      <c r="A326" s="31">
        <v>325</v>
      </c>
      <c r="B326" s="32">
        <v>43270</v>
      </c>
      <c r="C326" s="41">
        <v>6</v>
      </c>
      <c r="D326" s="66" t="str">
        <f>VLOOKUP(매출현황[[#This Row],[거래처코드]],거래처[],2,0)</f>
        <v>미림 백화점</v>
      </c>
      <c r="E326" s="68">
        <v>168</v>
      </c>
      <c r="F326" s="66" t="str">
        <f>VLOOKUP(매출현황[[#This Row],[제품코드]],제품[],2,0)</f>
        <v>Independent Filmmaker 1/2" 3mm X300</v>
      </c>
      <c r="G326" s="67">
        <f>VLOOKUP(매출현황[[#This Row],[제품코드]],제품[],5,0)</f>
        <v>628188</v>
      </c>
      <c r="H326" s="61">
        <f>VLOOKUP(매출현황[[#This Row],[제품코드]],제품[],6,0)</f>
        <v>1896000</v>
      </c>
      <c r="I326" s="34">
        <v>10</v>
      </c>
      <c r="J326" s="35">
        <v>0.2</v>
      </c>
      <c r="K326" s="21">
        <f>매출현황[[#This Row],[단가]]*매출현황[[#This Row],[수량]]*(1-매출현황[[#This Row],[할인율]])</f>
        <v>15168000</v>
      </c>
      <c r="L326" s="108" t="str">
        <f>VLOOKUP(매출현황[제품코드],제품[],9,0)</f>
        <v>카메라 &amp; 캠코더</v>
      </c>
    </row>
    <row r="327" spans="1:12" x14ac:dyDescent="0.3">
      <c r="A327" s="31">
        <v>326</v>
      </c>
      <c r="B327" s="32">
        <v>43270</v>
      </c>
      <c r="C327" s="41">
        <v>1</v>
      </c>
      <c r="D327" s="66" t="str">
        <f>VLOOKUP(매출현황[[#This Row],[거래처코드]],거래처[],2,0)</f>
        <v>한미전자</v>
      </c>
      <c r="E327" s="68">
        <v>83</v>
      </c>
      <c r="F327" s="66" t="str">
        <f>VLOOKUP(매출현황[[#This Row],[제품코드]],제품[],2,0)</f>
        <v>광학 USB 마우스 M45</v>
      </c>
      <c r="G327" s="67">
        <f>VLOOKUP(매출현황[[#This Row],[제품코드]],제품[],5,0)</f>
        <v>28140</v>
      </c>
      <c r="H327" s="61">
        <f>VLOOKUP(매출현황[[#This Row],[제품코드]],제품[],6,0)</f>
        <v>61188</v>
      </c>
      <c r="I327" s="34">
        <v>5</v>
      </c>
      <c r="J327" s="35">
        <v>0.2</v>
      </c>
      <c r="K327" s="21">
        <f>매출현황[[#This Row],[단가]]*매출현황[[#This Row],[수량]]*(1-매출현황[[#This Row],[할인율]])</f>
        <v>244752</v>
      </c>
      <c r="L327" s="108" t="str">
        <f>VLOOKUP(매출현황[제품코드],제품[],9,0)</f>
        <v>컴퓨터</v>
      </c>
    </row>
    <row r="328" spans="1:12" x14ac:dyDescent="0.3">
      <c r="A328" s="31">
        <v>327</v>
      </c>
      <c r="B328" s="32">
        <v>43271</v>
      </c>
      <c r="C328" s="41">
        <v>8</v>
      </c>
      <c r="D328" s="66" t="str">
        <f>VLOOKUP(매출현황[[#This Row],[거래처코드]],거래처[],2,0)</f>
        <v>태강교역</v>
      </c>
      <c r="E328" s="68">
        <v>98</v>
      </c>
      <c r="F328" s="66" t="str">
        <f>VLOOKUP(매출현황[[#This Row],[제품코드]],제품[],2,0)</f>
        <v>스크린 100in E010</v>
      </c>
      <c r="G328" s="67">
        <f>VLOOKUP(매출현황[[#This Row],[제품코드]],제품[],5,0)</f>
        <v>75540</v>
      </c>
      <c r="H328" s="61">
        <f>VLOOKUP(매출현황[[#This Row],[제품코드]],제품[],6,0)</f>
        <v>228000</v>
      </c>
      <c r="I328" s="34">
        <v>4</v>
      </c>
      <c r="J328" s="35">
        <v>0.2</v>
      </c>
      <c r="K328" s="21">
        <f>매출현황[[#This Row],[단가]]*매출현황[[#This Row],[수량]]*(1-매출현황[[#This Row],[할인율]])</f>
        <v>729600</v>
      </c>
      <c r="L328" s="108" t="str">
        <f>VLOOKUP(매출현황[제품코드],제품[],9,0)</f>
        <v>컴퓨터</v>
      </c>
    </row>
    <row r="329" spans="1:12" x14ac:dyDescent="0.3">
      <c r="A329" s="31">
        <v>328</v>
      </c>
      <c r="B329" s="32">
        <v>43271</v>
      </c>
      <c r="C329" s="41">
        <v>4</v>
      </c>
      <c r="D329" s="66" t="str">
        <f>VLOOKUP(매출현황[[#This Row],[거래처코드]],거래처[],2,0)</f>
        <v>동광통상</v>
      </c>
      <c r="E329" s="68">
        <v>23</v>
      </c>
      <c r="F329" s="66" t="str">
        <f>VLOOKUP(매출현황[[#This Row],[제품코드]],제품[],2,0)</f>
        <v>ADSL 모뎀 스플리터 / 필터 X 1 E 200</v>
      </c>
      <c r="G329" s="67">
        <f>VLOOKUP(매출현황[[#This Row],[제품코드]],제품[],5,0)</f>
        <v>14016</v>
      </c>
      <c r="H329" s="61">
        <f>VLOOKUP(매출현황[[#This Row],[제품코드]],제품[],6,0)</f>
        <v>27480</v>
      </c>
      <c r="I329" s="34">
        <v>3</v>
      </c>
      <c r="J329" s="35">
        <v>0.2</v>
      </c>
      <c r="K329" s="21">
        <f>매출현황[[#This Row],[단가]]*매출현황[[#This Row],[수량]]*(1-매출현황[[#This Row],[할인율]])</f>
        <v>65952</v>
      </c>
      <c r="L329" s="108" t="str">
        <f>VLOOKUP(매출현황[제품코드],제품[],9,0)</f>
        <v>컴퓨터</v>
      </c>
    </row>
    <row r="330" spans="1:12" x14ac:dyDescent="0.3">
      <c r="A330" s="31">
        <v>329</v>
      </c>
      <c r="B330" s="32">
        <v>43271</v>
      </c>
      <c r="C330" s="41">
        <v>8</v>
      </c>
      <c r="D330" s="66" t="str">
        <f>VLOOKUP(매출현황[[#This Row],[거래처코드]],거래처[],2,0)</f>
        <v>태강교역</v>
      </c>
      <c r="E330" s="68">
        <v>171</v>
      </c>
      <c r="F330" s="66" t="str">
        <f>VLOOKUP(매출현황[[#This Row],[제품코드]],제품[],2,0)</f>
        <v>Independent Filmmaker 2/3'' 17mm X100</v>
      </c>
      <c r="G330" s="67">
        <f>VLOOKUP(매출현황[[#This Row],[제품코드]],제품[],5,0)</f>
        <v>596376</v>
      </c>
      <c r="H330" s="61">
        <f>VLOOKUP(매출현황[[#This Row],[제품코드]],제품[],6,0)</f>
        <v>1800000</v>
      </c>
      <c r="I330" s="34">
        <v>8</v>
      </c>
      <c r="J330" s="35">
        <v>0.2</v>
      </c>
      <c r="K330" s="21">
        <f>매출현황[[#This Row],[단가]]*매출현황[[#This Row],[수량]]*(1-매출현황[[#This Row],[할인율]])</f>
        <v>11520000</v>
      </c>
      <c r="L330" s="108" t="str">
        <f>VLOOKUP(매출현황[제품코드],제품[],9,0)</f>
        <v>카메라 &amp; 캠코더</v>
      </c>
    </row>
    <row r="331" spans="1:12" x14ac:dyDescent="0.3">
      <c r="A331" s="31">
        <v>330</v>
      </c>
      <c r="B331" s="32">
        <v>43272</v>
      </c>
      <c r="C331" s="41">
        <v>2</v>
      </c>
      <c r="D331" s="66" t="str">
        <f>VLOOKUP(매출현황[[#This Row],[거래처코드]],거래처[],2,0)</f>
        <v>혜성 백화점</v>
      </c>
      <c r="E331" s="68">
        <v>122</v>
      </c>
      <c r="F331" s="66" t="str">
        <f>VLOOKUP(매출현황[[#This Row],[제품코드]],제품[],2,0)</f>
        <v>26" 720p LCD HDTV M140</v>
      </c>
      <c r="G331" s="67">
        <f>VLOOKUP(매출현황[[#This Row],[제품코드]],제품[],5,0)</f>
        <v>259344</v>
      </c>
      <c r="H331" s="61">
        <f>VLOOKUP(매출현황[[#This Row],[제품코드]],제품[],6,0)</f>
        <v>563964</v>
      </c>
      <c r="I331" s="34">
        <v>9</v>
      </c>
      <c r="J331" s="35">
        <v>0.2</v>
      </c>
      <c r="K331" s="21">
        <f>매출현황[[#This Row],[단가]]*매출현황[[#This Row],[수량]]*(1-매출현황[[#This Row],[할인율]])</f>
        <v>4060540.8000000003</v>
      </c>
      <c r="L331" s="108" t="str">
        <f>VLOOKUP(매출현황[제품코드],제품[],9,0)</f>
        <v>TV &amp; 비디오</v>
      </c>
    </row>
    <row r="332" spans="1:12" x14ac:dyDescent="0.3">
      <c r="A332" s="31">
        <v>331</v>
      </c>
      <c r="B332" s="32">
        <v>43272</v>
      </c>
      <c r="C332" s="41">
        <v>3</v>
      </c>
      <c r="D332" s="66" t="str">
        <f>VLOOKUP(매출현황[[#This Row],[거래처코드]],거래처[],2,0)</f>
        <v>태화상사</v>
      </c>
      <c r="E332" s="68">
        <v>203</v>
      </c>
      <c r="F332" s="66" t="str">
        <f>VLOOKUP(매출현황[[#This Row],[제품코드]],제품[],2,0)</f>
        <v>Trendsetter 1" 25mm X400</v>
      </c>
      <c r="G332" s="67">
        <f>VLOOKUP(매출현황[[#This Row],[제품코드]],제품[],5,0)</f>
        <v>397584</v>
      </c>
      <c r="H332" s="61">
        <f>VLOOKUP(매출현황[[#This Row],[제품코드]],제품[],6,0)</f>
        <v>1200000</v>
      </c>
      <c r="I332" s="34">
        <v>10</v>
      </c>
      <c r="J332" s="35">
        <v>0</v>
      </c>
      <c r="K332" s="21">
        <f>매출현황[[#This Row],[단가]]*매출현황[[#This Row],[수량]]*(1-매출현황[[#This Row],[할인율]])</f>
        <v>12000000</v>
      </c>
      <c r="L332" s="108" t="str">
        <f>VLOOKUP(매출현황[제품코드],제품[],9,0)</f>
        <v>카메라 &amp; 캠코더</v>
      </c>
    </row>
    <row r="333" spans="1:12" x14ac:dyDescent="0.3">
      <c r="A333" s="31">
        <v>332</v>
      </c>
      <c r="B333" s="32">
        <v>43272</v>
      </c>
      <c r="C333" s="41">
        <v>6</v>
      </c>
      <c r="D333" s="66" t="str">
        <f>VLOOKUP(매출현황[[#This Row],[거래처코드]],거래처[],2,0)</f>
        <v>미림 백화점</v>
      </c>
      <c r="E333" s="68">
        <v>56</v>
      </c>
      <c r="F333" s="66" t="str">
        <f>VLOOKUP(매출현황[[#This Row],[제품코드]],제품[],2,0)</f>
        <v>DVD 14인치 플레이어 휴대용 L200</v>
      </c>
      <c r="G333" s="67">
        <f>VLOOKUP(매출현황[[#This Row],[제품코드]],제품[],5,0)</f>
        <v>115296</v>
      </c>
      <c r="H333" s="61">
        <f>VLOOKUP(매출현황[[#This Row],[제품코드]],제품[],6,0)</f>
        <v>347988</v>
      </c>
      <c r="I333" s="34">
        <v>3</v>
      </c>
      <c r="J333" s="35">
        <v>0.2</v>
      </c>
      <c r="K333" s="21">
        <f>매출현황[[#This Row],[단가]]*매출현황[[#This Row],[수량]]*(1-매출현황[[#This Row],[할인율]])</f>
        <v>835171.20000000007</v>
      </c>
      <c r="L333" s="108" t="str">
        <f>VLOOKUP(매출현황[제품코드],제품[],9,0)</f>
        <v>음반 &amp; 영화</v>
      </c>
    </row>
    <row r="334" spans="1:12" x14ac:dyDescent="0.3">
      <c r="A334" s="31">
        <v>333</v>
      </c>
      <c r="B334" s="32">
        <v>43272</v>
      </c>
      <c r="C334" s="41">
        <v>8</v>
      </c>
      <c r="D334" s="66" t="str">
        <f>VLOOKUP(매출현황[[#This Row],[거래처코드]],거래처[],2,0)</f>
        <v>태강교역</v>
      </c>
      <c r="E334" s="68">
        <v>114</v>
      </c>
      <c r="F334" s="66" t="str">
        <f>VLOOKUP(매출현황[[#This Row],[제품코드]],제품[],2,0)</f>
        <v>USB 데이터 링크 - 직접 연결 어댑터 E600</v>
      </c>
      <c r="G334" s="67">
        <f>VLOOKUP(매출현황[[#This Row],[제품코드]],제품[],5,0)</f>
        <v>10344</v>
      </c>
      <c r="H334" s="61">
        <f>VLOOKUP(매출현황[[#This Row],[제품코드]],제품[],6,0)</f>
        <v>20280</v>
      </c>
      <c r="I334" s="34">
        <v>10</v>
      </c>
      <c r="J334" s="35">
        <v>0.2</v>
      </c>
      <c r="K334" s="21">
        <f>매출현황[[#This Row],[단가]]*매출현황[[#This Row],[수량]]*(1-매출현황[[#This Row],[할인율]])</f>
        <v>162240</v>
      </c>
      <c r="L334" s="108" t="str">
        <f>VLOOKUP(매출현황[제품코드],제품[],9,0)</f>
        <v>컴퓨터</v>
      </c>
    </row>
    <row r="335" spans="1:12" x14ac:dyDescent="0.3">
      <c r="A335" s="31">
        <v>334</v>
      </c>
      <c r="B335" s="32">
        <v>43273</v>
      </c>
      <c r="C335" s="41">
        <v>6</v>
      </c>
      <c r="D335" s="66" t="str">
        <f>VLOOKUP(매출현황[[#This Row],[거래처코드]],거래처[],2,0)</f>
        <v>미림 백화점</v>
      </c>
      <c r="E335" s="68">
        <v>100</v>
      </c>
      <c r="F335" s="66" t="str">
        <f>VLOOKUP(매출현황[[#This Row],[제품코드]],제품[],2,0)</f>
        <v>스마트 배터리 M901</v>
      </c>
      <c r="G335" s="67">
        <f>VLOOKUP(매출현황[[#This Row],[제품코드]],제품[],5,0)</f>
        <v>6348</v>
      </c>
      <c r="H335" s="61">
        <f>VLOOKUP(매출현황[[#This Row],[제품코드]],제품[],6,0)</f>
        <v>13800</v>
      </c>
      <c r="I335" s="34">
        <v>10</v>
      </c>
      <c r="J335" s="35">
        <v>0.2</v>
      </c>
      <c r="K335" s="21">
        <f>매출현황[[#This Row],[단가]]*매출현황[[#This Row],[수량]]*(1-매출현황[[#This Row],[할인율]])</f>
        <v>110400</v>
      </c>
      <c r="L335" s="108" t="str">
        <f>VLOOKUP(매출현황[제품코드],제품[],9,0)</f>
        <v>컴퓨터</v>
      </c>
    </row>
    <row r="336" spans="1:12" x14ac:dyDescent="0.3">
      <c r="A336" s="31">
        <v>335</v>
      </c>
      <c r="B336" s="32">
        <v>43273</v>
      </c>
      <c r="C336" s="41">
        <v>8</v>
      </c>
      <c r="D336" s="66" t="str">
        <f>VLOOKUP(매출현황[[#This Row],[거래처코드]],거래처[],2,0)</f>
        <v>태강교역</v>
      </c>
      <c r="E336" s="68">
        <v>170</v>
      </c>
      <c r="F336" s="66" t="str">
        <f>VLOOKUP(매출현황[[#This Row],[제품코드]],제품[],2,0)</f>
        <v>Independent Filmmaker 1/3" 8.5mm X200</v>
      </c>
      <c r="G336" s="67">
        <f>VLOOKUP(매출현황[[#This Row],[제품코드]],제품[],5,0)</f>
        <v>608304</v>
      </c>
      <c r="H336" s="61">
        <f>VLOOKUP(매출현황[[#This Row],[제품코드]],제품[],6,0)</f>
        <v>1836000</v>
      </c>
      <c r="I336" s="34">
        <v>25</v>
      </c>
      <c r="J336" s="35">
        <v>0.2</v>
      </c>
      <c r="K336" s="21">
        <f>매출현황[[#This Row],[단가]]*매출현황[[#This Row],[수량]]*(1-매출현황[[#This Row],[할인율]])</f>
        <v>36720000</v>
      </c>
      <c r="L336" s="108" t="str">
        <f>VLOOKUP(매출현황[제품코드],제품[],9,0)</f>
        <v>카메라 &amp; 캠코더</v>
      </c>
    </row>
    <row r="337" spans="1:12" x14ac:dyDescent="0.3">
      <c r="A337" s="31">
        <v>336</v>
      </c>
      <c r="B337" s="32">
        <v>43273</v>
      </c>
      <c r="C337" s="41">
        <v>8</v>
      </c>
      <c r="D337" s="66" t="str">
        <f>VLOOKUP(매출현황[[#This Row],[거래처코드]],거래처[],2,0)</f>
        <v>태강교역</v>
      </c>
      <c r="E337" s="68">
        <v>9</v>
      </c>
      <c r="F337" s="66" t="str">
        <f>VLOOKUP(매출현황[[#This Row],[제품코드]],제품[],2,0)</f>
        <v>4 휴대폰 무선 전화 시스템 M86</v>
      </c>
      <c r="G337" s="67">
        <f>VLOOKUP(매출현황[[#This Row],[제품코드]],제품[],5,0)</f>
        <v>19860</v>
      </c>
      <c r="H337" s="61">
        <f>VLOOKUP(매출현황[[#This Row],[제품코드]],제품[],6,0)</f>
        <v>43188</v>
      </c>
      <c r="I337" s="34">
        <v>7</v>
      </c>
      <c r="J337" s="35">
        <v>0.2</v>
      </c>
      <c r="K337" s="21">
        <f>매출현황[[#This Row],[단가]]*매출현황[[#This Row],[수량]]*(1-매출현황[[#This Row],[할인율]])</f>
        <v>241852.80000000002</v>
      </c>
      <c r="L337" s="108" t="str">
        <f>VLOOKUP(매출현황[제품코드],제품[],9,0)</f>
        <v>휴대폰</v>
      </c>
    </row>
    <row r="338" spans="1:12" x14ac:dyDescent="0.3">
      <c r="A338" s="31">
        <v>337</v>
      </c>
      <c r="B338" s="32">
        <v>43273</v>
      </c>
      <c r="C338" s="41">
        <v>10</v>
      </c>
      <c r="D338" s="66" t="str">
        <f>VLOOKUP(매출현황[[#This Row],[거래처코드]],거래처[],2,0)</f>
        <v>신영상사</v>
      </c>
      <c r="E338" s="68">
        <v>18</v>
      </c>
      <c r="F338" s="66" t="str">
        <f>VLOOKUP(매출현황[[#This Row],[제품코드]],제품[],2,0)</f>
        <v>8GB 수퍼 슬림 MP3/Video Player M800</v>
      </c>
      <c r="G338" s="67">
        <f>VLOOKUP(매출현황[[#This Row],[제품코드]],제품[],5,0)</f>
        <v>60672</v>
      </c>
      <c r="H338" s="61">
        <f>VLOOKUP(매출현황[[#This Row],[제품코드]],제품[],6,0)</f>
        <v>131940</v>
      </c>
      <c r="I338" s="34">
        <v>5</v>
      </c>
      <c r="J338" s="35">
        <v>0.2</v>
      </c>
      <c r="K338" s="21">
        <f>매출현황[[#This Row],[단가]]*매출현황[[#This Row],[수량]]*(1-매출현황[[#This Row],[할인율]])</f>
        <v>527760</v>
      </c>
      <c r="L338" s="108" t="str">
        <f>VLOOKUP(매출현황[제품코드],제품[],9,0)</f>
        <v>오디오</v>
      </c>
    </row>
    <row r="339" spans="1:12" x14ac:dyDescent="0.3">
      <c r="A339" s="31">
        <v>338</v>
      </c>
      <c r="B339" s="32">
        <v>43273</v>
      </c>
      <c r="C339" s="41">
        <v>8</v>
      </c>
      <c r="D339" s="66" t="str">
        <f>VLOOKUP(매출현황[[#This Row],[거래처코드]],거래처[],2,0)</f>
        <v>태강교역</v>
      </c>
      <c r="E339" s="68">
        <v>89</v>
      </c>
      <c r="F339" s="66" t="str">
        <f>VLOOKUP(매출현황[[#This Row],[제품코드]],제품[],2,0)</f>
        <v>펜 터치 스크린 폰 M320</v>
      </c>
      <c r="G339" s="67">
        <f>VLOOKUP(매출현황[[#This Row],[제품코드]],제품[],5,0)</f>
        <v>160032</v>
      </c>
      <c r="H339" s="61">
        <f>VLOOKUP(매출현황[[#This Row],[제품코드]],제품[],6,0)</f>
        <v>348000</v>
      </c>
      <c r="I339" s="34">
        <v>25</v>
      </c>
      <c r="J339" s="35">
        <v>0.2</v>
      </c>
      <c r="K339" s="21">
        <f>매출현황[[#This Row],[단가]]*매출현황[[#This Row],[수량]]*(1-매출현황[[#This Row],[할인율]])</f>
        <v>6960000</v>
      </c>
      <c r="L339" s="108" t="str">
        <f>VLOOKUP(매출현황[제품코드],제품[],9,0)</f>
        <v>휴대폰</v>
      </c>
    </row>
    <row r="340" spans="1:12" x14ac:dyDescent="0.3">
      <c r="A340" s="31">
        <v>339</v>
      </c>
      <c r="B340" s="32">
        <v>43273</v>
      </c>
      <c r="C340" s="41">
        <v>4</v>
      </c>
      <c r="D340" s="66" t="str">
        <f>VLOOKUP(매출현황[[#This Row],[거래처코드]],거래처[],2,0)</f>
        <v>동광통상</v>
      </c>
      <c r="E340" s="68">
        <v>180</v>
      </c>
      <c r="F340" s="66" t="str">
        <f>VLOOKUP(매출현황[[#This Row],[제품코드]],제품[],2,0)</f>
        <v>노트북13.3 M3000</v>
      </c>
      <c r="G340" s="67">
        <f>VLOOKUP(매출현황[[#This Row],[제품코드]],제품[],5,0)</f>
        <v>232488</v>
      </c>
      <c r="H340" s="61">
        <f>VLOOKUP(매출현황[[#This Row],[제품코드]],제품[],6,0)</f>
        <v>456000</v>
      </c>
      <c r="I340" s="34">
        <v>25</v>
      </c>
      <c r="J340" s="35">
        <v>0.2</v>
      </c>
      <c r="K340" s="21">
        <f>매출현황[[#This Row],[단가]]*매출현황[[#This Row],[수량]]*(1-매출현황[[#This Row],[할인율]])</f>
        <v>9120000</v>
      </c>
      <c r="L340" s="108" t="str">
        <f>VLOOKUP(매출현황[제품코드],제품[],9,0)</f>
        <v>컴퓨터</v>
      </c>
    </row>
    <row r="341" spans="1:12" x14ac:dyDescent="0.3">
      <c r="A341" s="31">
        <v>340</v>
      </c>
      <c r="B341" s="32">
        <v>43274</v>
      </c>
      <c r="C341" s="41">
        <v>10</v>
      </c>
      <c r="D341" s="66" t="str">
        <f>VLOOKUP(매출현황[[#This Row],[거래처코드]],거래처[],2,0)</f>
        <v>신영상사</v>
      </c>
      <c r="E341" s="68">
        <v>33</v>
      </c>
      <c r="F341" s="66" t="str">
        <f>VLOOKUP(매출현황[[#This Row],[제품코드]],제품[],2,0)</f>
        <v>블루투스 노트북 마우스 X305</v>
      </c>
      <c r="G341" s="67">
        <f>VLOOKUP(매출현황[[#This Row],[제품코드]],제품[],5,0)</f>
        <v>59640</v>
      </c>
      <c r="H341" s="61">
        <f>VLOOKUP(매출현황[[#This Row],[제품코드]],제품[],6,0)</f>
        <v>180000</v>
      </c>
      <c r="I341" s="34">
        <v>25</v>
      </c>
      <c r="J341" s="35">
        <v>0.2</v>
      </c>
      <c r="K341" s="21">
        <f>매출현황[[#This Row],[단가]]*매출현황[[#This Row],[수량]]*(1-매출현황[[#This Row],[할인율]])</f>
        <v>3600000</v>
      </c>
      <c r="L341" s="108" t="str">
        <f>VLOOKUP(매출현황[제품코드],제품[],9,0)</f>
        <v>컴퓨터</v>
      </c>
    </row>
    <row r="342" spans="1:12" x14ac:dyDescent="0.3">
      <c r="A342" s="31">
        <v>341</v>
      </c>
      <c r="B342" s="32">
        <v>43274</v>
      </c>
      <c r="C342" s="41">
        <v>3</v>
      </c>
      <c r="D342" s="66" t="str">
        <f>VLOOKUP(매출현황[[#This Row],[거래처코드]],거래처[],2,0)</f>
        <v>태화상사</v>
      </c>
      <c r="E342" s="68">
        <v>120</v>
      </c>
      <c r="F342" s="66" t="str">
        <f>VLOOKUP(매출현황[[#This Row],[제품코드]],제품[],2,0)</f>
        <v>무선 노트북 광학 마우스 X205</v>
      </c>
      <c r="G342" s="67">
        <f>VLOOKUP(매출현황[[#This Row],[제품코드]],제품[],5,0)</f>
        <v>51672</v>
      </c>
      <c r="H342" s="61">
        <f>VLOOKUP(매출현황[[#This Row],[제품코드]],제품[],6,0)</f>
        <v>155940</v>
      </c>
      <c r="I342" s="34">
        <v>9</v>
      </c>
      <c r="J342" s="35">
        <v>0.2</v>
      </c>
      <c r="K342" s="21">
        <f>매출현황[[#This Row],[단가]]*매출현황[[#This Row],[수량]]*(1-매출현황[[#This Row],[할인율]])</f>
        <v>1122768</v>
      </c>
      <c r="L342" s="108" t="str">
        <f>VLOOKUP(매출현황[제품코드],제품[],9,0)</f>
        <v>컴퓨터</v>
      </c>
    </row>
    <row r="343" spans="1:12" x14ac:dyDescent="0.3">
      <c r="A343" s="31">
        <v>342</v>
      </c>
      <c r="B343" s="32">
        <v>43274</v>
      </c>
      <c r="C343" s="41">
        <v>7</v>
      </c>
      <c r="D343" s="66" t="str">
        <f>VLOOKUP(매출현황[[#This Row],[거래처코드]],거래처[],2,0)</f>
        <v>삼화상사</v>
      </c>
      <c r="E343" s="68">
        <v>4</v>
      </c>
      <c r="F343" s="66" t="str">
        <f>VLOOKUP(매출현황[[#This Row],[제품코드]],제품[],2,0)</f>
        <v>2G MP3 Player E200</v>
      </c>
      <c r="G343" s="67">
        <f>VLOOKUP(매출현황[[#This Row],[제품코드]],제품[],5,0)</f>
        <v>13200</v>
      </c>
      <c r="H343" s="61">
        <f>VLOOKUP(매출현황[[#This Row],[제품코드]],제품[],6,0)</f>
        <v>25884</v>
      </c>
      <c r="I343" s="34">
        <v>10</v>
      </c>
      <c r="J343" s="35">
        <v>0.2</v>
      </c>
      <c r="K343" s="21">
        <f>매출현황[[#This Row],[단가]]*매출현황[[#This Row],[수량]]*(1-매출현황[[#This Row],[할인율]])</f>
        <v>207072</v>
      </c>
      <c r="L343" s="108" t="str">
        <f>VLOOKUP(매출현황[제품코드],제품[],9,0)</f>
        <v>오디오</v>
      </c>
    </row>
    <row r="344" spans="1:12" x14ac:dyDescent="0.3">
      <c r="A344" s="31">
        <v>343</v>
      </c>
      <c r="B344" s="32">
        <v>43275</v>
      </c>
      <c r="C344" s="41">
        <v>10</v>
      </c>
      <c r="D344" s="66" t="str">
        <f>VLOOKUP(매출현황[[#This Row],[거래처코드]],거래처[],2,0)</f>
        <v>신영상사</v>
      </c>
      <c r="E344" s="68">
        <v>184</v>
      </c>
      <c r="F344" s="66" t="str">
        <f>VLOOKUP(매출현황[[#This Row],[제품코드]],제품[],2,0)</f>
        <v>노트북14.1W M4180</v>
      </c>
      <c r="G344" s="67">
        <f>VLOOKUP(매출현황[[#This Row],[제품코드]],제품[],5,0)</f>
        <v>252132</v>
      </c>
      <c r="H344" s="61">
        <f>VLOOKUP(매출현황[[#This Row],[제품코드]],제품[],6,0)</f>
        <v>548280</v>
      </c>
      <c r="I344" s="34">
        <v>30</v>
      </c>
      <c r="J344" s="35">
        <v>0.2</v>
      </c>
      <c r="K344" s="21">
        <f>매출현황[[#This Row],[단가]]*매출현황[[#This Row],[수량]]*(1-매출현황[[#This Row],[할인율]])</f>
        <v>13158720</v>
      </c>
      <c r="L344" s="108" t="str">
        <f>VLOOKUP(매출현황[제품코드],제품[],9,0)</f>
        <v>컴퓨터</v>
      </c>
    </row>
    <row r="345" spans="1:12" x14ac:dyDescent="0.3">
      <c r="A345" s="31">
        <v>344</v>
      </c>
      <c r="B345" s="32">
        <v>43275</v>
      </c>
      <c r="C345" s="41">
        <v>3</v>
      </c>
      <c r="D345" s="66" t="str">
        <f>VLOOKUP(매출현황[[#This Row],[거래처코드]],거래처[],2,0)</f>
        <v>태화상사</v>
      </c>
      <c r="E345" s="68">
        <v>165</v>
      </c>
      <c r="F345" s="66" t="str">
        <f>VLOOKUP(매출현황[[#This Row],[제품코드]],제품[],2,0)</f>
        <v>Independent Filmmaker 1" 25mm X400</v>
      </c>
      <c r="G345" s="67">
        <f>VLOOKUP(매출현황[[#This Row],[제품코드]],제품[],5,0)</f>
        <v>644088</v>
      </c>
      <c r="H345" s="61">
        <f>VLOOKUP(매출현황[[#This Row],[제품코드]],제품[],6,0)</f>
        <v>1944000</v>
      </c>
      <c r="I345" s="34">
        <v>30</v>
      </c>
      <c r="J345" s="35">
        <v>0.2</v>
      </c>
      <c r="K345" s="21">
        <f>매출현황[[#This Row],[단가]]*매출현황[[#This Row],[수량]]*(1-매출현황[[#This Row],[할인율]])</f>
        <v>46656000</v>
      </c>
      <c r="L345" s="108" t="str">
        <f>VLOOKUP(매출현황[제품코드],제품[],9,0)</f>
        <v>카메라 &amp; 캠코더</v>
      </c>
    </row>
    <row r="346" spans="1:12" x14ac:dyDescent="0.3">
      <c r="A346" s="31">
        <v>345</v>
      </c>
      <c r="B346" s="32">
        <v>43275</v>
      </c>
      <c r="C346" s="41">
        <v>7</v>
      </c>
      <c r="D346" s="66" t="str">
        <f>VLOOKUP(매출현황[[#This Row],[거래처코드]],거래처[],2,0)</f>
        <v>삼화상사</v>
      </c>
      <c r="E346" s="68">
        <v>139</v>
      </c>
      <c r="F346" s="66" t="str">
        <f>VLOOKUP(매출현황[[#This Row],[제품코드]],제품[],2,0)</f>
        <v>LCD20W M240</v>
      </c>
      <c r="G346" s="67">
        <f>VLOOKUP(매출현황[[#This Row],[제품코드]],제품[],5,0)</f>
        <v>153960</v>
      </c>
      <c r="H346" s="61">
        <f>VLOOKUP(매출현황[[#This Row],[제품코드]],제품[],6,0)</f>
        <v>334800</v>
      </c>
      <c r="I346" s="34">
        <v>5</v>
      </c>
      <c r="J346" s="35">
        <v>0.2</v>
      </c>
      <c r="K346" s="21">
        <f>매출현황[[#This Row],[단가]]*매출현황[[#This Row],[수량]]*(1-매출현황[[#This Row],[할인율]])</f>
        <v>1339200</v>
      </c>
      <c r="L346" s="108" t="str">
        <f>VLOOKUP(매출현황[제품코드],제품[],9,0)</f>
        <v>컴퓨터</v>
      </c>
    </row>
    <row r="347" spans="1:12" x14ac:dyDescent="0.3">
      <c r="A347" s="31">
        <v>346</v>
      </c>
      <c r="B347" s="32">
        <v>43275</v>
      </c>
      <c r="C347" s="41">
        <v>8</v>
      </c>
      <c r="D347" s="66" t="str">
        <f>VLOOKUP(매출현황[[#This Row],[거래처코드]],거래처[],2,0)</f>
        <v>태강교역</v>
      </c>
      <c r="E347" s="68">
        <v>2</v>
      </c>
      <c r="F347" s="66" t="str">
        <f>VLOOKUP(매출현황[[#This Row],[제품코드]],제품[],2,0)</f>
        <v>16GB New MP5 Play M1650</v>
      </c>
      <c r="G347" s="67">
        <f>VLOOKUP(매출현황[[#This Row],[제품코드]],제품[],5,0)</f>
        <v>128028</v>
      </c>
      <c r="H347" s="61">
        <f>VLOOKUP(매출현황[[#This Row],[제품코드]],제품[],6,0)</f>
        <v>278400</v>
      </c>
      <c r="I347" s="34">
        <v>10</v>
      </c>
      <c r="J347" s="35">
        <v>0</v>
      </c>
      <c r="K347" s="21">
        <f>매출현황[[#This Row],[단가]]*매출현황[[#This Row],[수량]]*(1-매출현황[[#This Row],[할인율]])</f>
        <v>2784000</v>
      </c>
      <c r="L347" s="108" t="str">
        <f>VLOOKUP(매출현황[제품코드],제품[],9,0)</f>
        <v>오디오</v>
      </c>
    </row>
    <row r="348" spans="1:12" x14ac:dyDescent="0.3">
      <c r="A348" s="31">
        <v>347</v>
      </c>
      <c r="B348" s="32">
        <v>43275</v>
      </c>
      <c r="C348" s="41">
        <v>8</v>
      </c>
      <c r="D348" s="66" t="str">
        <f>VLOOKUP(매출현황[[#This Row],[거래처코드]],거래처[],2,0)</f>
        <v>태강교역</v>
      </c>
      <c r="E348" s="68">
        <v>158</v>
      </c>
      <c r="F348" s="66" t="str">
        <f>VLOOKUP(매출현황[[#This Row],[제품코드]],제품[],2,0)</f>
        <v>Business Videographer 1/3'' 8.5mm M380</v>
      </c>
      <c r="G348" s="67">
        <f>VLOOKUP(매출현황[[#This Row],[제품코드]],제품[],5,0)</f>
        <v>472368</v>
      </c>
      <c r="H348" s="61">
        <f>VLOOKUP(매출현황[[#This Row],[제품코드]],제품[],6,0)</f>
        <v>1027200</v>
      </c>
      <c r="I348" s="34">
        <v>8</v>
      </c>
      <c r="J348" s="35">
        <v>0.2</v>
      </c>
      <c r="K348" s="21">
        <f>매출현황[[#This Row],[단가]]*매출현황[[#This Row],[수량]]*(1-매출현황[[#This Row],[할인율]])</f>
        <v>6574080</v>
      </c>
      <c r="L348" s="108" t="str">
        <f>VLOOKUP(매출현황[제품코드],제품[],9,0)</f>
        <v>카메라 &amp; 캠코더</v>
      </c>
    </row>
    <row r="349" spans="1:12" x14ac:dyDescent="0.3">
      <c r="A349" s="31">
        <v>348</v>
      </c>
      <c r="B349" s="32">
        <v>43276</v>
      </c>
      <c r="C349" s="41">
        <v>7</v>
      </c>
      <c r="D349" s="66" t="str">
        <f>VLOOKUP(매출현황[[#This Row],[거래처코드]],거래처[],2,0)</f>
        <v>삼화상사</v>
      </c>
      <c r="E349" s="68">
        <v>211</v>
      </c>
      <c r="F349" s="66" t="str">
        <f>VLOOKUP(매출현황[[#This Row],[제품코드]],제품[],2,0)</f>
        <v>무선 블루투스 스테레오 헤드폰 E102</v>
      </c>
      <c r="G349" s="67">
        <f>VLOOKUP(매출현황[[#This Row],[제품코드]],제품[],5,0)</f>
        <v>26460</v>
      </c>
      <c r="H349" s="61">
        <f>VLOOKUP(매출현황[[#This Row],[제품코드]],제품[],6,0)</f>
        <v>57540</v>
      </c>
      <c r="I349" s="34">
        <v>3</v>
      </c>
      <c r="J349" s="35">
        <v>0.2</v>
      </c>
      <c r="K349" s="21">
        <f>매출현황[[#This Row],[단가]]*매출현황[[#This Row],[수량]]*(1-매출현황[[#This Row],[할인율]])</f>
        <v>138096</v>
      </c>
      <c r="L349" s="108" t="str">
        <f>VLOOKUP(매출현황[제품코드],제품[],9,0)</f>
        <v>오디오</v>
      </c>
    </row>
    <row r="350" spans="1:12" x14ac:dyDescent="0.3">
      <c r="A350" s="31">
        <v>349</v>
      </c>
      <c r="B350" s="32">
        <v>43276</v>
      </c>
      <c r="C350" s="41">
        <v>5</v>
      </c>
      <c r="D350" s="66" t="str">
        <f>VLOOKUP(매출현황[[#This Row],[거래처코드]],거래처[],2,0)</f>
        <v>오성통상</v>
      </c>
      <c r="E350" s="68">
        <v>19</v>
      </c>
      <c r="F350" s="66" t="str">
        <f>VLOOKUP(매출현황[[#This Row],[제품코드]],제품[],2,0)</f>
        <v>90W AC / DC 전원 어댑터 E300</v>
      </c>
      <c r="G350" s="67">
        <f>VLOOKUP(매출현황[[#This Row],[제품코드]],제품[],5,0)</f>
        <v>7284</v>
      </c>
      <c r="H350" s="61">
        <f>VLOOKUP(매출현황[[#This Row],[제품코드]],제품[],6,0)</f>
        <v>14280</v>
      </c>
      <c r="I350" s="34">
        <v>3</v>
      </c>
      <c r="J350" s="35">
        <v>0.2</v>
      </c>
      <c r="K350" s="21">
        <f>매출현황[[#This Row],[단가]]*매출현황[[#This Row],[수량]]*(1-매출현황[[#This Row],[할인율]])</f>
        <v>34272</v>
      </c>
      <c r="L350" s="108" t="str">
        <f>VLOOKUP(매출현황[제품코드],제품[],9,0)</f>
        <v>컴퓨터</v>
      </c>
    </row>
    <row r="351" spans="1:12" x14ac:dyDescent="0.3">
      <c r="A351" s="31">
        <v>350</v>
      </c>
      <c r="B351" s="32">
        <v>43277</v>
      </c>
      <c r="C351" s="41">
        <v>4</v>
      </c>
      <c r="D351" s="66" t="str">
        <f>VLOOKUP(매출현황[[#This Row],[거래처코드]],거래처[],2,0)</f>
        <v>동광통상</v>
      </c>
      <c r="E351" s="68">
        <v>9</v>
      </c>
      <c r="F351" s="66" t="str">
        <f>VLOOKUP(매출현황[[#This Row],[제품코드]],제품[],2,0)</f>
        <v>4 휴대폰 무선 전화 시스템 M86</v>
      </c>
      <c r="G351" s="67">
        <f>VLOOKUP(매출현황[[#This Row],[제품코드]],제품[],5,0)</f>
        <v>19860</v>
      </c>
      <c r="H351" s="61">
        <f>VLOOKUP(매출현황[[#This Row],[제품코드]],제품[],6,0)</f>
        <v>43188</v>
      </c>
      <c r="I351" s="34">
        <v>2</v>
      </c>
      <c r="J351" s="35">
        <v>0</v>
      </c>
      <c r="K351" s="21">
        <f>매출현황[[#This Row],[단가]]*매출현황[[#This Row],[수량]]*(1-매출현황[[#This Row],[할인율]])</f>
        <v>86376</v>
      </c>
      <c r="L351" s="108" t="str">
        <f>VLOOKUP(매출현황[제품코드],제품[],9,0)</f>
        <v>휴대폰</v>
      </c>
    </row>
    <row r="352" spans="1:12" x14ac:dyDescent="0.3">
      <c r="A352" s="31">
        <v>351</v>
      </c>
      <c r="B352" s="32">
        <v>43277</v>
      </c>
      <c r="C352" s="41">
        <v>10</v>
      </c>
      <c r="D352" s="66" t="str">
        <f>VLOOKUP(매출현황[[#This Row],[거래처코드]],거래처[],2,0)</f>
        <v>신영상사</v>
      </c>
      <c r="E352" s="68">
        <v>185</v>
      </c>
      <c r="F352" s="66" t="str">
        <f>VLOOKUP(매출현황[[#This Row],[제품코드]],제품[],2,0)</f>
        <v>노트북15 M5000</v>
      </c>
      <c r="G352" s="67">
        <f>VLOOKUP(매출현황[[#This Row],[제품코드]],제품[],5,0)</f>
        <v>385728</v>
      </c>
      <c r="H352" s="61">
        <f>VLOOKUP(매출현황[[#This Row],[제품코드]],제품[],6,0)</f>
        <v>838800</v>
      </c>
      <c r="I352" s="34">
        <v>10</v>
      </c>
      <c r="J352" s="35">
        <v>0.2</v>
      </c>
      <c r="K352" s="21">
        <f>매출현황[[#This Row],[단가]]*매출현황[[#This Row],[수량]]*(1-매출현황[[#This Row],[할인율]])</f>
        <v>6710400</v>
      </c>
      <c r="L352" s="108" t="str">
        <f>VLOOKUP(매출현황[제품코드],제품[],9,0)</f>
        <v>컴퓨터</v>
      </c>
    </row>
    <row r="353" spans="1:12" x14ac:dyDescent="0.3">
      <c r="A353" s="31">
        <v>352</v>
      </c>
      <c r="B353" s="32">
        <v>43277</v>
      </c>
      <c r="C353" s="41">
        <v>6</v>
      </c>
      <c r="D353" s="66" t="str">
        <f>VLOOKUP(매출현황[[#This Row],[거래처코드]],거래처[],2,0)</f>
        <v>미림 백화점</v>
      </c>
      <c r="E353" s="68">
        <v>235</v>
      </c>
      <c r="F353" s="66" t="str">
        <f>VLOOKUP(매출현황[[#This Row],[제품코드]],제품[],2,0)</f>
        <v>4GB 비디오 녹화 펜 X200</v>
      </c>
      <c r="G353" s="67">
        <f>VLOOKUP(매출현황[[#This Row],[제품코드]],제품[],5,0)</f>
        <v>117684</v>
      </c>
      <c r="H353" s="61">
        <f>VLOOKUP(매출현황[[#This Row],[제품코드]],제품[],6,0)</f>
        <v>355200</v>
      </c>
      <c r="I353" s="34">
        <v>9</v>
      </c>
      <c r="J353" s="35">
        <v>0.2</v>
      </c>
      <c r="K353" s="21">
        <f>매출현황[[#This Row],[단가]]*매출현황[[#This Row],[수량]]*(1-매출현황[[#This Row],[할인율]])</f>
        <v>2557440</v>
      </c>
      <c r="L353" s="108" t="str">
        <f>VLOOKUP(매출현황[제품코드],제품[],9,0)</f>
        <v>오디오</v>
      </c>
    </row>
    <row r="354" spans="1:12" x14ac:dyDescent="0.3">
      <c r="A354" s="31">
        <v>353</v>
      </c>
      <c r="B354" s="32">
        <v>43277</v>
      </c>
      <c r="C354" s="41">
        <v>1</v>
      </c>
      <c r="D354" s="66" t="str">
        <f>VLOOKUP(매출현황[[#This Row],[거래처코드]],거래처[],2,0)</f>
        <v>한미전자</v>
      </c>
      <c r="E354" s="68">
        <v>173</v>
      </c>
      <c r="F354" s="66" t="str">
        <f>VLOOKUP(매출현황[[#This Row],[제품코드]],제품[],2,0)</f>
        <v>Independent Filmmaker 2/3" 17mm X100</v>
      </c>
      <c r="G354" s="67">
        <f>VLOOKUP(매출현황[[#This Row],[제품코드]],제품[],5,0)</f>
        <v>604332</v>
      </c>
      <c r="H354" s="61">
        <f>VLOOKUP(매출현황[[#This Row],[제품코드]],제품[],6,0)</f>
        <v>1824000</v>
      </c>
      <c r="I354" s="34">
        <v>4</v>
      </c>
      <c r="J354" s="35">
        <v>0.2</v>
      </c>
      <c r="K354" s="21">
        <f>매출현황[[#This Row],[단가]]*매출현황[[#This Row],[수량]]*(1-매출현황[[#This Row],[할인율]])</f>
        <v>5836800</v>
      </c>
      <c r="L354" s="108" t="str">
        <f>VLOOKUP(매출현황[제품코드],제품[],9,0)</f>
        <v>카메라 &amp; 캠코더</v>
      </c>
    </row>
    <row r="355" spans="1:12" x14ac:dyDescent="0.3">
      <c r="A355" s="31">
        <v>354</v>
      </c>
      <c r="B355" s="32">
        <v>43278</v>
      </c>
      <c r="C355" s="41">
        <v>9</v>
      </c>
      <c r="D355" s="66" t="str">
        <f>VLOOKUP(매출현황[[#This Row],[거래처코드]],거래처[],2,0)</f>
        <v>월드링크</v>
      </c>
      <c r="E355" s="68">
        <v>174</v>
      </c>
      <c r="F355" s="66" t="str">
        <f>VLOOKUP(매출현황[[#This Row],[제품코드]],제품[],2,0)</f>
        <v>노트북10.1 M0100</v>
      </c>
      <c r="G355" s="67">
        <f>VLOOKUP(매출현황[[#This Row],[제품코드]],제품[],5,0)</f>
        <v>234312</v>
      </c>
      <c r="H355" s="61">
        <f>VLOOKUP(매출현황[[#This Row],[제품코드]],제품[],6,0)</f>
        <v>459600</v>
      </c>
      <c r="I355" s="34">
        <v>8</v>
      </c>
      <c r="J355" s="35">
        <v>0</v>
      </c>
      <c r="K355" s="21">
        <f>매출현황[[#This Row],[단가]]*매출현황[[#This Row],[수량]]*(1-매출현황[[#This Row],[할인율]])</f>
        <v>3676800</v>
      </c>
      <c r="L355" s="108" t="str">
        <f>VLOOKUP(매출현황[제품코드],제품[],9,0)</f>
        <v>컴퓨터</v>
      </c>
    </row>
    <row r="356" spans="1:12" x14ac:dyDescent="0.3">
      <c r="A356" s="31">
        <v>355</v>
      </c>
      <c r="B356" s="32">
        <v>43278</v>
      </c>
      <c r="C356" s="41">
        <v>3</v>
      </c>
      <c r="D356" s="66" t="str">
        <f>VLOOKUP(매출현황[[#This Row],[거래처코드]],거래처[],2,0)</f>
        <v>태화상사</v>
      </c>
      <c r="E356" s="68">
        <v>9</v>
      </c>
      <c r="F356" s="66" t="str">
        <f>VLOOKUP(매출현황[[#This Row],[제품코드]],제품[],2,0)</f>
        <v>4 휴대폰 무선 전화 시스템 M86</v>
      </c>
      <c r="G356" s="67">
        <f>VLOOKUP(매출현황[[#This Row],[제품코드]],제품[],5,0)</f>
        <v>19860</v>
      </c>
      <c r="H356" s="61">
        <f>VLOOKUP(매출현황[[#This Row],[제품코드]],제품[],6,0)</f>
        <v>43188</v>
      </c>
      <c r="I356" s="34">
        <v>2</v>
      </c>
      <c r="J356" s="35">
        <v>0</v>
      </c>
      <c r="K356" s="21">
        <f>매출현황[[#This Row],[단가]]*매출현황[[#This Row],[수량]]*(1-매출현황[[#This Row],[할인율]])</f>
        <v>86376</v>
      </c>
      <c r="L356" s="108" t="str">
        <f>VLOOKUP(매출현황[제품코드],제품[],9,0)</f>
        <v>휴대폰</v>
      </c>
    </row>
    <row r="357" spans="1:12" x14ac:dyDescent="0.3">
      <c r="A357" s="31">
        <v>356</v>
      </c>
      <c r="B357" s="32">
        <v>43278</v>
      </c>
      <c r="C357" s="41">
        <v>1</v>
      </c>
      <c r="D357" s="66" t="str">
        <f>VLOOKUP(매출현황[[#This Row],[거래처코드]],거래처[],2,0)</f>
        <v>한미전자</v>
      </c>
      <c r="E357" s="68">
        <v>185</v>
      </c>
      <c r="F357" s="66" t="str">
        <f>VLOOKUP(매출현황[[#This Row],[제품코드]],제품[],2,0)</f>
        <v>노트북15 M5000</v>
      </c>
      <c r="G357" s="67">
        <f>VLOOKUP(매출현황[[#This Row],[제품코드]],제품[],5,0)</f>
        <v>385728</v>
      </c>
      <c r="H357" s="61">
        <f>VLOOKUP(매출현황[[#This Row],[제품코드]],제품[],6,0)</f>
        <v>838800</v>
      </c>
      <c r="I357" s="34">
        <v>5</v>
      </c>
      <c r="J357" s="35">
        <v>0</v>
      </c>
      <c r="K357" s="21">
        <f>매출현황[[#This Row],[단가]]*매출현황[[#This Row],[수량]]*(1-매출현황[[#This Row],[할인율]])</f>
        <v>4194000</v>
      </c>
      <c r="L357" s="108" t="str">
        <f>VLOOKUP(매출현황[제품코드],제품[],9,0)</f>
        <v>컴퓨터</v>
      </c>
    </row>
    <row r="358" spans="1:12" x14ac:dyDescent="0.3">
      <c r="A358" s="31">
        <v>357</v>
      </c>
      <c r="B358" s="32">
        <v>43278</v>
      </c>
      <c r="C358" s="41">
        <v>10</v>
      </c>
      <c r="D358" s="66" t="str">
        <f>VLOOKUP(매출현황[[#This Row],[거래처코드]],거래처[],2,0)</f>
        <v>신영상사</v>
      </c>
      <c r="E358" s="68">
        <v>190</v>
      </c>
      <c r="F358" s="66" t="str">
        <f>VLOOKUP(매출현황[[#This Row],[제품코드]],제품[],2,0)</f>
        <v>Social Videographer 1'' 25mm E400</v>
      </c>
      <c r="G358" s="67">
        <f>VLOOKUP(매출현황[[#This Row],[제품코드]],제품[],5,0)</f>
        <v>115020</v>
      </c>
      <c r="H358" s="61">
        <f>VLOOKUP(매출현황[[#This Row],[제품코드]],제품[],6,0)</f>
        <v>225600</v>
      </c>
      <c r="I358" s="34">
        <v>10</v>
      </c>
      <c r="J358" s="35">
        <v>0.2</v>
      </c>
      <c r="K358" s="21">
        <f>매출현황[[#This Row],[단가]]*매출현황[[#This Row],[수량]]*(1-매출현황[[#This Row],[할인율]])</f>
        <v>1804800</v>
      </c>
      <c r="L358" s="108" t="str">
        <f>VLOOKUP(매출현황[제품코드],제품[],9,0)</f>
        <v>카메라 &amp; 캠코더</v>
      </c>
    </row>
    <row r="359" spans="1:12" x14ac:dyDescent="0.3">
      <c r="A359" s="31">
        <v>358</v>
      </c>
      <c r="B359" s="32">
        <v>43279</v>
      </c>
      <c r="C359" s="41">
        <v>4</v>
      </c>
      <c r="D359" s="66" t="str">
        <f>VLOOKUP(매출현황[[#This Row],[거래처코드]],거래처[],2,0)</f>
        <v>동광통상</v>
      </c>
      <c r="E359" s="68">
        <v>225</v>
      </c>
      <c r="F359" s="66" t="str">
        <f>VLOOKUP(매출현황[[#This Row],[제품코드]],제품[],2,0)</f>
        <v>4G 메모리 스마트 폰 M300</v>
      </c>
      <c r="G359" s="67">
        <f>VLOOKUP(매출현황[[#This Row],[제품코드]],제품[],5,0)</f>
        <v>131892</v>
      </c>
      <c r="H359" s="61">
        <f>VLOOKUP(매출현황[[#This Row],[제품코드]],제품[],6,0)</f>
        <v>286800</v>
      </c>
      <c r="I359" s="34">
        <v>10</v>
      </c>
      <c r="J359" s="35">
        <v>0</v>
      </c>
      <c r="K359" s="21">
        <f>매출현황[[#This Row],[단가]]*매출현황[[#This Row],[수량]]*(1-매출현황[[#This Row],[할인율]])</f>
        <v>2868000</v>
      </c>
      <c r="L359" s="108" t="str">
        <f>VLOOKUP(매출현황[제품코드],제품[],9,0)</f>
        <v>휴대폰</v>
      </c>
    </row>
    <row r="360" spans="1:12" x14ac:dyDescent="0.3">
      <c r="A360" s="31">
        <v>359</v>
      </c>
      <c r="B360" s="32">
        <v>43279</v>
      </c>
      <c r="C360" s="41">
        <v>10</v>
      </c>
      <c r="D360" s="66" t="str">
        <f>VLOOKUP(매출현황[[#This Row],[거래처코드]],거래처[],2,0)</f>
        <v>신영상사</v>
      </c>
      <c r="E360" s="68">
        <v>251</v>
      </c>
      <c r="F360" s="66" t="str">
        <f>VLOOKUP(매출현황[[#This Row],[제품코드]],제품[],2,0)</f>
        <v>무선 블루투스 스테레오 헤드폰 M270</v>
      </c>
      <c r="G360" s="67">
        <f>VLOOKUP(매출현황[[#This Row],[제품코드]],제품[],5,0)</f>
        <v>63456</v>
      </c>
      <c r="H360" s="61">
        <f>VLOOKUP(매출현황[[#This Row],[제품코드]],제품[],6,0)</f>
        <v>138000</v>
      </c>
      <c r="I360" s="34">
        <v>3</v>
      </c>
      <c r="J360" s="35">
        <v>0</v>
      </c>
      <c r="K360" s="21">
        <f>매출현황[[#This Row],[단가]]*매출현황[[#This Row],[수량]]*(1-매출현황[[#This Row],[할인율]])</f>
        <v>414000</v>
      </c>
      <c r="L360" s="108" t="str">
        <f>VLOOKUP(매출현황[제품코드],제품[],9,0)</f>
        <v>오디오</v>
      </c>
    </row>
    <row r="361" spans="1:12" x14ac:dyDescent="0.3">
      <c r="A361" s="31">
        <v>360</v>
      </c>
      <c r="B361" s="32">
        <v>43279</v>
      </c>
      <c r="C361" s="41">
        <v>3</v>
      </c>
      <c r="D361" s="66" t="str">
        <f>VLOOKUP(매출현황[[#This Row],[거래처코드]],거래처[],2,0)</f>
        <v>태화상사</v>
      </c>
      <c r="E361" s="68">
        <v>38</v>
      </c>
      <c r="F361" s="66" t="str">
        <f>VLOOKUP(매출현황[[#This Row],[제품코드]],제품[],2,0)</f>
        <v>차량용 전원 어댑터 M90</v>
      </c>
      <c r="G361" s="67">
        <f>VLOOKUP(매출현황[[#This Row],[제품코드]],제품[],5,0)</f>
        <v>11004</v>
      </c>
      <c r="H361" s="61">
        <f>VLOOKUP(매출현황[[#This Row],[제품코드]],제품[],6,0)</f>
        <v>23940</v>
      </c>
      <c r="I361" s="34">
        <v>5</v>
      </c>
      <c r="J361" s="35">
        <v>0.2</v>
      </c>
      <c r="K361" s="21">
        <f>매출현황[[#This Row],[단가]]*매출현황[[#This Row],[수량]]*(1-매출현황[[#This Row],[할인율]])</f>
        <v>95760</v>
      </c>
      <c r="L361" s="108" t="str">
        <f>VLOOKUP(매출현황[제품코드],제품[],9,0)</f>
        <v>컴퓨터</v>
      </c>
    </row>
    <row r="362" spans="1:12" x14ac:dyDescent="0.3">
      <c r="A362" s="31">
        <v>361</v>
      </c>
      <c r="B362" s="32">
        <v>43279</v>
      </c>
      <c r="C362" s="41">
        <v>4</v>
      </c>
      <c r="D362" s="66" t="str">
        <f>VLOOKUP(매출현황[[#This Row],[거래처코드]],거래처[],2,0)</f>
        <v>동광통상</v>
      </c>
      <c r="E362" s="68">
        <v>87</v>
      </c>
      <c r="F362" s="66" t="str">
        <f>VLOOKUP(매출현황[[#This Row],[제품코드]],제품[],2,0)</f>
        <v>광학 휠 OEM PS / 2 마우스 E62</v>
      </c>
      <c r="G362" s="67">
        <f>VLOOKUP(매출현황[[#This Row],[제품코드]],제품[],5,0)</f>
        <v>7956</v>
      </c>
      <c r="H362" s="61">
        <f>VLOOKUP(매출현황[[#This Row],[제품코드]],제품[],6,0)</f>
        <v>15600</v>
      </c>
      <c r="I362" s="34">
        <v>3</v>
      </c>
      <c r="J362" s="35">
        <v>0.2</v>
      </c>
      <c r="K362" s="21">
        <f>매출현황[[#This Row],[단가]]*매출현황[[#This Row],[수량]]*(1-매출현황[[#This Row],[할인율]])</f>
        <v>37440</v>
      </c>
      <c r="L362" s="108" t="str">
        <f>VLOOKUP(매출현황[제품코드],제품[],9,0)</f>
        <v>컴퓨터</v>
      </c>
    </row>
    <row r="363" spans="1:12" x14ac:dyDescent="0.3">
      <c r="A363" s="31">
        <v>362</v>
      </c>
      <c r="B363" s="32">
        <v>43279</v>
      </c>
      <c r="C363" s="41">
        <v>5</v>
      </c>
      <c r="D363" s="66" t="str">
        <f>VLOOKUP(매출현황[[#This Row],[거래처코드]],거래처[],2,0)</f>
        <v>오성통상</v>
      </c>
      <c r="E363" s="68">
        <v>197</v>
      </c>
      <c r="F363" s="66" t="str">
        <f>VLOOKUP(매출현황[[#This Row],[제품코드]],제품[],2,0)</f>
        <v>Social Videographer 1/3'' 8.5mm E200</v>
      </c>
      <c r="G363" s="67">
        <f>VLOOKUP(매출현황[[#This Row],[제품코드]],제품[],5,0)</f>
        <v>100944</v>
      </c>
      <c r="H363" s="61">
        <f>VLOOKUP(매출현황[[#This Row],[제품코드]],제품[],6,0)</f>
        <v>198000</v>
      </c>
      <c r="I363" s="34">
        <v>1</v>
      </c>
      <c r="J363" s="35">
        <v>0</v>
      </c>
      <c r="K363" s="21">
        <f>매출현황[[#This Row],[단가]]*매출현황[[#This Row],[수량]]*(1-매출현황[[#This Row],[할인율]])</f>
        <v>198000</v>
      </c>
      <c r="L363" s="108" t="str">
        <f>VLOOKUP(매출현황[제품코드],제품[],9,0)</f>
        <v>카메라 &amp; 캠코더</v>
      </c>
    </row>
    <row r="364" spans="1:12" x14ac:dyDescent="0.3">
      <c r="A364" s="31">
        <v>363</v>
      </c>
      <c r="B364" s="32">
        <v>43279</v>
      </c>
      <c r="C364" s="41">
        <v>2</v>
      </c>
      <c r="D364" s="66" t="str">
        <f>VLOOKUP(매출현황[[#This Row],[거래처코드]],거래처[],2,0)</f>
        <v>혜성 백화점</v>
      </c>
      <c r="E364" s="68">
        <v>195</v>
      </c>
      <c r="F364" s="66" t="str">
        <f>VLOOKUP(매출현황[[#This Row],[제품코드]],제품[],2,0)</f>
        <v>Social Videographer 1/2" 3mm E300</v>
      </c>
      <c r="G364" s="67">
        <f>VLOOKUP(매출현황[[#This Row],[제품코드]],제품[],5,0)</f>
        <v>108900</v>
      </c>
      <c r="H364" s="61">
        <f>VLOOKUP(매출현황[[#This Row],[제품코드]],제품[],6,0)</f>
        <v>213600</v>
      </c>
      <c r="I364" s="34">
        <v>7</v>
      </c>
      <c r="J364" s="35">
        <v>0</v>
      </c>
      <c r="K364" s="21">
        <f>매출현황[[#This Row],[단가]]*매출현황[[#This Row],[수량]]*(1-매출현황[[#This Row],[할인율]])</f>
        <v>1495200</v>
      </c>
      <c r="L364" s="108" t="str">
        <f>VLOOKUP(매출현황[제품코드],제품[],9,0)</f>
        <v>카메라 &amp; 캠코더</v>
      </c>
    </row>
    <row r="365" spans="1:12" x14ac:dyDescent="0.3">
      <c r="A365" s="31">
        <v>364</v>
      </c>
      <c r="B365" s="32">
        <v>43279</v>
      </c>
      <c r="C365" s="41">
        <v>6</v>
      </c>
      <c r="D365" s="66" t="str">
        <f>VLOOKUP(매출현황[[#This Row],[거래처코드]],거래처[],2,0)</f>
        <v>미림 백화점</v>
      </c>
      <c r="E365" s="68">
        <v>24</v>
      </c>
      <c r="F365" s="66" t="str">
        <f>VLOOKUP(매출현황[[#This Row],[제품코드]],제품[],2,0)</f>
        <v>ADSL 모뎀 스플리터/필터 X1 E300</v>
      </c>
      <c r="G365" s="67">
        <f>VLOOKUP(매출현황[[#This Row],[제품코드]],제품[],5,0)</f>
        <v>32364</v>
      </c>
      <c r="H365" s="61">
        <f>VLOOKUP(매출현황[[#This Row],[제품코드]],제품[],6,0)</f>
        <v>63480</v>
      </c>
      <c r="I365" s="34">
        <v>3</v>
      </c>
      <c r="J365" s="35">
        <v>0</v>
      </c>
      <c r="K365" s="21">
        <f>매출현황[[#This Row],[단가]]*매출현황[[#This Row],[수량]]*(1-매출현황[[#This Row],[할인율]])</f>
        <v>190440</v>
      </c>
      <c r="L365" s="108" t="str">
        <f>VLOOKUP(매출현황[제품코드],제품[],9,0)</f>
        <v>컴퓨터</v>
      </c>
    </row>
    <row r="366" spans="1:12" x14ac:dyDescent="0.3">
      <c r="A366" s="31">
        <v>365</v>
      </c>
      <c r="B366" s="32">
        <v>43279</v>
      </c>
      <c r="C366" s="41">
        <v>1</v>
      </c>
      <c r="D366" s="66" t="str">
        <f>VLOOKUP(매출현황[[#This Row],[거래처코드]],거래처[],2,0)</f>
        <v>한미전자</v>
      </c>
      <c r="E366" s="68">
        <v>232</v>
      </c>
      <c r="F366" s="66" t="str">
        <f>VLOOKUP(매출현황[[#This Row],[제품코드]],제품[],2,0)</f>
        <v>터치 스크린 폰 5-와이어 / M508</v>
      </c>
      <c r="G366" s="67">
        <f>VLOOKUP(매출현황[[#This Row],[제품코드]],제품[],5,0)</f>
        <v>142380</v>
      </c>
      <c r="H366" s="61">
        <f>VLOOKUP(매출현황[[#This Row],[제품코드]],제품[],6,0)</f>
        <v>309600</v>
      </c>
      <c r="I366" s="34">
        <v>1</v>
      </c>
      <c r="J366" s="35">
        <v>0</v>
      </c>
      <c r="K366" s="21">
        <f>매출현황[[#This Row],[단가]]*매출현황[[#This Row],[수량]]*(1-매출현황[[#This Row],[할인율]])</f>
        <v>309600</v>
      </c>
      <c r="L366" s="108" t="str">
        <f>VLOOKUP(매출현황[제품코드],제품[],9,0)</f>
        <v>휴대폰</v>
      </c>
    </row>
    <row r="367" spans="1:12" x14ac:dyDescent="0.3">
      <c r="A367" s="31">
        <v>366</v>
      </c>
      <c r="B367" s="32">
        <v>43279</v>
      </c>
      <c r="C367" s="41">
        <v>9</v>
      </c>
      <c r="D367" s="66" t="str">
        <f>VLOOKUP(매출현황[[#This Row],[거래처코드]],거래처[],2,0)</f>
        <v>월드링크</v>
      </c>
      <c r="E367" s="68">
        <v>179</v>
      </c>
      <c r="F367" s="66" t="str">
        <f>VLOOKUP(매출현황[[#This Row],[제품코드]],제품[],2,0)</f>
        <v>노트북12W M2080</v>
      </c>
      <c r="G367" s="67">
        <f>VLOOKUP(매출현황[[#This Row],[제품코드]],제품[],5,0)</f>
        <v>244104</v>
      </c>
      <c r="H367" s="61">
        <f>VLOOKUP(매출현황[[#This Row],[제품코드]],제품[],6,0)</f>
        <v>478800</v>
      </c>
      <c r="I367" s="34">
        <v>1</v>
      </c>
      <c r="J367" s="35">
        <v>0</v>
      </c>
      <c r="K367" s="21">
        <f>매출현황[[#This Row],[단가]]*매출현황[[#This Row],[수량]]*(1-매출현황[[#This Row],[할인율]])</f>
        <v>478800</v>
      </c>
      <c r="L367" s="108" t="str">
        <f>VLOOKUP(매출현황[제품코드],제품[],9,0)</f>
        <v>컴퓨터</v>
      </c>
    </row>
    <row r="368" spans="1:12" x14ac:dyDescent="0.3">
      <c r="A368" s="31">
        <v>367</v>
      </c>
      <c r="B368" s="32">
        <v>43279</v>
      </c>
      <c r="C368" s="41">
        <v>8</v>
      </c>
      <c r="D368" s="66" t="str">
        <f>VLOOKUP(매출현황[[#This Row],[거래처코드]],거래처[],2,0)</f>
        <v>태강교역</v>
      </c>
      <c r="E368" s="68">
        <v>223</v>
      </c>
      <c r="F368" s="66" t="str">
        <f>VLOOKUP(매출현황[[#This Row],[제품코드]],제품[],2,0)</f>
        <v>PDA Wifi 4.7-inch L290</v>
      </c>
      <c r="G368" s="67">
        <f>VLOOKUP(매출현황[[#This Row],[제품코드]],제품[],5,0)</f>
        <v>151080</v>
      </c>
      <c r="H368" s="61">
        <f>VLOOKUP(매출현황[[#This Row],[제품코드]],제품[],6,0)</f>
        <v>456000</v>
      </c>
      <c r="I368" s="34">
        <v>3</v>
      </c>
      <c r="J368" s="35">
        <v>0</v>
      </c>
      <c r="K368" s="21">
        <f>매출현황[[#This Row],[단가]]*매출현황[[#This Row],[수량]]*(1-매출현황[[#This Row],[할인율]])</f>
        <v>1368000</v>
      </c>
      <c r="L368" s="108" t="str">
        <f>VLOOKUP(매출현황[제품코드],제품[],9,0)</f>
        <v>휴대폰</v>
      </c>
    </row>
    <row r="369" spans="1:12" x14ac:dyDescent="0.3">
      <c r="A369" s="31">
        <v>368</v>
      </c>
      <c r="B369" s="32">
        <v>43280</v>
      </c>
      <c r="C369" s="41">
        <v>9</v>
      </c>
      <c r="D369" s="66" t="str">
        <f>VLOOKUP(매출현황[[#This Row],[거래처코드]],거래처[],2,0)</f>
        <v>월드링크</v>
      </c>
      <c r="E369" s="68">
        <v>20</v>
      </c>
      <c r="F369" s="66" t="str">
        <f>VLOOKUP(매출현황[[#This Row],[제품코드]],제품[],2,0)</f>
        <v>ADSL 모뎀 스플리터/필터 X1 E100</v>
      </c>
      <c r="G369" s="67">
        <f>VLOOKUP(매출현황[[#This Row],[제품코드]],제품[],5,0)</f>
        <v>10956</v>
      </c>
      <c r="H369" s="61">
        <f>VLOOKUP(매출현황[[#This Row],[제품코드]],제품[],6,0)</f>
        <v>21480</v>
      </c>
      <c r="I369" s="34">
        <v>9</v>
      </c>
      <c r="J369" s="35">
        <v>0</v>
      </c>
      <c r="K369" s="21">
        <f>매출현황[[#This Row],[단가]]*매출현황[[#This Row],[수량]]*(1-매출현황[[#This Row],[할인율]])</f>
        <v>193320</v>
      </c>
      <c r="L369" s="108" t="str">
        <f>VLOOKUP(매출현황[제품코드],제품[],9,0)</f>
        <v>컴퓨터</v>
      </c>
    </row>
    <row r="370" spans="1:12" x14ac:dyDescent="0.3">
      <c r="A370" s="31">
        <v>369</v>
      </c>
      <c r="B370" s="32">
        <v>43280</v>
      </c>
      <c r="C370" s="41">
        <v>7</v>
      </c>
      <c r="D370" s="66" t="str">
        <f>VLOOKUP(매출현황[[#This Row],[거래처코드]],거래처[],2,0)</f>
        <v>삼화상사</v>
      </c>
      <c r="E370" s="68">
        <v>163</v>
      </c>
      <c r="F370" s="66" t="str">
        <f>VLOOKUP(매출현황[[#This Row],[제품코드]],제품[],2,0)</f>
        <v>Home and Vacation Moviemaker 1" 25mm M400</v>
      </c>
      <c r="G370" s="67">
        <f>VLOOKUP(매출현황[[#This Row],[제품코드]],제품[],5,0)</f>
        <v>331104</v>
      </c>
      <c r="H370" s="61">
        <f>VLOOKUP(매출현황[[#This Row],[제품코드]],제품[],6,0)</f>
        <v>720000</v>
      </c>
      <c r="I370" s="34">
        <v>1</v>
      </c>
      <c r="J370" s="35">
        <v>0</v>
      </c>
      <c r="K370" s="21">
        <f>매출현황[[#This Row],[단가]]*매출현황[[#This Row],[수량]]*(1-매출현황[[#This Row],[할인율]])</f>
        <v>720000</v>
      </c>
      <c r="L370" s="108" t="str">
        <f>VLOOKUP(매출현황[제품코드],제품[],9,0)</f>
        <v>카메라 &amp; 캠코더</v>
      </c>
    </row>
    <row r="371" spans="1:12" x14ac:dyDescent="0.3">
      <c r="A371" s="31">
        <v>370</v>
      </c>
      <c r="B371" s="32">
        <v>43280</v>
      </c>
      <c r="C371" s="41">
        <v>5</v>
      </c>
      <c r="D371" s="66" t="str">
        <f>VLOOKUP(매출현황[[#This Row],[거래처코드]],거래처[],2,0)</f>
        <v>오성통상</v>
      </c>
      <c r="E371" s="68">
        <v>43</v>
      </c>
      <c r="F371" s="66" t="str">
        <f>VLOOKUP(매출현황[[#This Row],[제품코드]],제품[],2,0)</f>
        <v>Connectivity Starter Kit Smart Buy M680</v>
      </c>
      <c r="G371" s="67">
        <f>VLOOKUP(매출현황[[#This Row],[제품코드]],제품[],5,0)</f>
        <v>15396</v>
      </c>
      <c r="H371" s="61">
        <f>VLOOKUP(매출현황[[#This Row],[제품코드]],제품[],6,0)</f>
        <v>33480</v>
      </c>
      <c r="I371" s="34">
        <v>5</v>
      </c>
      <c r="J371" s="35">
        <v>0</v>
      </c>
      <c r="K371" s="21">
        <f>매출현황[[#This Row],[단가]]*매출현황[[#This Row],[수량]]*(1-매출현황[[#This Row],[할인율]])</f>
        <v>167400</v>
      </c>
      <c r="L371" s="108" t="str">
        <f>VLOOKUP(매출현황[제품코드],제품[],9,0)</f>
        <v>컴퓨터</v>
      </c>
    </row>
    <row r="372" spans="1:12" x14ac:dyDescent="0.3">
      <c r="A372" s="31">
        <v>371</v>
      </c>
      <c r="B372" s="32">
        <v>43281</v>
      </c>
      <c r="C372" s="41">
        <v>4</v>
      </c>
      <c r="D372" s="66" t="str">
        <f>VLOOKUP(매출현황[[#This Row],[거래처코드]],거래처[],2,0)</f>
        <v>동광통상</v>
      </c>
      <c r="E372" s="68">
        <v>121</v>
      </c>
      <c r="F372" s="66" t="str">
        <f>VLOOKUP(매출현황[[#This Row],[제품코드]],제품[],2,0)</f>
        <v>20" LCD HDTV M120</v>
      </c>
      <c r="G372" s="67">
        <f>VLOOKUP(매출현황[[#This Row],[제품코드]],제품[],5,0)</f>
        <v>193116</v>
      </c>
      <c r="H372" s="61">
        <f>VLOOKUP(매출현황[[#This Row],[제품코드]],제품[],6,0)</f>
        <v>419940</v>
      </c>
      <c r="I372" s="34">
        <v>3</v>
      </c>
      <c r="J372" s="35">
        <v>0</v>
      </c>
      <c r="K372" s="21">
        <f>매출현황[[#This Row],[단가]]*매출현황[[#This Row],[수량]]*(1-매출현황[[#This Row],[할인율]])</f>
        <v>1259820</v>
      </c>
      <c r="L372" s="108" t="str">
        <f>VLOOKUP(매출현황[제품코드],제품[],9,0)</f>
        <v>TV &amp; 비디오</v>
      </c>
    </row>
    <row r="373" spans="1:12" x14ac:dyDescent="0.3">
      <c r="A373" s="31">
        <v>372</v>
      </c>
      <c r="B373" s="32">
        <v>43281</v>
      </c>
      <c r="C373" s="41">
        <v>6</v>
      </c>
      <c r="D373" s="66" t="str">
        <f>VLOOKUP(매출현황[[#This Row],[거래처코드]],거래처[],2,0)</f>
        <v>미림 백화점</v>
      </c>
      <c r="E373" s="68">
        <v>245</v>
      </c>
      <c r="F373" s="66" t="str">
        <f>VLOOKUP(매출현황[[#This Row],[제품코드]],제품[],2,0)</f>
        <v>프로젝트 720p DLP56</v>
      </c>
      <c r="G373" s="67">
        <f>VLOOKUP(매출현황[[#This Row],[제품코드]],제품[],5,0)</f>
        <v>385728</v>
      </c>
      <c r="H373" s="61">
        <f>VLOOKUP(매출현황[[#This Row],[제품코드]],제품[],6,0)</f>
        <v>838800</v>
      </c>
      <c r="I373" s="34">
        <v>10</v>
      </c>
      <c r="J373" s="35">
        <v>0</v>
      </c>
      <c r="K373" s="21">
        <f>매출현황[[#This Row],[단가]]*매출현황[[#This Row],[수량]]*(1-매출현황[[#This Row],[할인율]])</f>
        <v>8388000</v>
      </c>
      <c r="L373" s="108" t="str">
        <f>VLOOKUP(매출현황[제품코드],제품[],9,0)</f>
        <v>컴퓨터</v>
      </c>
    </row>
    <row r="374" spans="1:12" x14ac:dyDescent="0.3">
      <c r="A374" s="31">
        <v>373</v>
      </c>
      <c r="B374" s="32">
        <v>43281</v>
      </c>
      <c r="C374" s="41">
        <v>8</v>
      </c>
      <c r="D374" s="66" t="str">
        <f>VLOOKUP(매출현황[[#This Row],[거래처코드]],거래처[],2,0)</f>
        <v>태강교역</v>
      </c>
      <c r="E374" s="68">
        <v>118</v>
      </c>
      <c r="F374" s="66" t="str">
        <f>VLOOKUP(매출현황[[#This Row],[제품코드]],제품[],2,0)</f>
        <v>무선 레이저 마우스 M55</v>
      </c>
      <c r="G374" s="67">
        <f>VLOOKUP(매출현황[[#This Row],[제품코드]],제품[],5,0)</f>
        <v>38628</v>
      </c>
      <c r="H374" s="61">
        <f>VLOOKUP(매출현황[[#This Row],[제품코드]],제품[],6,0)</f>
        <v>83988</v>
      </c>
      <c r="I374" s="34">
        <v>2</v>
      </c>
      <c r="J374" s="35">
        <v>0</v>
      </c>
      <c r="K374" s="21">
        <f>매출현황[[#This Row],[단가]]*매출현황[[#This Row],[수량]]*(1-매출현황[[#This Row],[할인율]])</f>
        <v>167976</v>
      </c>
      <c r="L374" s="108" t="str">
        <f>VLOOKUP(매출현황[제품코드],제품[],9,0)</f>
        <v>컴퓨터</v>
      </c>
    </row>
    <row r="375" spans="1:12" x14ac:dyDescent="0.3">
      <c r="A375" s="31">
        <v>374</v>
      </c>
      <c r="B375" s="32">
        <v>43281</v>
      </c>
      <c r="C375" s="41">
        <v>7</v>
      </c>
      <c r="D375" s="66" t="str">
        <f>VLOOKUP(매출현황[[#This Row],[거래처코드]],거래처[],2,0)</f>
        <v>삼화상사</v>
      </c>
      <c r="E375" s="68">
        <v>215</v>
      </c>
      <c r="F375" s="66" t="str">
        <f>VLOOKUP(매출현황[[#This Row],[제품코드]],제품[],2,0)</f>
        <v>무선 송신기와투스 헤드폰 M150</v>
      </c>
      <c r="G375" s="67">
        <f>VLOOKUP(매출현황[[#This Row],[제품코드]],제품[],5,0)</f>
        <v>59628</v>
      </c>
      <c r="H375" s="61">
        <f>VLOOKUP(매출현황[[#This Row],[제품코드]],제품[],6,0)</f>
        <v>179988</v>
      </c>
      <c r="I375" s="34">
        <v>2</v>
      </c>
      <c r="J375" s="35">
        <v>0</v>
      </c>
      <c r="K375" s="21">
        <f>매출현황[[#This Row],[단가]]*매출현황[[#This Row],[수량]]*(1-매출현황[[#This Row],[할인율]])</f>
        <v>359976</v>
      </c>
      <c r="L375" s="108" t="str">
        <f>VLOOKUP(매출현황[제품코드],제품[],9,0)</f>
        <v>오디오</v>
      </c>
    </row>
    <row r="376" spans="1:12" x14ac:dyDescent="0.3">
      <c r="A376" s="31">
        <v>375</v>
      </c>
      <c r="B376" s="32">
        <v>43281</v>
      </c>
      <c r="C376" s="41">
        <v>1</v>
      </c>
      <c r="D376" s="66" t="str">
        <f>VLOOKUP(매출현황[[#This Row],[거래처코드]],거래처[],2,0)</f>
        <v>한미전자</v>
      </c>
      <c r="E376" s="68">
        <v>149</v>
      </c>
      <c r="F376" s="66" t="str">
        <f>VLOOKUP(매출현황[[#This Row],[제품코드]],제품[],2,0)</f>
        <v>Moviemaker 2/3'' 17mm E100</v>
      </c>
      <c r="G376" s="67">
        <f>VLOOKUP(매출현황[[#This Row],[제품코드]],제품[],5,0)</f>
        <v>250836</v>
      </c>
      <c r="H376" s="61">
        <f>VLOOKUP(매출현황[[#This Row],[제품코드]],제품[],6,0)</f>
        <v>492000</v>
      </c>
      <c r="I376" s="34">
        <v>5</v>
      </c>
      <c r="J376" s="35">
        <v>0</v>
      </c>
      <c r="K376" s="21">
        <f>매출현황[[#This Row],[단가]]*매출현황[[#This Row],[수량]]*(1-매출현황[[#This Row],[할인율]])</f>
        <v>2460000</v>
      </c>
      <c r="L376" s="108" t="str">
        <f>VLOOKUP(매출현황[제품코드],제품[],9,0)</f>
        <v>카메라 &amp; 캠코더</v>
      </c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단축키</vt:lpstr>
      <vt:lpstr>데이터가공</vt:lpstr>
      <vt:lpstr>데이터가공_완성</vt:lpstr>
      <vt:lpstr>표서식</vt:lpstr>
      <vt:lpstr>표서식_완성</vt:lpstr>
      <vt:lpstr>거래처</vt:lpstr>
      <vt:lpstr>제품</vt:lpstr>
      <vt:lpstr>VLookup</vt:lpstr>
      <vt:lpstr>Sheet1</vt:lpstr>
      <vt:lpstr>Sheet2</vt:lpstr>
      <vt:lpstr>매출현황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JRSEO</dc:creator>
  <cp:lastModifiedBy>Windows User</cp:lastModifiedBy>
  <dcterms:created xsi:type="dcterms:W3CDTF">2017-10-13T09:24:12Z</dcterms:created>
  <dcterms:modified xsi:type="dcterms:W3CDTF">2020-03-30T08:45:04Z</dcterms:modified>
</cp:coreProperties>
</file>