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9A17DC8F-9780-43C4-839E-50E088341196}" xr6:coauthVersionLast="43" xr6:coauthVersionMax="43" xr10:uidLastSave="{00000000-0000-0000-0000-000000000000}"/>
  <bookViews>
    <workbookView xWindow="-120" yWindow="-120" windowWidth="29040" windowHeight="15840" tabRatio="945" xr2:uid="{00000000-000D-0000-FFFF-FFFF00000000}"/>
  </bookViews>
  <sheets>
    <sheet name="데이터입력방법" sheetId="7" r:id="rId1"/>
    <sheet name="데이터입력" sheetId="2" r:id="rId2"/>
    <sheet name="자동채우기" sheetId="1" r:id="rId3"/>
    <sheet name="빠른채우기" sheetId="14" r:id="rId4"/>
    <sheet name="수식작성_1" sheetId="8" r:id="rId5"/>
    <sheet name="수식작성_2" sheetId="9" r:id="rId6"/>
    <sheet name="참조유형1" sheetId="10" r:id="rId7"/>
    <sheet name="참조유형2" sheetId="11" r:id="rId8"/>
    <sheet name="자동합계" sheetId="17" r:id="rId9"/>
    <sheet name="이름정의1" sheetId="13" r:id="rId10"/>
    <sheet name="이름정의2" sheetId="16" r:id="rId11"/>
  </sheets>
  <definedNames>
    <definedName name="목표액">이름정의1!$C$3</definedName>
    <definedName name="외국어">이름정의2!$C$5:$C$14</definedName>
    <definedName name="정보화">이름정의2!$E$5:$E$14</definedName>
    <definedName name="직무">이름정의2!$D$5:$D$14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6" l="1"/>
  <c r="H5" i="16"/>
  <c r="D14" i="17"/>
  <c r="E14" i="17"/>
  <c r="D15" i="17"/>
  <c r="E15" i="17"/>
  <c r="C15" i="17"/>
  <c r="C1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G4" i="17"/>
  <c r="F4" i="17"/>
  <c r="D4" i="11"/>
  <c r="E4" i="11"/>
  <c r="F4" i="11"/>
  <c r="D5" i="11"/>
  <c r="E5" i="11"/>
  <c r="F5" i="11"/>
  <c r="D6" i="11"/>
  <c r="E6" i="11"/>
  <c r="F6" i="11"/>
  <c r="D7" i="11"/>
  <c r="E7" i="11"/>
  <c r="F7" i="11"/>
  <c r="C5" i="11"/>
  <c r="C6" i="11"/>
  <c r="C7" i="11"/>
  <c r="C4" i="11"/>
  <c r="F7" i="10"/>
  <c r="E6" i="10"/>
  <c r="F6" i="10" s="1"/>
  <c r="E7" i="10"/>
  <c r="E8" i="10"/>
  <c r="F8" i="10" s="1"/>
  <c r="E9" i="10"/>
  <c r="F9" i="10" s="1"/>
  <c r="E5" i="10"/>
  <c r="F5" i="10" s="1"/>
  <c r="F4" i="9"/>
  <c r="F5" i="9"/>
  <c r="F6" i="9"/>
  <c r="F7" i="9"/>
  <c r="F8" i="9"/>
  <c r="F9" i="9"/>
  <c r="F3" i="9"/>
  <c r="E6" i="8"/>
  <c r="F6" i="8" s="1"/>
  <c r="G6" i="8" s="1"/>
  <c r="E7" i="8"/>
  <c r="F7" i="8" s="1"/>
  <c r="E8" i="8"/>
  <c r="F8" i="8"/>
  <c r="E9" i="8"/>
  <c r="F9" i="8" s="1"/>
  <c r="E10" i="8"/>
  <c r="F10" i="8" s="1"/>
  <c r="G10" i="8" s="1"/>
  <c r="E11" i="8"/>
  <c r="F11" i="8" s="1"/>
  <c r="E12" i="8"/>
  <c r="F12" i="8" s="1"/>
  <c r="E13" i="8"/>
  <c r="G13" i="8" s="1"/>
  <c r="F13" i="8"/>
  <c r="E14" i="8"/>
  <c r="F14" i="8" s="1"/>
  <c r="G14" i="8" s="1"/>
  <c r="E15" i="8"/>
  <c r="F15" i="8" s="1"/>
  <c r="E16" i="8"/>
  <c r="E17" i="8"/>
  <c r="F17" i="8"/>
  <c r="G17" i="8"/>
  <c r="E18" i="8"/>
  <c r="F18" i="8" s="1"/>
  <c r="G18" i="8" s="1"/>
  <c r="E19" i="8"/>
  <c r="F19" i="8" s="1"/>
  <c r="F5" i="8"/>
  <c r="G5" i="8" s="1"/>
  <c r="E5" i="8"/>
  <c r="G9" i="8" l="1"/>
  <c r="G8" i="8"/>
  <c r="F16" i="8"/>
  <c r="G16" i="8" s="1"/>
  <c r="G12" i="8"/>
  <c r="G19" i="8"/>
  <c r="G15" i="8"/>
  <c r="G11" i="8"/>
  <c r="G7" i="8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6" i="13"/>
</calcChain>
</file>

<file path=xl/sharedStrings.xml><?xml version="1.0" encoding="utf-8"?>
<sst xmlns="http://schemas.openxmlformats.org/spreadsheetml/2006/main" count="180" uniqueCount="119">
  <si>
    <t>날짜</t>
  </si>
  <si>
    <t>성명</t>
  </si>
  <si>
    <t>부서</t>
  </si>
  <si>
    <t>No</t>
    <phoneticPr fontId="2" type="noConversion"/>
  </si>
  <si>
    <t>성명</t>
    <phoneticPr fontId="2" type="noConversion"/>
  </si>
  <si>
    <t>김영주</t>
    <phoneticPr fontId="2" type="noConversion"/>
  </si>
  <si>
    <t>김소미</t>
    <phoneticPr fontId="2" type="noConversion"/>
  </si>
  <si>
    <t>이예준</t>
    <phoneticPr fontId="2" type="noConversion"/>
  </si>
  <si>
    <t>이예원</t>
    <phoneticPr fontId="2" type="noConversion"/>
  </si>
  <si>
    <t>김영실</t>
    <phoneticPr fontId="2" type="noConversion"/>
  </si>
  <si>
    <t>이한구</t>
    <phoneticPr fontId="2" type="noConversion"/>
  </si>
  <si>
    <t>김신영</t>
    <phoneticPr fontId="2" type="noConversion"/>
  </si>
  <si>
    <t>김희라</t>
    <phoneticPr fontId="2" type="noConversion"/>
  </si>
  <si>
    <t>배경진</t>
    <phoneticPr fontId="2" type="noConversion"/>
  </si>
  <si>
    <t>이인혜</t>
    <phoneticPr fontId="2" type="noConversion"/>
  </si>
  <si>
    <t>서울시</t>
    <phoneticPr fontId="2" type="noConversion"/>
  </si>
  <si>
    <t>성명</t>
    <phoneticPr fontId="3" type="noConversion"/>
  </si>
  <si>
    <t>도시</t>
    <phoneticPr fontId="3" type="noConversion"/>
  </si>
  <si>
    <t>구군</t>
    <phoneticPr fontId="3" type="noConversion"/>
  </si>
  <si>
    <t>동면</t>
    <phoneticPr fontId="3" type="noConversion"/>
  </si>
  <si>
    <t>주소</t>
    <phoneticPr fontId="3" type="noConversion"/>
  </si>
  <si>
    <t>서울</t>
  </si>
  <si>
    <t>중구</t>
  </si>
  <si>
    <t>정동</t>
  </si>
  <si>
    <t>성동구</t>
  </si>
  <si>
    <t>송정동</t>
  </si>
  <si>
    <t>강남구</t>
  </si>
  <si>
    <t>압구정동</t>
  </si>
  <si>
    <t>성북구</t>
  </si>
  <si>
    <t>정릉3동</t>
  </si>
  <si>
    <t>김영주</t>
    <phoneticPr fontId="2" type="noConversion"/>
  </si>
  <si>
    <t>이한구</t>
    <phoneticPr fontId="2" type="noConversion"/>
  </si>
  <si>
    <t>이예원</t>
    <phoneticPr fontId="2" type="noConversion"/>
  </si>
  <si>
    <t>이예준</t>
    <phoneticPr fontId="2" type="noConversion"/>
  </si>
  <si>
    <t>이찬우</t>
    <phoneticPr fontId="2" type="noConversion"/>
  </si>
  <si>
    <t>조한별</t>
    <phoneticPr fontId="2" type="noConversion"/>
  </si>
  <si>
    <t>수원시</t>
    <phoneticPr fontId="2" type="noConversion"/>
  </si>
  <si>
    <t>장안구</t>
    <phoneticPr fontId="2" type="noConversion"/>
  </si>
  <si>
    <t>파장동</t>
    <phoneticPr fontId="2" type="noConversion"/>
  </si>
  <si>
    <t>서울시</t>
    <phoneticPr fontId="2" type="noConversion"/>
  </si>
  <si>
    <t>성남시</t>
    <phoneticPr fontId="2" type="noConversion"/>
  </si>
  <si>
    <t>분당구</t>
    <phoneticPr fontId="2" type="noConversion"/>
  </si>
  <si>
    <t>서현동</t>
    <phoneticPr fontId="2" type="noConversion"/>
  </si>
  <si>
    <t>고양시</t>
    <phoneticPr fontId="2" type="noConversion"/>
  </si>
  <si>
    <t>일산구</t>
    <phoneticPr fontId="2" type="noConversion"/>
  </si>
  <si>
    <t>백석동</t>
    <phoneticPr fontId="2" type="noConversion"/>
  </si>
  <si>
    <t>목표</t>
    <phoneticPr fontId="3" type="noConversion"/>
  </si>
  <si>
    <t>매출액</t>
    <phoneticPr fontId="3" type="noConversion"/>
  </si>
  <si>
    <t>제비용</t>
    <phoneticPr fontId="3" type="noConversion"/>
  </si>
  <si>
    <t>순이익</t>
    <phoneticPr fontId="3" type="noConversion"/>
  </si>
  <si>
    <t>달성율</t>
    <phoneticPr fontId="3" type="noConversion"/>
  </si>
  <si>
    <t>지점</t>
    <phoneticPr fontId="3" type="noConversion"/>
  </si>
  <si>
    <t>서울</t>
    <phoneticPr fontId="2" type="noConversion"/>
  </si>
  <si>
    <t>부산</t>
    <phoneticPr fontId="2" type="noConversion"/>
  </si>
  <si>
    <t>강릉</t>
    <phoneticPr fontId="2" type="noConversion"/>
  </si>
  <si>
    <t>전주</t>
    <phoneticPr fontId="2" type="noConversion"/>
  </si>
  <si>
    <t>대전</t>
    <phoneticPr fontId="2" type="noConversion"/>
  </si>
  <si>
    <t>기획1팀</t>
    <phoneticPr fontId="2" type="noConversion"/>
  </si>
  <si>
    <t>예산1팀</t>
    <phoneticPr fontId="2" type="noConversion"/>
  </si>
  <si>
    <t>세무1팀</t>
    <phoneticPr fontId="2" type="noConversion"/>
  </si>
  <si>
    <t>지역경제1팀</t>
    <phoneticPr fontId="2" type="noConversion"/>
  </si>
  <si>
    <t>일일 담당자</t>
    <phoneticPr fontId="2" type="noConversion"/>
  </si>
  <si>
    <t>전화번호</t>
    <phoneticPr fontId="3" type="noConversion"/>
  </si>
  <si>
    <t>010-2341-1234</t>
    <phoneticPr fontId="2" type="noConversion"/>
  </si>
  <si>
    <t>010-5678-1111</t>
    <phoneticPr fontId="2" type="noConversion"/>
  </si>
  <si>
    <t>010-3726-3487</t>
    <phoneticPr fontId="2" type="noConversion"/>
  </si>
  <si>
    <t>010-3451-8191</t>
    <phoneticPr fontId="2" type="noConversion"/>
  </si>
  <si>
    <t>010-3463-1843</t>
    <phoneticPr fontId="2" type="noConversion"/>
  </si>
  <si>
    <t>010-2384-3456</t>
    <phoneticPr fontId="2" type="noConversion"/>
  </si>
  <si>
    <t>010-5432-3456</t>
    <phoneticPr fontId="2" type="noConversion"/>
  </si>
  <si>
    <t>전화번호 보호</t>
    <phoneticPr fontId="2" type="noConversion"/>
  </si>
  <si>
    <t>전력량
(kWh)</t>
  </si>
  <si>
    <t>기본요금</t>
  </si>
  <si>
    <t>전력량요금</t>
  </si>
  <si>
    <t>전기요금계</t>
  </si>
  <si>
    <t>부가세</t>
  </si>
  <si>
    <t>주거용 주택용(저압) 사용량별 요금표</t>
  </si>
  <si>
    <t>청구금액</t>
    <phoneticPr fontId="2" type="noConversion"/>
  </si>
  <si>
    <t>지역별 결산 현황</t>
    <phoneticPr fontId="3" type="noConversion"/>
  </si>
  <si>
    <t xml:space="preserve">        시간
금액</t>
    <phoneticPr fontId="2" type="noConversion"/>
  </si>
  <si>
    <t>아르바이트비 계산</t>
    <phoneticPr fontId="2" type="noConversion"/>
  </si>
  <si>
    <t>구분</t>
    <phoneticPr fontId="2" type="noConversion"/>
  </si>
  <si>
    <t>합계</t>
    <phoneticPr fontId="2" type="noConversion"/>
  </si>
  <si>
    <t>평균</t>
    <phoneticPr fontId="2" type="noConversion"/>
  </si>
  <si>
    <t>구분</t>
    <phoneticPr fontId="2" type="noConversion"/>
  </si>
  <si>
    <t>외국어</t>
    <phoneticPr fontId="2" type="noConversion"/>
  </si>
  <si>
    <t>정보화</t>
    <phoneticPr fontId="2" type="noConversion"/>
  </si>
  <si>
    <t>직무</t>
    <phoneticPr fontId="2" type="noConversion"/>
  </si>
  <si>
    <t>정보화</t>
    <phoneticPr fontId="2" type="noConversion"/>
  </si>
  <si>
    <t>승진시험 결과</t>
    <phoneticPr fontId="2" type="noConversion"/>
  </si>
  <si>
    <t>황선홍</t>
  </si>
  <si>
    <t>임태자</t>
  </si>
  <si>
    <t>이한나</t>
  </si>
  <si>
    <t>이정수</t>
  </si>
  <si>
    <t>이정길</t>
  </si>
  <si>
    <t>이민영</t>
  </si>
  <si>
    <t>윤대협</t>
  </si>
  <si>
    <t>오하람</t>
  </si>
  <si>
    <t>오일상</t>
  </si>
  <si>
    <t>신예지</t>
  </si>
  <si>
    <t>성운용</t>
  </si>
  <si>
    <t>서태웅</t>
  </si>
  <si>
    <t>박태산</t>
  </si>
  <si>
    <t>박영환</t>
  </si>
  <si>
    <t>박세희</t>
  </si>
  <si>
    <t>박서현</t>
  </si>
  <si>
    <t>실적</t>
    <phoneticPr fontId="2" type="noConversion"/>
  </si>
  <si>
    <t>달성율</t>
    <phoneticPr fontId="2" type="noConversion"/>
  </si>
  <si>
    <t>목표 달성율</t>
    <phoneticPr fontId="3" type="noConversion"/>
  </si>
  <si>
    <t>합계</t>
    <phoneticPr fontId="2" type="noConversion"/>
  </si>
  <si>
    <t>평균</t>
    <phoneticPr fontId="2" type="noConversion"/>
  </si>
  <si>
    <t>최고점수</t>
    <phoneticPr fontId="2" type="noConversion"/>
  </si>
  <si>
    <t>최저점수</t>
    <phoneticPr fontId="2" type="noConversion"/>
  </si>
  <si>
    <t>기획2팀</t>
  </si>
  <si>
    <t>기획3팀</t>
  </si>
  <si>
    <t>지역경제2팀</t>
  </si>
  <si>
    <t>지역경제3팀</t>
  </si>
  <si>
    <t>예산2팀</t>
  </si>
  <si>
    <t>세무2팀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</si>
</sst>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_ ;_ @_ "/>
    <numFmt numFmtId="178" formatCode="_ * #,##0.0_ ;_ * \-#,##0.0_ ;_ * &quot;-&quot;_ ;_ @_ "/>
    <numFmt numFmtId="179" formatCode="General&quot;시&quot;&quot;간&quot;"/>
    <numFmt numFmtId="180" formatCode="[$₩-412]#,##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1" fontId="5" fillId="0" borderId="0" xfId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NumberFormat="1" applyFont="1" applyBorder="1" applyAlignment="1">
      <alignment horizontal="center" vertical="center"/>
    </xf>
    <xf numFmtId="41" fontId="9" fillId="0" borderId="1" xfId="1" applyFont="1" applyBorder="1" applyAlignment="1">
      <alignment vertical="center"/>
    </xf>
    <xf numFmtId="41" fontId="9" fillId="0" borderId="1" xfId="0" applyNumberFormat="1" applyFont="1" applyBorder="1" applyAlignme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 applyProtection="1">
      <alignment horizontal="center" vertical="center" wrapText="1"/>
    </xf>
    <xf numFmtId="176" fontId="6" fillId="2" borderId="1" xfId="0" applyNumberFormat="1" applyFont="1" applyFill="1" applyBorder="1" applyAlignment="1" applyProtection="1">
      <alignment horizontal="center" vertical="center"/>
    </xf>
    <xf numFmtId="177" fontId="6" fillId="2" borderId="1" xfId="0" applyNumberFormat="1" applyFont="1" applyFill="1" applyBorder="1" applyAlignment="1" applyProtection="1">
      <alignment horizontal="center" vertical="center"/>
    </xf>
    <xf numFmtId="1" fontId="16" fillId="0" borderId="1" xfId="0" applyNumberFormat="1" applyFont="1" applyFill="1" applyBorder="1" applyAlignment="1" applyProtection="1">
      <alignment horizontal="center" vertical="center"/>
    </xf>
    <xf numFmtId="176" fontId="16" fillId="0" borderId="1" xfId="0" applyNumberFormat="1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vertical="center"/>
    </xf>
    <xf numFmtId="1" fontId="16" fillId="0" borderId="1" xfId="0" applyNumberFormat="1" applyFont="1" applyFill="1" applyBorder="1" applyAlignment="1" applyProtection="1">
      <alignment vertical="center"/>
    </xf>
    <xf numFmtId="178" fontId="6" fillId="2" borderId="1" xfId="0" applyNumberFormat="1" applyFont="1" applyFill="1" applyBorder="1" applyAlignment="1" applyProtection="1">
      <alignment horizontal="center" vertical="center"/>
    </xf>
    <xf numFmtId="41" fontId="10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2" fontId="18" fillId="0" borderId="1" xfId="2" applyFont="1" applyBorder="1" applyAlignment="1">
      <alignment horizontal="center"/>
    </xf>
    <xf numFmtId="41" fontId="0" fillId="0" borderId="1" xfId="0" applyNumberFormat="1" applyBorder="1">
      <alignment vertical="center"/>
    </xf>
    <xf numFmtId="0" fontId="6" fillId="2" borderId="2" xfId="0" applyFont="1" applyFill="1" applyBorder="1" applyAlignment="1">
      <alignment vertical="center" wrapText="1"/>
    </xf>
    <xf numFmtId="179" fontId="6" fillId="2" borderId="1" xfId="0" applyNumberFormat="1" applyFont="1" applyFill="1" applyBorder="1">
      <alignment vertical="center"/>
    </xf>
    <xf numFmtId="180" fontId="6" fillId="2" borderId="1" xfId="1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9" fontId="0" fillId="0" borderId="1" xfId="3" applyFont="1" applyBorder="1">
      <alignment vertical="center"/>
    </xf>
    <xf numFmtId="43" fontId="16" fillId="0" borderId="1" xfId="0" applyNumberFormat="1" applyFont="1" applyFill="1" applyBorder="1" applyAlignment="1" applyProtection="1">
      <alignment vertical="center"/>
    </xf>
    <xf numFmtId="9" fontId="9" fillId="0" borderId="1" xfId="3" applyFont="1" applyBorder="1" applyAlignment="1">
      <alignment vertical="center"/>
    </xf>
    <xf numFmtId="2" fontId="0" fillId="0" borderId="1" xfId="0" applyNumberFormat="1" applyBorder="1">
      <alignment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C20" sqref="C20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21"/>
  <sheetViews>
    <sheetView topLeftCell="A4" workbookViewId="0">
      <selection activeCell="F12" sqref="F12"/>
    </sheetView>
  </sheetViews>
  <sheetFormatPr defaultRowHeight="16.5"/>
  <cols>
    <col min="1" max="1" width="2.375" customWidth="1"/>
    <col min="3" max="3" width="15.5" bestFit="1" customWidth="1"/>
    <col min="4" max="4" width="14.125" bestFit="1" customWidth="1"/>
    <col min="5" max="7" width="11.25" customWidth="1"/>
  </cols>
  <sheetData>
    <row r="1" spans="2:6" ht="26.25">
      <c r="B1" s="43" t="s">
        <v>108</v>
      </c>
      <c r="C1" s="43"/>
      <c r="D1" s="43"/>
      <c r="E1" s="24"/>
      <c r="F1" s="24"/>
    </row>
    <row r="2" spans="2:6" ht="11.25" customHeight="1">
      <c r="B2" s="25"/>
      <c r="C2" s="25"/>
      <c r="D2" s="25"/>
      <c r="E2" s="25"/>
      <c r="F2" s="25"/>
    </row>
    <row r="3" spans="2:6" ht="19.5">
      <c r="B3" s="27" t="s">
        <v>46</v>
      </c>
      <c r="C3" s="28">
        <v>3000000</v>
      </c>
      <c r="D3" s="4"/>
      <c r="E3" s="4"/>
      <c r="F3" s="4"/>
    </row>
    <row r="4" spans="2:6" ht="6" customHeight="1">
      <c r="B4" s="4"/>
      <c r="C4" s="4"/>
      <c r="D4" s="4"/>
      <c r="E4" s="4"/>
      <c r="F4" s="4"/>
    </row>
    <row r="5" spans="2:6">
      <c r="B5" s="35" t="s">
        <v>4</v>
      </c>
      <c r="C5" s="35" t="s">
        <v>106</v>
      </c>
      <c r="D5" s="35" t="s">
        <v>107</v>
      </c>
    </row>
    <row r="6" spans="2:6">
      <c r="B6" s="34" t="s">
        <v>90</v>
      </c>
      <c r="C6" s="9">
        <v>1950000</v>
      </c>
      <c r="D6" s="37">
        <f>C6/$C$3</f>
        <v>0.65</v>
      </c>
    </row>
    <row r="7" spans="2:6">
      <c r="B7" s="34" t="s">
        <v>91</v>
      </c>
      <c r="C7" s="9">
        <v>2500000</v>
      </c>
      <c r="D7" s="37">
        <f t="shared" ref="D7:D21" si="0">C7/$C$3</f>
        <v>0.83333333333333337</v>
      </c>
    </row>
    <row r="8" spans="2:6">
      <c r="B8" s="34" t="s">
        <v>92</v>
      </c>
      <c r="C8" s="9">
        <v>1800000</v>
      </c>
      <c r="D8" s="37">
        <f t="shared" si="0"/>
        <v>0.6</v>
      </c>
    </row>
    <row r="9" spans="2:6">
      <c r="B9" s="34" t="s">
        <v>93</v>
      </c>
      <c r="C9" s="9">
        <v>2010000</v>
      </c>
      <c r="D9" s="37">
        <f t="shared" si="0"/>
        <v>0.67</v>
      </c>
    </row>
    <row r="10" spans="2:6">
      <c r="B10" s="34" t="s">
        <v>94</v>
      </c>
      <c r="C10" s="9">
        <v>3000000</v>
      </c>
      <c r="D10" s="37">
        <f t="shared" si="0"/>
        <v>1</v>
      </c>
    </row>
    <row r="11" spans="2:6">
      <c r="B11" s="34" t="s">
        <v>95</v>
      </c>
      <c r="C11" s="9">
        <v>2800000</v>
      </c>
      <c r="D11" s="37">
        <f t="shared" si="0"/>
        <v>0.93333333333333335</v>
      </c>
    </row>
    <row r="12" spans="2:6">
      <c r="B12" s="34" t="s">
        <v>96</v>
      </c>
      <c r="C12" s="9">
        <v>2800000</v>
      </c>
      <c r="D12" s="37">
        <f t="shared" si="0"/>
        <v>0.93333333333333335</v>
      </c>
    </row>
    <row r="13" spans="2:6">
      <c r="B13" s="34" t="s">
        <v>97</v>
      </c>
      <c r="C13" s="9">
        <v>3100000</v>
      </c>
      <c r="D13" s="37">
        <f t="shared" si="0"/>
        <v>1.0333333333333334</v>
      </c>
    </row>
    <row r="14" spans="2:6">
      <c r="B14" s="34" t="s">
        <v>98</v>
      </c>
      <c r="C14" s="9">
        <v>3000000</v>
      </c>
      <c r="D14" s="37">
        <f t="shared" si="0"/>
        <v>1</v>
      </c>
    </row>
    <row r="15" spans="2:6">
      <c r="B15" s="34" t="s">
        <v>99</v>
      </c>
      <c r="C15" s="9">
        <v>2500000</v>
      </c>
      <c r="D15" s="37">
        <f t="shared" si="0"/>
        <v>0.83333333333333337</v>
      </c>
    </row>
    <row r="16" spans="2:6">
      <c r="B16" s="34" t="s">
        <v>100</v>
      </c>
      <c r="C16" s="9">
        <v>1450000</v>
      </c>
      <c r="D16" s="37">
        <f t="shared" si="0"/>
        <v>0.48333333333333334</v>
      </c>
    </row>
    <row r="17" spans="2:4">
      <c r="B17" s="34" t="s">
        <v>101</v>
      </c>
      <c r="C17" s="9">
        <v>1950000</v>
      </c>
      <c r="D17" s="37">
        <f t="shared" si="0"/>
        <v>0.65</v>
      </c>
    </row>
    <row r="18" spans="2:4">
      <c r="B18" s="34" t="s">
        <v>102</v>
      </c>
      <c r="C18" s="9">
        <v>3000000</v>
      </c>
      <c r="D18" s="37">
        <f t="shared" si="0"/>
        <v>1</v>
      </c>
    </row>
    <row r="19" spans="2:4">
      <c r="B19" s="34" t="s">
        <v>103</v>
      </c>
      <c r="C19" s="9">
        <v>2100000</v>
      </c>
      <c r="D19" s="37">
        <f t="shared" si="0"/>
        <v>0.7</v>
      </c>
    </row>
    <row r="20" spans="2:4">
      <c r="B20" s="34" t="s">
        <v>104</v>
      </c>
      <c r="C20" s="9">
        <v>3200000</v>
      </c>
      <c r="D20" s="37">
        <f t="shared" si="0"/>
        <v>1.0666666666666667</v>
      </c>
    </row>
    <row r="21" spans="2:4">
      <c r="B21" s="34" t="s">
        <v>105</v>
      </c>
      <c r="C21" s="9">
        <v>3050000</v>
      </c>
      <c r="D21" s="37">
        <f t="shared" si="0"/>
        <v>1.0166666666666666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14"/>
  <sheetViews>
    <sheetView workbookViewId="0">
      <selection activeCell="G10" sqref="G10"/>
    </sheetView>
  </sheetViews>
  <sheetFormatPr defaultRowHeight="16.5"/>
  <cols>
    <col min="1" max="1" width="5" customWidth="1"/>
    <col min="5" max="5" width="11" bestFit="1" customWidth="1"/>
    <col min="6" max="6" width="6.5" customWidth="1"/>
    <col min="7" max="7" width="11.375" customWidth="1"/>
    <col min="8" max="8" width="15" customWidth="1"/>
    <col min="9" max="9" width="13.5" customWidth="1"/>
  </cols>
  <sheetData>
    <row r="2" spans="2:9" ht="20.25">
      <c r="B2" s="42" t="s">
        <v>89</v>
      </c>
      <c r="C2" s="42"/>
      <c r="D2" s="42"/>
      <c r="E2" s="42"/>
    </row>
    <row r="4" spans="2:9">
      <c r="B4" s="23" t="s">
        <v>81</v>
      </c>
      <c r="C4" s="23" t="s">
        <v>85</v>
      </c>
      <c r="D4" s="23" t="s">
        <v>87</v>
      </c>
      <c r="E4" s="23" t="s">
        <v>88</v>
      </c>
      <c r="G4" s="36" t="s">
        <v>84</v>
      </c>
      <c r="H4" s="36" t="s">
        <v>82</v>
      </c>
      <c r="I4" s="36" t="s">
        <v>83</v>
      </c>
    </row>
    <row r="5" spans="2:9" ht="17.25">
      <c r="B5" s="33" t="s">
        <v>5</v>
      </c>
      <c r="C5" s="8">
        <v>67</v>
      </c>
      <c r="D5" s="8">
        <v>76</v>
      </c>
      <c r="E5" s="8">
        <v>99</v>
      </c>
      <c r="G5" s="36" t="s">
        <v>86</v>
      </c>
      <c r="H5" s="8">
        <f>SUM(정보화)</f>
        <v>727</v>
      </c>
      <c r="I5" s="8">
        <f>AVERAGE(정보화)</f>
        <v>72.7</v>
      </c>
    </row>
    <row r="6" spans="2:9" ht="17.25">
      <c r="B6" s="33" t="s">
        <v>7</v>
      </c>
      <c r="C6" s="8">
        <v>75</v>
      </c>
      <c r="D6" s="8">
        <v>60</v>
      </c>
      <c r="E6" s="8">
        <v>57</v>
      </c>
    </row>
    <row r="7" spans="2:9" ht="17.25">
      <c r="B7" s="33" t="s">
        <v>8</v>
      </c>
      <c r="C7" s="8">
        <v>65</v>
      </c>
      <c r="D7" s="8">
        <v>55</v>
      </c>
      <c r="E7" s="8">
        <v>64</v>
      </c>
    </row>
    <row r="8" spans="2:9" ht="17.25">
      <c r="B8" s="33" t="s">
        <v>9</v>
      </c>
      <c r="C8" s="8">
        <v>96</v>
      </c>
      <c r="D8" s="8">
        <v>92</v>
      </c>
      <c r="E8" s="8">
        <v>60</v>
      </c>
    </row>
    <row r="9" spans="2:9" ht="17.25">
      <c r="B9" s="33" t="s">
        <v>10</v>
      </c>
      <c r="C9" s="8">
        <v>68</v>
      </c>
      <c r="D9" s="8">
        <v>72</v>
      </c>
      <c r="E9" s="8">
        <v>93</v>
      </c>
    </row>
    <row r="10" spans="2:9" ht="17.25">
      <c r="B10" s="33" t="s">
        <v>11</v>
      </c>
      <c r="C10" s="8">
        <v>80</v>
      </c>
      <c r="D10" s="8">
        <v>78</v>
      </c>
      <c r="E10" s="8">
        <v>57</v>
      </c>
    </row>
    <row r="11" spans="2:9" ht="17.25">
      <c r="B11" s="33" t="s">
        <v>12</v>
      </c>
      <c r="C11" s="8">
        <v>75</v>
      </c>
      <c r="D11" s="8">
        <v>74</v>
      </c>
      <c r="E11" s="8">
        <v>64</v>
      </c>
    </row>
    <row r="12" spans="2:9" ht="17.25">
      <c r="B12" s="33" t="s">
        <v>13</v>
      </c>
      <c r="C12" s="8">
        <v>62</v>
      </c>
      <c r="D12" s="8">
        <v>77</v>
      </c>
      <c r="E12" s="8">
        <v>91</v>
      </c>
    </row>
    <row r="13" spans="2:9" ht="17.25">
      <c r="B13" s="33" t="s">
        <v>14</v>
      </c>
      <c r="C13" s="8">
        <v>81</v>
      </c>
      <c r="D13" s="8">
        <v>76</v>
      </c>
      <c r="E13" s="8">
        <v>83</v>
      </c>
    </row>
    <row r="14" spans="2:9" ht="17.25">
      <c r="B14" s="33" t="s">
        <v>6</v>
      </c>
      <c r="C14" s="8">
        <v>72</v>
      </c>
      <c r="D14" s="8">
        <v>62</v>
      </c>
      <c r="E14" s="8">
        <v>59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5" sqref="E35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4"/>
  <sheetViews>
    <sheetView workbookViewId="0">
      <selection activeCell="F16" sqref="F16"/>
    </sheetView>
  </sheetViews>
  <sheetFormatPr defaultRowHeight="16.5"/>
  <cols>
    <col min="1" max="1" width="1.375" customWidth="1"/>
    <col min="2" max="2" width="7" customWidth="1"/>
    <col min="3" max="3" width="13.875" customWidth="1"/>
    <col min="4" max="4" width="13.25" customWidth="1"/>
    <col min="5" max="5" width="10.125" customWidth="1"/>
  </cols>
  <sheetData>
    <row r="1" spans="2:5" ht="12" customHeight="1"/>
    <row r="2" spans="2:5" ht="24">
      <c r="B2" s="41" t="s">
        <v>61</v>
      </c>
      <c r="C2" s="41"/>
      <c r="D2" s="41"/>
      <c r="E2" s="41"/>
    </row>
    <row r="3" spans="2:5" ht="5.25" customHeight="1"/>
    <row r="4" spans="2:5" ht="17.25">
      <c r="B4" s="10" t="s">
        <v>3</v>
      </c>
      <c r="C4" s="10" t="s">
        <v>0</v>
      </c>
      <c r="D4" s="10" t="s">
        <v>2</v>
      </c>
      <c r="E4" s="10" t="s">
        <v>1</v>
      </c>
    </row>
    <row r="5" spans="2:5" ht="17.25">
      <c r="B5" s="1">
        <v>1</v>
      </c>
      <c r="C5" s="2">
        <v>43468</v>
      </c>
      <c r="D5" s="3" t="s">
        <v>57</v>
      </c>
      <c r="E5" s="3" t="s">
        <v>5</v>
      </c>
    </row>
    <row r="6" spans="2:5" ht="17.25">
      <c r="B6" s="1">
        <v>2</v>
      </c>
      <c r="C6" s="2">
        <v>43469</v>
      </c>
      <c r="D6" s="3" t="s">
        <v>113</v>
      </c>
      <c r="E6" s="3" t="s">
        <v>7</v>
      </c>
    </row>
    <row r="7" spans="2:5" ht="17.25">
      <c r="B7" s="1">
        <v>3</v>
      </c>
      <c r="C7" s="2">
        <v>43472</v>
      </c>
      <c r="D7" s="3" t="s">
        <v>114</v>
      </c>
      <c r="E7" s="3" t="s">
        <v>8</v>
      </c>
    </row>
    <row r="8" spans="2:5" ht="17.25">
      <c r="B8" s="1">
        <v>4</v>
      </c>
      <c r="C8" s="2">
        <v>43473</v>
      </c>
      <c r="D8" s="3" t="s">
        <v>60</v>
      </c>
      <c r="E8" s="3" t="s">
        <v>9</v>
      </c>
    </row>
    <row r="9" spans="2:5" ht="17.25">
      <c r="B9" s="1">
        <v>5</v>
      </c>
      <c r="C9" s="2">
        <v>43474</v>
      </c>
      <c r="D9" s="3" t="s">
        <v>115</v>
      </c>
      <c r="E9" s="3" t="s">
        <v>10</v>
      </c>
    </row>
    <row r="10" spans="2:5" ht="17.25">
      <c r="B10" s="1">
        <v>6</v>
      </c>
      <c r="C10" s="2">
        <v>43475</v>
      </c>
      <c r="D10" s="3" t="s">
        <v>116</v>
      </c>
      <c r="E10" s="3" t="s">
        <v>11</v>
      </c>
    </row>
    <row r="11" spans="2:5" ht="17.25">
      <c r="B11" s="1">
        <v>7</v>
      </c>
      <c r="C11" s="2">
        <v>43476</v>
      </c>
      <c r="D11" s="3" t="s">
        <v>58</v>
      </c>
      <c r="E11" s="3" t="s">
        <v>12</v>
      </c>
    </row>
    <row r="12" spans="2:5" ht="17.25">
      <c r="B12" s="1">
        <v>8</v>
      </c>
      <c r="C12" s="2">
        <v>43479</v>
      </c>
      <c r="D12" s="3" t="s">
        <v>117</v>
      </c>
      <c r="E12" s="3" t="s">
        <v>13</v>
      </c>
    </row>
    <row r="13" spans="2:5" ht="17.25">
      <c r="B13" s="1">
        <v>9</v>
      </c>
      <c r="C13" s="2">
        <v>43480</v>
      </c>
      <c r="D13" s="3" t="s">
        <v>59</v>
      </c>
      <c r="E13" s="3" t="s">
        <v>14</v>
      </c>
    </row>
    <row r="14" spans="2:5" ht="17.25">
      <c r="B14" s="1">
        <v>10</v>
      </c>
      <c r="C14" s="2">
        <v>43481</v>
      </c>
      <c r="D14" s="3" t="s">
        <v>118</v>
      </c>
      <c r="E14" s="3" t="s">
        <v>6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9"/>
  <sheetViews>
    <sheetView workbookViewId="0">
      <selection activeCell="D3" sqref="D3"/>
    </sheetView>
  </sheetViews>
  <sheetFormatPr defaultRowHeight="16.5"/>
  <cols>
    <col min="1" max="1" width="1.625" customWidth="1"/>
    <col min="3" max="3" width="14.375" bestFit="1" customWidth="1"/>
    <col min="4" max="4" width="15" bestFit="1" customWidth="1"/>
    <col min="7" max="7" width="9" bestFit="1" customWidth="1"/>
    <col min="8" max="8" width="22.75" customWidth="1"/>
  </cols>
  <sheetData>
    <row r="2" spans="2:8" ht="17.25">
      <c r="B2" s="11" t="s">
        <v>16</v>
      </c>
      <c r="C2" s="11" t="s">
        <v>62</v>
      </c>
      <c r="D2" s="11" t="s">
        <v>70</v>
      </c>
      <c r="E2" s="11" t="s">
        <v>17</v>
      </c>
      <c r="F2" s="11" t="s">
        <v>18</v>
      </c>
      <c r="G2" s="11" t="s">
        <v>19</v>
      </c>
      <c r="H2" s="11" t="s">
        <v>20</v>
      </c>
    </row>
    <row r="3" spans="2:8">
      <c r="B3" s="12" t="s">
        <v>5</v>
      </c>
      <c r="C3" s="13" t="s">
        <v>63</v>
      </c>
      <c r="D3" s="13"/>
      <c r="E3" s="12" t="s">
        <v>15</v>
      </c>
      <c r="F3" s="12" t="s">
        <v>22</v>
      </c>
      <c r="G3" s="12" t="s">
        <v>23</v>
      </c>
      <c r="H3" s="12"/>
    </row>
    <row r="4" spans="2:8">
      <c r="B4" s="12" t="s">
        <v>10</v>
      </c>
      <c r="C4" s="13" t="s">
        <v>64</v>
      </c>
      <c r="D4" s="13"/>
      <c r="E4" s="12" t="s">
        <v>36</v>
      </c>
      <c r="F4" s="12" t="s">
        <v>37</v>
      </c>
      <c r="G4" s="12" t="s">
        <v>38</v>
      </c>
      <c r="H4" s="12"/>
    </row>
    <row r="5" spans="2:8">
      <c r="B5" s="12" t="s">
        <v>32</v>
      </c>
      <c r="C5" s="13" t="s">
        <v>65</v>
      </c>
      <c r="D5" s="13"/>
      <c r="E5" s="12" t="s">
        <v>21</v>
      </c>
      <c r="F5" s="12" t="s">
        <v>24</v>
      </c>
      <c r="G5" s="12" t="s">
        <v>25</v>
      </c>
      <c r="H5" s="12"/>
    </row>
    <row r="6" spans="2:8">
      <c r="B6" s="12" t="s">
        <v>7</v>
      </c>
      <c r="C6" s="13" t="s">
        <v>66</v>
      </c>
      <c r="D6" s="13"/>
      <c r="E6" s="12" t="s">
        <v>21</v>
      </c>
      <c r="F6" s="12" t="s">
        <v>26</v>
      </c>
      <c r="G6" s="12" t="s">
        <v>27</v>
      </c>
      <c r="H6" s="12"/>
    </row>
    <row r="7" spans="2:8">
      <c r="B7" s="12" t="s">
        <v>9</v>
      </c>
      <c r="C7" s="13" t="s">
        <v>67</v>
      </c>
      <c r="D7" s="13"/>
      <c r="E7" s="12" t="s">
        <v>40</v>
      </c>
      <c r="F7" s="12" t="s">
        <v>41</v>
      </c>
      <c r="G7" s="12" t="s">
        <v>42</v>
      </c>
      <c r="H7" s="12"/>
    </row>
    <row r="8" spans="2:8">
      <c r="B8" s="12" t="s">
        <v>34</v>
      </c>
      <c r="C8" s="13" t="s">
        <v>68</v>
      </c>
      <c r="D8" s="13"/>
      <c r="E8" s="12" t="s">
        <v>43</v>
      </c>
      <c r="F8" s="12" t="s">
        <v>44</v>
      </c>
      <c r="G8" s="12" t="s">
        <v>45</v>
      </c>
      <c r="H8" s="12"/>
    </row>
    <row r="9" spans="2:8">
      <c r="B9" s="12" t="s">
        <v>35</v>
      </c>
      <c r="C9" s="13" t="s">
        <v>69</v>
      </c>
      <c r="D9" s="13"/>
      <c r="E9" s="12" t="s">
        <v>21</v>
      </c>
      <c r="F9" s="12" t="s">
        <v>28</v>
      </c>
      <c r="G9" s="12" t="s">
        <v>29</v>
      </c>
      <c r="H9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9"/>
  <sheetViews>
    <sheetView topLeftCell="A4" workbookViewId="0">
      <selection activeCell="H18" sqref="H18"/>
    </sheetView>
  </sheetViews>
  <sheetFormatPr defaultRowHeight="16.5"/>
  <cols>
    <col min="1" max="1" width="1.125" customWidth="1"/>
    <col min="2" max="2" width="12.875" customWidth="1"/>
    <col min="3" max="3" width="13.625" customWidth="1"/>
    <col min="4" max="4" width="10.875" bestFit="1" customWidth="1"/>
    <col min="5" max="5" width="11.375" customWidth="1"/>
    <col min="6" max="6" width="10.875" bestFit="1" customWidth="1"/>
    <col min="7" max="7" width="11.875" bestFit="1" customWidth="1"/>
  </cols>
  <sheetData>
    <row r="1" spans="2:7" ht="5.25" customHeight="1"/>
    <row r="2" spans="2:7" ht="20.25">
      <c r="B2" s="42" t="s">
        <v>76</v>
      </c>
      <c r="C2" s="42"/>
      <c r="D2" s="42"/>
      <c r="E2" s="42"/>
      <c r="F2" s="42"/>
      <c r="G2" s="42"/>
    </row>
    <row r="4" spans="2:7" ht="33">
      <c r="B4" s="14" t="s">
        <v>71</v>
      </c>
      <c r="C4" s="15" t="s">
        <v>72</v>
      </c>
      <c r="D4" s="16" t="s">
        <v>73</v>
      </c>
      <c r="E4" s="21" t="s">
        <v>74</v>
      </c>
      <c r="F4" s="16" t="s">
        <v>75</v>
      </c>
      <c r="G4" s="23" t="s">
        <v>77</v>
      </c>
    </row>
    <row r="5" spans="2:7">
      <c r="B5" s="17">
        <v>119</v>
      </c>
      <c r="C5" s="18">
        <v>910</v>
      </c>
      <c r="D5" s="19">
        <v>8462.1</v>
      </c>
      <c r="E5" s="18">
        <f>C5+D5</f>
        <v>9372.1</v>
      </c>
      <c r="F5" s="38">
        <f>E5*10%</f>
        <v>937.21</v>
      </c>
      <c r="G5" s="22">
        <f>E5+F5</f>
        <v>10309.310000000001</v>
      </c>
    </row>
    <row r="6" spans="2:7">
      <c r="B6" s="17">
        <v>120</v>
      </c>
      <c r="C6" s="18">
        <v>910</v>
      </c>
      <c r="D6" s="19">
        <v>8588</v>
      </c>
      <c r="E6" s="18">
        <f t="shared" ref="E6:E19" si="0">C6+D6</f>
        <v>9498</v>
      </c>
      <c r="F6" s="38">
        <f t="shared" ref="F6:F19" si="1">E6*10%</f>
        <v>949.80000000000007</v>
      </c>
      <c r="G6" s="22">
        <f t="shared" ref="G6:G19" si="2">E6+F6</f>
        <v>10447.799999999999</v>
      </c>
    </row>
    <row r="7" spans="2:7">
      <c r="B7" s="17">
        <v>121</v>
      </c>
      <c r="C7" s="18">
        <v>910</v>
      </c>
      <c r="D7" s="19">
        <v>8713.9</v>
      </c>
      <c r="E7" s="18">
        <f t="shared" si="0"/>
        <v>9623.9</v>
      </c>
      <c r="F7" s="38">
        <f t="shared" si="1"/>
        <v>962.39</v>
      </c>
      <c r="G7" s="22">
        <f t="shared" si="2"/>
        <v>10586.289999999999</v>
      </c>
    </row>
    <row r="8" spans="2:7">
      <c r="B8" s="17">
        <v>122</v>
      </c>
      <c r="C8" s="18">
        <v>910</v>
      </c>
      <c r="D8" s="19">
        <v>8839.7999999999993</v>
      </c>
      <c r="E8" s="18">
        <f t="shared" si="0"/>
        <v>9749.7999999999993</v>
      </c>
      <c r="F8" s="38">
        <f t="shared" si="1"/>
        <v>974.98</v>
      </c>
      <c r="G8" s="22">
        <f t="shared" si="2"/>
        <v>10724.779999999999</v>
      </c>
    </row>
    <row r="9" spans="2:7">
      <c r="B9" s="17">
        <v>123</v>
      </c>
      <c r="C9" s="18">
        <v>910</v>
      </c>
      <c r="D9" s="19">
        <v>8965.7000000000007</v>
      </c>
      <c r="E9" s="18">
        <f t="shared" si="0"/>
        <v>9875.7000000000007</v>
      </c>
      <c r="F9" s="38">
        <f t="shared" si="1"/>
        <v>987.57000000000016</v>
      </c>
      <c r="G9" s="22">
        <f t="shared" si="2"/>
        <v>10863.27</v>
      </c>
    </row>
    <row r="10" spans="2:7">
      <c r="B10" s="17">
        <v>124</v>
      </c>
      <c r="C10" s="18">
        <v>910</v>
      </c>
      <c r="D10" s="19">
        <v>9091.6</v>
      </c>
      <c r="E10" s="18">
        <f t="shared" si="0"/>
        <v>10001.6</v>
      </c>
      <c r="F10" s="38">
        <f t="shared" si="1"/>
        <v>1000.1600000000001</v>
      </c>
      <c r="G10" s="22">
        <f t="shared" si="2"/>
        <v>11001.76</v>
      </c>
    </row>
    <row r="11" spans="2:7">
      <c r="B11" s="17">
        <v>125</v>
      </c>
      <c r="C11" s="18">
        <v>910</v>
      </c>
      <c r="D11" s="19">
        <v>9217.5</v>
      </c>
      <c r="E11" s="18">
        <f t="shared" si="0"/>
        <v>10127.5</v>
      </c>
      <c r="F11" s="38">
        <f t="shared" si="1"/>
        <v>1012.75</v>
      </c>
      <c r="G11" s="22">
        <f t="shared" si="2"/>
        <v>11140.25</v>
      </c>
    </row>
    <row r="12" spans="2:7">
      <c r="B12" s="17">
        <v>126</v>
      </c>
      <c r="C12" s="18">
        <v>910</v>
      </c>
      <c r="D12" s="19">
        <v>9343.4</v>
      </c>
      <c r="E12" s="18">
        <f t="shared" si="0"/>
        <v>10253.4</v>
      </c>
      <c r="F12" s="38">
        <f t="shared" si="1"/>
        <v>1025.3399999999999</v>
      </c>
      <c r="G12" s="22">
        <f t="shared" si="2"/>
        <v>11278.74</v>
      </c>
    </row>
    <row r="13" spans="2:7">
      <c r="B13" s="17">
        <v>127</v>
      </c>
      <c r="C13" s="18">
        <v>910</v>
      </c>
      <c r="D13" s="19">
        <v>9469.2999999999993</v>
      </c>
      <c r="E13" s="18">
        <f t="shared" si="0"/>
        <v>10379.299999999999</v>
      </c>
      <c r="F13" s="38">
        <f t="shared" si="1"/>
        <v>1037.93</v>
      </c>
      <c r="G13" s="22">
        <f t="shared" si="2"/>
        <v>11417.23</v>
      </c>
    </row>
    <row r="14" spans="2:7">
      <c r="B14" s="17">
        <v>128</v>
      </c>
      <c r="C14" s="18">
        <v>910</v>
      </c>
      <c r="D14" s="19">
        <v>9595.2000000000007</v>
      </c>
      <c r="E14" s="18">
        <f t="shared" si="0"/>
        <v>10505.2</v>
      </c>
      <c r="F14" s="38">
        <f t="shared" si="1"/>
        <v>1050.5200000000002</v>
      </c>
      <c r="G14" s="22">
        <f t="shared" si="2"/>
        <v>11555.720000000001</v>
      </c>
    </row>
    <row r="15" spans="2:7">
      <c r="B15" s="17">
        <v>129</v>
      </c>
      <c r="C15" s="18">
        <v>910</v>
      </c>
      <c r="D15" s="19">
        <v>9721.1</v>
      </c>
      <c r="E15" s="18">
        <f t="shared" si="0"/>
        <v>10631.1</v>
      </c>
      <c r="F15" s="38">
        <f t="shared" si="1"/>
        <v>1063.1100000000001</v>
      </c>
      <c r="G15" s="22">
        <f t="shared" si="2"/>
        <v>11694.210000000001</v>
      </c>
    </row>
    <row r="16" spans="2:7">
      <c r="B16" s="17">
        <v>201</v>
      </c>
      <c r="C16" s="20">
        <v>1600</v>
      </c>
      <c r="D16" s="20">
        <v>18847.900000000001</v>
      </c>
      <c r="E16" s="18">
        <f t="shared" si="0"/>
        <v>20447.900000000001</v>
      </c>
      <c r="F16" s="38">
        <f t="shared" si="1"/>
        <v>2044.7900000000002</v>
      </c>
      <c r="G16" s="22">
        <f t="shared" si="2"/>
        <v>22492.690000000002</v>
      </c>
    </row>
    <row r="17" spans="2:7">
      <c r="B17" s="17">
        <v>306</v>
      </c>
      <c r="C17" s="20">
        <v>3850</v>
      </c>
      <c r="D17" s="20">
        <v>39133.599999999999</v>
      </c>
      <c r="E17" s="18">
        <f t="shared" si="0"/>
        <v>42983.6</v>
      </c>
      <c r="F17" s="38">
        <f t="shared" si="1"/>
        <v>4298.3599999999997</v>
      </c>
      <c r="G17" s="22">
        <f t="shared" si="2"/>
        <v>47281.96</v>
      </c>
    </row>
    <row r="18" spans="2:7">
      <c r="B18" s="17">
        <v>415</v>
      </c>
      <c r="C18" s="20">
        <v>7300</v>
      </c>
      <c r="D18" s="20">
        <v>71775.5</v>
      </c>
      <c r="E18" s="18">
        <f t="shared" si="0"/>
        <v>79075.5</v>
      </c>
      <c r="F18" s="38">
        <f t="shared" si="1"/>
        <v>7907.55</v>
      </c>
      <c r="G18" s="22">
        <f t="shared" si="2"/>
        <v>86983.05</v>
      </c>
    </row>
    <row r="19" spans="2:7">
      <c r="B19" s="17">
        <v>501</v>
      </c>
      <c r="C19" s="20">
        <v>12940</v>
      </c>
      <c r="D19" s="20">
        <v>107989.5</v>
      </c>
      <c r="E19" s="18">
        <f t="shared" si="0"/>
        <v>120929.5</v>
      </c>
      <c r="F19" s="38">
        <f t="shared" si="1"/>
        <v>12092.95</v>
      </c>
      <c r="G19" s="22">
        <f t="shared" si="2"/>
        <v>133022.45000000001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horizontalDpi="4294967293" verticalDpi="0" r:id="rId1"/>
  <ignoredErrors>
    <ignoredError sqref="F5:F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9"/>
  <sheetViews>
    <sheetView workbookViewId="0">
      <selection activeCell="H15" sqref="H15"/>
    </sheetView>
  </sheetViews>
  <sheetFormatPr defaultRowHeight="16.5"/>
  <cols>
    <col min="1" max="1" width="1.25" customWidth="1"/>
    <col min="6" max="6" width="25.5" customWidth="1"/>
  </cols>
  <sheetData>
    <row r="2" spans="2:6" ht="17.25"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</row>
    <row r="3" spans="2:6">
      <c r="B3" s="12" t="s">
        <v>30</v>
      </c>
      <c r="C3" s="12" t="s">
        <v>39</v>
      </c>
      <c r="D3" s="12" t="s">
        <v>22</v>
      </c>
      <c r="E3" s="12" t="s">
        <v>23</v>
      </c>
      <c r="F3" s="12" t="str">
        <f>C3&amp;" "&amp;D3&amp;" "&amp;E3</f>
        <v>서울시 중구 정동</v>
      </c>
    </row>
    <row r="4" spans="2:6">
      <c r="B4" s="12" t="s">
        <v>31</v>
      </c>
      <c r="C4" s="12" t="s">
        <v>36</v>
      </c>
      <c r="D4" s="12" t="s">
        <v>37</v>
      </c>
      <c r="E4" s="12" t="s">
        <v>38</v>
      </c>
      <c r="F4" s="12" t="str">
        <f t="shared" ref="F4:F9" si="0">C4&amp;" "&amp;D4&amp;" "&amp;E4</f>
        <v>수원시 장안구 파장동</v>
      </c>
    </row>
    <row r="5" spans="2:6">
      <c r="B5" s="12" t="s">
        <v>32</v>
      </c>
      <c r="C5" s="12" t="s">
        <v>21</v>
      </c>
      <c r="D5" s="12" t="s">
        <v>24</v>
      </c>
      <c r="E5" s="12" t="s">
        <v>25</v>
      </c>
      <c r="F5" s="12" t="str">
        <f t="shared" si="0"/>
        <v>서울 성동구 송정동</v>
      </c>
    </row>
    <row r="6" spans="2:6">
      <c r="B6" s="12" t="s">
        <v>33</v>
      </c>
      <c r="C6" s="12" t="s">
        <v>21</v>
      </c>
      <c r="D6" s="12" t="s">
        <v>26</v>
      </c>
      <c r="E6" s="12" t="s">
        <v>27</v>
      </c>
      <c r="F6" s="12" t="str">
        <f t="shared" si="0"/>
        <v>서울 강남구 압구정동</v>
      </c>
    </row>
    <row r="7" spans="2:6">
      <c r="B7" s="12" t="s">
        <v>9</v>
      </c>
      <c r="C7" s="12" t="s">
        <v>40</v>
      </c>
      <c r="D7" s="12" t="s">
        <v>41</v>
      </c>
      <c r="E7" s="12" t="s">
        <v>42</v>
      </c>
      <c r="F7" s="12" t="str">
        <f t="shared" si="0"/>
        <v>성남시 분당구 서현동</v>
      </c>
    </row>
    <row r="8" spans="2:6">
      <c r="B8" s="12" t="s">
        <v>34</v>
      </c>
      <c r="C8" s="12" t="s">
        <v>43</v>
      </c>
      <c r="D8" s="12" t="s">
        <v>44</v>
      </c>
      <c r="E8" s="12" t="s">
        <v>45</v>
      </c>
      <c r="F8" s="12" t="str">
        <f t="shared" si="0"/>
        <v>고양시 일산구 백석동</v>
      </c>
    </row>
    <row r="9" spans="2:6">
      <c r="B9" s="12" t="s">
        <v>35</v>
      </c>
      <c r="C9" s="12" t="s">
        <v>21</v>
      </c>
      <c r="D9" s="12" t="s">
        <v>28</v>
      </c>
      <c r="E9" s="12" t="s">
        <v>29</v>
      </c>
      <c r="F9" s="12" t="str">
        <f t="shared" si="0"/>
        <v>서울 성북구 정릉3동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9"/>
  <sheetViews>
    <sheetView workbookViewId="0">
      <selection activeCell="F5" sqref="F5:F9"/>
    </sheetView>
  </sheetViews>
  <sheetFormatPr defaultRowHeight="16.5"/>
  <cols>
    <col min="1" max="1" width="4" customWidth="1"/>
    <col min="2" max="2" width="10.75" customWidth="1"/>
    <col min="3" max="3" width="14" customWidth="1"/>
    <col min="4" max="4" width="11.875" customWidth="1"/>
    <col min="5" max="6" width="11.5" customWidth="1"/>
  </cols>
  <sheetData>
    <row r="1" spans="2:6" ht="26.25">
      <c r="B1" s="43" t="s">
        <v>78</v>
      </c>
      <c r="C1" s="43"/>
      <c r="D1" s="43"/>
      <c r="E1" s="43"/>
      <c r="F1" s="43"/>
    </row>
    <row r="2" spans="2:6" ht="19.5">
      <c r="B2" s="27" t="s">
        <v>46</v>
      </c>
      <c r="C2" s="28">
        <v>70000</v>
      </c>
      <c r="D2" s="4"/>
      <c r="E2" s="4"/>
      <c r="F2" s="4"/>
    </row>
    <row r="3" spans="2:6" ht="9" customHeight="1">
      <c r="B3" s="4"/>
      <c r="C3" s="4"/>
      <c r="D3" s="4"/>
      <c r="E3" s="4"/>
      <c r="F3" s="4"/>
    </row>
    <row r="4" spans="2:6" ht="17.25">
      <c r="B4" s="26" t="s">
        <v>51</v>
      </c>
      <c r="C4" s="26" t="s">
        <v>47</v>
      </c>
      <c r="D4" s="26" t="s">
        <v>48</v>
      </c>
      <c r="E4" s="26" t="s">
        <v>49</v>
      </c>
      <c r="F4" s="26" t="s">
        <v>50</v>
      </c>
    </row>
    <row r="5" spans="2:6" ht="23.25" customHeight="1">
      <c r="B5" s="5" t="s">
        <v>52</v>
      </c>
      <c r="C5" s="6">
        <v>250000</v>
      </c>
      <c r="D5" s="6">
        <v>105000</v>
      </c>
      <c r="E5" s="7">
        <f>C5-D5</f>
        <v>145000</v>
      </c>
      <c r="F5" s="39">
        <f>E5/$C$2</f>
        <v>2.0714285714285716</v>
      </c>
    </row>
    <row r="6" spans="2:6" ht="23.25" customHeight="1">
      <c r="B6" s="5" t="s">
        <v>53</v>
      </c>
      <c r="C6" s="6">
        <v>182000</v>
      </c>
      <c r="D6" s="6">
        <v>121000</v>
      </c>
      <c r="E6" s="7">
        <f t="shared" ref="E6:E9" si="0">C6-D6</f>
        <v>61000</v>
      </c>
      <c r="F6" s="39">
        <f t="shared" ref="F6:F9" si="1">E6/$C$2</f>
        <v>0.87142857142857144</v>
      </c>
    </row>
    <row r="7" spans="2:6" ht="23.25" customHeight="1">
      <c r="B7" s="5" t="s">
        <v>54</v>
      </c>
      <c r="C7" s="6">
        <v>135000</v>
      </c>
      <c r="D7" s="6">
        <v>85400</v>
      </c>
      <c r="E7" s="7">
        <f t="shared" si="0"/>
        <v>49600</v>
      </c>
      <c r="F7" s="39">
        <f t="shared" si="1"/>
        <v>0.70857142857142852</v>
      </c>
    </row>
    <row r="8" spans="2:6" ht="23.25" customHeight="1">
      <c r="B8" s="5" t="s">
        <v>55</v>
      </c>
      <c r="C8" s="6">
        <v>85400</v>
      </c>
      <c r="D8" s="6">
        <v>53600</v>
      </c>
      <c r="E8" s="7">
        <f t="shared" si="0"/>
        <v>31800</v>
      </c>
      <c r="F8" s="39">
        <f t="shared" si="1"/>
        <v>0.45428571428571429</v>
      </c>
    </row>
    <row r="9" spans="2:6" ht="23.25" customHeight="1">
      <c r="B9" s="5" t="s">
        <v>56</v>
      </c>
      <c r="C9" s="6">
        <v>119000</v>
      </c>
      <c r="D9" s="6">
        <v>68500</v>
      </c>
      <c r="E9" s="7">
        <f t="shared" si="0"/>
        <v>50500</v>
      </c>
      <c r="F9" s="39">
        <f t="shared" si="1"/>
        <v>0.72142857142857142</v>
      </c>
    </row>
  </sheetData>
  <sortState xmlns:xlrd2="http://schemas.microsoft.com/office/spreadsheetml/2017/richdata2" ref="B16:E32">
    <sortCondition descending="1" ref="C16"/>
  </sortState>
  <mergeCells count="1">
    <mergeCell ref="B1:F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8"/>
  <sheetViews>
    <sheetView workbookViewId="0">
      <selection activeCell="H12" sqref="H12"/>
    </sheetView>
  </sheetViews>
  <sheetFormatPr defaultRowHeight="16.5"/>
  <cols>
    <col min="1" max="1" width="3.875" customWidth="1"/>
    <col min="2" max="2" width="10.5" customWidth="1"/>
    <col min="3" max="6" width="12.375" customWidth="1"/>
    <col min="7" max="7" width="14.75" customWidth="1"/>
  </cols>
  <sheetData>
    <row r="1" spans="2:6" ht="26.25">
      <c r="B1" s="44" t="s">
        <v>80</v>
      </c>
      <c r="C1" s="44"/>
      <c r="D1" s="44"/>
      <c r="E1" s="44"/>
      <c r="F1" s="44"/>
    </row>
    <row r="2" spans="2:6" ht="6.75" customHeight="1"/>
    <row r="3" spans="2:6" ht="32.25" customHeight="1">
      <c r="B3" s="30" t="s">
        <v>79</v>
      </c>
      <c r="C3" s="31">
        <v>30</v>
      </c>
      <c r="D3" s="31">
        <v>35</v>
      </c>
      <c r="E3" s="31">
        <v>40</v>
      </c>
      <c r="F3" s="31">
        <v>45</v>
      </c>
    </row>
    <row r="4" spans="2:6" ht="22.5" customHeight="1">
      <c r="B4" s="32">
        <v>7000</v>
      </c>
      <c r="C4" s="29">
        <f>C$3*$B4</f>
        <v>210000</v>
      </c>
      <c r="D4" s="29">
        <f t="shared" ref="D4:F4" si="0">D$3*$B4</f>
        <v>245000</v>
      </c>
      <c r="E4" s="29">
        <f t="shared" si="0"/>
        <v>280000</v>
      </c>
      <c r="F4" s="29">
        <f t="shared" si="0"/>
        <v>315000</v>
      </c>
    </row>
    <row r="5" spans="2:6" ht="22.5" customHeight="1">
      <c r="B5" s="32">
        <v>8000</v>
      </c>
      <c r="C5" s="29">
        <f t="shared" ref="C5:F7" si="1">C$3*$B5</f>
        <v>240000</v>
      </c>
      <c r="D5" s="29">
        <f t="shared" si="1"/>
        <v>280000</v>
      </c>
      <c r="E5" s="29">
        <f t="shared" si="1"/>
        <v>320000</v>
      </c>
      <c r="F5" s="29">
        <f t="shared" si="1"/>
        <v>360000</v>
      </c>
    </row>
    <row r="6" spans="2:6" ht="22.5" customHeight="1">
      <c r="B6" s="32">
        <v>9000</v>
      </c>
      <c r="C6" s="29">
        <f t="shared" si="1"/>
        <v>270000</v>
      </c>
      <c r="D6" s="29">
        <f t="shared" si="1"/>
        <v>315000</v>
      </c>
      <c r="E6" s="29">
        <f t="shared" si="1"/>
        <v>360000</v>
      </c>
      <c r="F6" s="29">
        <f t="shared" si="1"/>
        <v>405000</v>
      </c>
    </row>
    <row r="7" spans="2:6" ht="22.5" customHeight="1">
      <c r="B7" s="32">
        <v>10000</v>
      </c>
      <c r="C7" s="29">
        <f t="shared" si="1"/>
        <v>300000</v>
      </c>
      <c r="D7" s="29">
        <f t="shared" si="1"/>
        <v>350000</v>
      </c>
      <c r="E7" s="29">
        <f t="shared" si="1"/>
        <v>400000</v>
      </c>
      <c r="F7" s="29">
        <f t="shared" si="1"/>
        <v>450000</v>
      </c>
    </row>
    <row r="8" spans="2:6" ht="26.25" customHeight="1"/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5"/>
  <sheetViews>
    <sheetView workbookViewId="0">
      <selection activeCell="B1" sqref="B1:G15"/>
    </sheetView>
  </sheetViews>
  <sheetFormatPr defaultRowHeight="16.5"/>
  <cols>
    <col min="1" max="1" width="3.625" customWidth="1"/>
    <col min="7" max="7" width="9.875" bestFit="1" customWidth="1"/>
  </cols>
  <sheetData>
    <row r="1" spans="2:7" ht="20.25">
      <c r="B1" s="42" t="s">
        <v>89</v>
      </c>
      <c r="C1" s="42"/>
      <c r="D1" s="42"/>
      <c r="E1" s="42"/>
    </row>
    <row r="3" spans="2:7">
      <c r="B3" s="23" t="s">
        <v>81</v>
      </c>
      <c r="C3" s="23" t="s">
        <v>85</v>
      </c>
      <c r="D3" s="23" t="s">
        <v>87</v>
      </c>
      <c r="E3" s="23" t="s">
        <v>88</v>
      </c>
      <c r="F3" s="23" t="s">
        <v>109</v>
      </c>
      <c r="G3" s="23" t="s">
        <v>110</v>
      </c>
    </row>
    <row r="4" spans="2:7" ht="17.25">
      <c r="B4" s="33" t="s">
        <v>5</v>
      </c>
      <c r="C4" s="8">
        <v>67</v>
      </c>
      <c r="D4" s="8">
        <v>76</v>
      </c>
      <c r="E4" s="8">
        <v>99</v>
      </c>
      <c r="F4" s="8">
        <f>SUM(C4:E4)</f>
        <v>242</v>
      </c>
      <c r="G4" s="40">
        <f>AVERAGE(C4:E4)</f>
        <v>80.666666666666671</v>
      </c>
    </row>
    <row r="5" spans="2:7" ht="17.25">
      <c r="B5" s="33" t="s">
        <v>7</v>
      </c>
      <c r="C5" s="8">
        <v>75</v>
      </c>
      <c r="D5" s="8">
        <v>60</v>
      </c>
      <c r="E5" s="8">
        <v>57</v>
      </c>
      <c r="F5" s="8">
        <f t="shared" ref="F5:F13" si="0">SUM(C5:E5)</f>
        <v>192</v>
      </c>
      <c r="G5" s="40">
        <f t="shared" ref="G5:G13" si="1">AVERAGE(C5:E5)</f>
        <v>64</v>
      </c>
    </row>
    <row r="6" spans="2:7" ht="17.25">
      <c r="B6" s="33" t="s">
        <v>8</v>
      </c>
      <c r="C6" s="8">
        <v>65</v>
      </c>
      <c r="D6" s="8">
        <v>55</v>
      </c>
      <c r="E6" s="8">
        <v>64</v>
      </c>
      <c r="F6" s="8">
        <f t="shared" si="0"/>
        <v>184</v>
      </c>
      <c r="G6" s="40">
        <f t="shared" si="1"/>
        <v>61.333333333333336</v>
      </c>
    </row>
    <row r="7" spans="2:7" ht="17.25">
      <c r="B7" s="33" t="s">
        <v>9</v>
      </c>
      <c r="C7" s="8">
        <v>96</v>
      </c>
      <c r="D7" s="8">
        <v>92</v>
      </c>
      <c r="E7" s="8">
        <v>60</v>
      </c>
      <c r="F7" s="8">
        <f t="shared" si="0"/>
        <v>248</v>
      </c>
      <c r="G7" s="40">
        <f t="shared" si="1"/>
        <v>82.666666666666671</v>
      </c>
    </row>
    <row r="8" spans="2:7" ht="17.25">
      <c r="B8" s="33" t="s">
        <v>10</v>
      </c>
      <c r="C8" s="8">
        <v>68</v>
      </c>
      <c r="D8" s="8">
        <v>72</v>
      </c>
      <c r="E8" s="8">
        <v>93</v>
      </c>
      <c r="F8" s="8">
        <f t="shared" si="0"/>
        <v>233</v>
      </c>
      <c r="G8" s="40">
        <f t="shared" si="1"/>
        <v>77.666666666666671</v>
      </c>
    </row>
    <row r="9" spans="2:7" ht="17.25">
      <c r="B9" s="33" t="s">
        <v>11</v>
      </c>
      <c r="C9" s="8">
        <v>80</v>
      </c>
      <c r="D9" s="8">
        <v>78</v>
      </c>
      <c r="E9" s="8">
        <v>57</v>
      </c>
      <c r="F9" s="8">
        <f t="shared" si="0"/>
        <v>215</v>
      </c>
      <c r="G9" s="40">
        <f t="shared" si="1"/>
        <v>71.666666666666671</v>
      </c>
    </row>
    <row r="10" spans="2:7" ht="17.25">
      <c r="B10" s="33" t="s">
        <v>12</v>
      </c>
      <c r="C10" s="8">
        <v>75</v>
      </c>
      <c r="D10" s="8">
        <v>74</v>
      </c>
      <c r="E10" s="8">
        <v>64</v>
      </c>
      <c r="F10" s="8">
        <f t="shared" si="0"/>
        <v>213</v>
      </c>
      <c r="G10" s="40">
        <f t="shared" si="1"/>
        <v>71</v>
      </c>
    </row>
    <row r="11" spans="2:7" ht="17.25">
      <c r="B11" s="33" t="s">
        <v>13</v>
      </c>
      <c r="C11" s="8">
        <v>62</v>
      </c>
      <c r="D11" s="8">
        <v>77</v>
      </c>
      <c r="E11" s="8">
        <v>91</v>
      </c>
      <c r="F11" s="8">
        <f t="shared" si="0"/>
        <v>230</v>
      </c>
      <c r="G11" s="40">
        <f t="shared" si="1"/>
        <v>76.666666666666671</v>
      </c>
    </row>
    <row r="12" spans="2:7" ht="17.25">
      <c r="B12" s="33" t="s">
        <v>14</v>
      </c>
      <c r="C12" s="8">
        <v>81</v>
      </c>
      <c r="D12" s="8">
        <v>76</v>
      </c>
      <c r="E12" s="8">
        <v>83</v>
      </c>
      <c r="F12" s="8">
        <f t="shared" si="0"/>
        <v>240</v>
      </c>
      <c r="G12" s="40">
        <f t="shared" si="1"/>
        <v>80</v>
      </c>
    </row>
    <row r="13" spans="2:7" ht="17.25">
      <c r="B13" s="33" t="s">
        <v>6</v>
      </c>
      <c r="C13" s="8">
        <v>72</v>
      </c>
      <c r="D13" s="8">
        <v>62</v>
      </c>
      <c r="E13" s="8">
        <v>59</v>
      </c>
      <c r="F13" s="8">
        <f t="shared" si="0"/>
        <v>193</v>
      </c>
      <c r="G13" s="40">
        <f t="shared" si="1"/>
        <v>64.333333333333329</v>
      </c>
    </row>
    <row r="14" spans="2:7">
      <c r="B14" s="23" t="s">
        <v>111</v>
      </c>
      <c r="C14" s="8">
        <f>MAX(C4:C13)</f>
        <v>96</v>
      </c>
      <c r="D14" s="8">
        <f t="shared" ref="D14:E14" si="2">MAX(D4:D13)</f>
        <v>92</v>
      </c>
      <c r="E14" s="8">
        <f t="shared" si="2"/>
        <v>99</v>
      </c>
      <c r="F14" s="8"/>
      <c r="G14" s="8"/>
    </row>
    <row r="15" spans="2:7">
      <c r="B15" s="23" t="s">
        <v>112</v>
      </c>
      <c r="C15" s="8">
        <f>MIN(C4:C13)</f>
        <v>62</v>
      </c>
      <c r="D15" s="8">
        <f t="shared" ref="D15:E15" si="3">MIN(D4:D13)</f>
        <v>55</v>
      </c>
      <c r="E15" s="8">
        <f t="shared" si="3"/>
        <v>57</v>
      </c>
      <c r="F15" s="8"/>
      <c r="G15" s="8"/>
    </row>
  </sheetData>
  <mergeCells count="1">
    <mergeCell ref="B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4</vt:i4>
      </vt:variant>
    </vt:vector>
  </HeadingPairs>
  <TitlesOfParts>
    <vt:vector size="15" baseType="lpstr">
      <vt:lpstr>데이터입력방법</vt:lpstr>
      <vt:lpstr>데이터입력</vt:lpstr>
      <vt:lpstr>자동채우기</vt:lpstr>
      <vt:lpstr>빠른채우기</vt:lpstr>
      <vt:lpstr>수식작성_1</vt:lpstr>
      <vt:lpstr>수식작성_2</vt:lpstr>
      <vt:lpstr>참조유형1</vt:lpstr>
      <vt:lpstr>참조유형2</vt:lpstr>
      <vt:lpstr>자동합계</vt:lpstr>
      <vt:lpstr>이름정의1</vt:lpstr>
      <vt:lpstr>이름정의2</vt:lpstr>
      <vt:lpstr>목표액</vt:lpstr>
      <vt:lpstr>외국어</vt:lpstr>
      <vt:lpstr>정보화</vt:lpstr>
      <vt:lpstr>직무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2013-09-15T12:48:49Z</dcterms:created>
  <dcterms:modified xsi:type="dcterms:W3CDTF">2019-05-24T01:03:05Z</dcterms:modified>
</cp:coreProperties>
</file>