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9FA1BF12-BA03-432D-8A2A-BFEFF699396A}" xr6:coauthVersionLast="43" xr6:coauthVersionMax="43" xr10:uidLastSave="{00000000-0000-0000-0000-000000000000}"/>
  <bookViews>
    <workbookView xWindow="-120" yWindow="-120" windowWidth="29040" windowHeight="15840" tabRatio="868" xr2:uid="{00000000-000D-0000-FFFF-FFFF00000000}"/>
  </bookViews>
  <sheets>
    <sheet name="기본서식" sheetId="1" r:id="rId1"/>
    <sheet name="실습1" sheetId="11" r:id="rId2"/>
    <sheet name="기타서식" sheetId="2" r:id="rId3"/>
    <sheet name="숫자서식" sheetId="6" r:id="rId4"/>
    <sheet name="날짜_시간서식" sheetId="3" r:id="rId5"/>
    <sheet name="실습_2" sheetId="7" r:id="rId6"/>
    <sheet name="조건부서식1" sheetId="12" r:id="rId7"/>
    <sheet name="조건부서식2" sheetId="14" r:id="rId8"/>
    <sheet name="조건부서식3" sheetId="10" r:id="rId9"/>
    <sheet name="실습_3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4" l="1"/>
  <c r="G17" i="14" s="1"/>
  <c r="F16" i="14"/>
  <c r="G16" i="14" s="1"/>
  <c r="F15" i="14"/>
  <c r="G15" i="14" s="1"/>
  <c r="F14" i="14"/>
  <c r="G14" i="14" s="1"/>
  <c r="F13" i="14"/>
  <c r="G13" i="14" s="1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F4" i="14"/>
  <c r="G4" i="14" s="1"/>
  <c r="E18" i="11" l="1"/>
  <c r="E17" i="11"/>
  <c r="D16" i="11"/>
  <c r="C16" i="11"/>
  <c r="E15" i="11"/>
  <c r="E14" i="11"/>
  <c r="E13" i="11"/>
  <c r="E12" i="11"/>
  <c r="E11" i="11"/>
  <c r="E10" i="11"/>
  <c r="D9" i="11"/>
  <c r="D6" i="11" s="1"/>
  <c r="C9" i="11"/>
  <c r="E8" i="11"/>
  <c r="E7" i="1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4" i="13"/>
  <c r="E16" i="11" l="1"/>
  <c r="E9" i="11"/>
  <c r="C6" i="11"/>
  <c r="E6" i="11" s="1"/>
  <c r="F5" i="12"/>
  <c r="F6" i="12"/>
  <c r="G6" i="12" s="1"/>
  <c r="F7" i="12"/>
  <c r="G7" i="12" s="1"/>
  <c r="F8" i="12"/>
  <c r="G8" i="12" s="1"/>
  <c r="F9" i="12"/>
  <c r="F10" i="12"/>
  <c r="F11" i="12"/>
  <c r="G11" i="12" s="1"/>
  <c r="F12" i="12"/>
  <c r="F13" i="12"/>
  <c r="G13" i="12" s="1"/>
  <c r="F14" i="12"/>
  <c r="F15" i="12"/>
  <c r="G15" i="12" s="1"/>
  <c r="F16" i="12"/>
  <c r="G16" i="12" s="1"/>
  <c r="F17" i="12"/>
  <c r="G17" i="12" s="1"/>
  <c r="G12" i="12"/>
  <c r="F4" i="12"/>
  <c r="G4" i="12" s="1"/>
  <c r="G14" i="12"/>
  <c r="G10" i="12"/>
  <c r="G9" i="12"/>
  <c r="G5" i="12"/>
  <c r="F8" i="6"/>
  <c r="F9" i="6"/>
  <c r="F11" i="6"/>
  <c r="F12" i="6"/>
  <c r="F13" i="6"/>
  <c r="F14" i="6"/>
  <c r="F15" i="6"/>
  <c r="F16" i="6"/>
  <c r="F18" i="6"/>
  <c r="F19" i="6"/>
  <c r="H15" i="2"/>
  <c r="H16" i="2"/>
  <c r="H19" i="2"/>
  <c r="H20" i="2"/>
  <c r="G14" i="2"/>
  <c r="H14" i="2" s="1"/>
  <c r="G15" i="2"/>
  <c r="G16" i="2"/>
  <c r="G17" i="2"/>
  <c r="H17" i="2" s="1"/>
  <c r="G18" i="2"/>
  <c r="H18" i="2" s="1"/>
  <c r="G19" i="2"/>
  <c r="G20" i="2"/>
  <c r="G13" i="2"/>
  <c r="G21" i="2" s="1"/>
  <c r="H13" i="2" l="1"/>
  <c r="H21" i="2" s="1"/>
  <c r="E9" i="6"/>
  <c r="E8" i="6"/>
  <c r="E11" i="6"/>
  <c r="E12" i="6"/>
  <c r="E13" i="6"/>
  <c r="E14" i="6"/>
  <c r="E15" i="6"/>
  <c r="E16" i="6"/>
  <c r="E18" i="6"/>
  <c r="E19" i="6"/>
  <c r="D10" i="6"/>
  <c r="D17" i="6"/>
  <c r="C17" i="6"/>
  <c r="C10" i="6"/>
  <c r="C7" i="6" s="1"/>
  <c r="E10" i="6" l="1"/>
  <c r="F17" i="6"/>
  <c r="E17" i="6"/>
  <c r="D7" i="6"/>
  <c r="F10" i="6"/>
  <c r="D20" i="10"/>
  <c r="E20" i="10"/>
  <c r="F20" i="10"/>
  <c r="G20" i="10"/>
  <c r="H20" i="10"/>
  <c r="C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E7" i="6" l="1"/>
  <c r="F7" i="6"/>
  <c r="I20" i="10"/>
</calcChain>
</file>

<file path=xl/sharedStrings.xml><?xml version="1.0" encoding="utf-8"?>
<sst xmlns="http://schemas.openxmlformats.org/spreadsheetml/2006/main" count="223" uniqueCount="186">
  <si>
    <t>관련부처</t>
  </si>
  <si>
    <t>예산 총액</t>
  </si>
  <si>
    <t>집행 예산</t>
  </si>
  <si>
    <t>예산 잔액</t>
  </si>
  <si>
    <t>비율(%)</t>
  </si>
  <si>
    <t>No.</t>
  </si>
  <si>
    <t>견     적     서</t>
  </si>
  <si>
    <t>사업장소재지</t>
  </si>
  <si>
    <t>상호</t>
  </si>
  <si>
    <t>대표자성명</t>
  </si>
  <si>
    <t>전화번호</t>
  </si>
  <si>
    <t>아래와 같이 견적합니다.</t>
  </si>
  <si>
    <t>합계금액</t>
  </si>
  <si>
    <t>(공급가액+세액)</t>
  </si>
  <si>
    <t>품명</t>
  </si>
  <si>
    <t>수량</t>
  </si>
  <si>
    <t>단가</t>
  </si>
  <si>
    <t>공급가액</t>
  </si>
  <si>
    <t>세액</t>
  </si>
  <si>
    <t>비고</t>
  </si>
  <si>
    <t>합               계</t>
  </si>
  <si>
    <t>[MEMO]</t>
  </si>
  <si>
    <t>서태웅</t>
  </si>
  <si>
    <t>윤대협</t>
  </si>
  <si>
    <t>이한나</t>
  </si>
  <si>
    <t>미왕 초콜릿 드링크</t>
  </si>
  <si>
    <t>한성 옥수수 가루</t>
  </si>
  <si>
    <t>필로 믹스</t>
  </si>
  <si>
    <t>유미 돌김</t>
  </si>
  <si>
    <t>우미 특선 레몬 파이</t>
  </si>
  <si>
    <t>신성 쌀 튀김 과자</t>
  </si>
  <si>
    <t>보스톤산 게살 통조림</t>
  </si>
  <si>
    <t>대관령 바닐라 아이스크림</t>
  </si>
  <si>
    <t>2월</t>
  </si>
  <si>
    <t>3월</t>
  </si>
  <si>
    <t>4월</t>
  </si>
  <si>
    <t>5월</t>
  </si>
  <si>
    <t>6월</t>
  </si>
  <si>
    <t>합계</t>
    <phoneticPr fontId="6" type="noConversion"/>
  </si>
  <si>
    <t>발행일:</t>
    <phoneticPr fontId="6" type="noConversion"/>
  </si>
  <si>
    <r>
      <t>※</t>
    </r>
    <r>
      <rPr>
        <sz val="11"/>
        <rFont val="맑은 고딕"/>
        <family val="3"/>
        <charset val="129"/>
        <scheme val="minor"/>
      </rPr>
      <t xml:space="preserve"> 부가세및 택배비 포함 가격입니다.</t>
    </r>
  </si>
  <si>
    <t>수   신:</t>
    <phoneticPr fontId="6" type="noConversion"/>
  </si>
  <si>
    <t>참   조:</t>
    <phoneticPr fontId="6" type="noConversion"/>
  </si>
  <si>
    <t>대 표 이 사</t>
    <phoneticPr fontId="6" type="noConversion"/>
  </si>
  <si>
    <t>서울 서초구 양재2동 123-23</t>
    <phoneticPr fontId="6" type="noConversion"/>
  </si>
  <si>
    <t>씨뿌리는가게</t>
    <phoneticPr fontId="6" type="noConversion"/>
  </si>
  <si>
    <t>김 영 주 (인)</t>
    <phoneticPr fontId="6" type="noConversion"/>
  </si>
  <si>
    <t xml:space="preserve">이예원 貴下 </t>
    <phoneticPr fontId="6" type="noConversion"/>
  </si>
  <si>
    <t>(02) 555-5000</t>
    <phoneticPr fontId="6" type="noConversion"/>
  </si>
  <si>
    <t>던지기</t>
    <phoneticPr fontId="7" type="noConversion"/>
  </si>
  <si>
    <t>김영주</t>
    <phoneticPr fontId="7" type="noConversion"/>
  </si>
  <si>
    <t>이영실</t>
    <phoneticPr fontId="7" type="noConversion"/>
  </si>
  <si>
    <t>이영철</t>
    <phoneticPr fontId="7" type="noConversion"/>
  </si>
  <si>
    <t>이언욱</t>
    <phoneticPr fontId="7" type="noConversion"/>
  </si>
  <si>
    <t>장정희</t>
    <phoneticPr fontId="7" type="noConversion"/>
  </si>
  <si>
    <t>한명희</t>
    <phoneticPr fontId="7" type="noConversion"/>
  </si>
  <si>
    <t>정길수</t>
    <phoneticPr fontId="7" type="noConversion"/>
  </si>
  <si>
    <t>김민수</t>
    <phoneticPr fontId="7" type="noConversion"/>
  </si>
  <si>
    <t>홍의진</t>
    <phoneticPr fontId="7" type="noConversion"/>
  </si>
  <si>
    <t>김판철</t>
    <phoneticPr fontId="7" type="noConversion"/>
  </si>
  <si>
    <t>표경민</t>
    <phoneticPr fontId="7" type="noConversion"/>
  </si>
  <si>
    <t>턱걸이</t>
    <phoneticPr fontId="7" type="noConversion"/>
  </si>
  <si>
    <t>김영길</t>
    <phoneticPr fontId="7" type="noConversion"/>
  </si>
  <si>
    <t>평균</t>
    <phoneticPr fontId="6" type="noConversion"/>
  </si>
  <si>
    <t>평가</t>
    <phoneticPr fontId="6" type="noConversion"/>
  </si>
  <si>
    <t>상반기 유아용품 매출현황</t>
    <phoneticPr fontId="6" type="noConversion"/>
  </si>
  <si>
    <t>상품명</t>
    <phoneticPr fontId="6" type="noConversion"/>
  </si>
  <si>
    <t>1월</t>
    <phoneticPr fontId="6" type="noConversion"/>
  </si>
  <si>
    <t>합계</t>
    <phoneticPr fontId="21" type="noConversion"/>
  </si>
  <si>
    <t>망아지 모빌</t>
    <phoneticPr fontId="6" type="noConversion"/>
  </si>
  <si>
    <t>꿈나라 모빌</t>
    <phoneticPr fontId="6" type="noConversion"/>
  </si>
  <si>
    <t>딸랑이</t>
    <phoneticPr fontId="6" type="noConversion"/>
  </si>
  <si>
    <t>헝겊 애벌레</t>
    <phoneticPr fontId="6" type="noConversion"/>
  </si>
  <si>
    <t>헝겊책</t>
    <phoneticPr fontId="6" type="noConversion"/>
  </si>
  <si>
    <t>아기체육관</t>
    <phoneticPr fontId="6" type="noConversion"/>
  </si>
  <si>
    <t>치아발육기</t>
    <phoneticPr fontId="6" type="noConversion"/>
  </si>
  <si>
    <t>곰돌이인형</t>
    <phoneticPr fontId="6" type="noConversion"/>
  </si>
  <si>
    <t>푸우핸드폰</t>
    <phoneticPr fontId="6" type="noConversion"/>
  </si>
  <si>
    <t>개구리전화기</t>
    <phoneticPr fontId="6" type="noConversion"/>
  </si>
  <si>
    <t>병아리 오뚝이</t>
    <phoneticPr fontId="6" type="noConversion"/>
  </si>
  <si>
    <t>동물친구 모빌</t>
    <phoneticPr fontId="6" type="noConversion"/>
  </si>
  <si>
    <t>곰돌이 오뚝이</t>
    <phoneticPr fontId="6" type="noConversion"/>
  </si>
  <si>
    <t>실로폰</t>
    <phoneticPr fontId="6" type="noConversion"/>
  </si>
  <si>
    <t>헝겊공</t>
    <phoneticPr fontId="6" type="noConversion"/>
  </si>
  <si>
    <t>요약</t>
  </si>
  <si>
    <t>기획재정부</t>
    <phoneticPr fontId="7" type="noConversion"/>
  </si>
  <si>
    <t>과학기술정보통신부</t>
    <phoneticPr fontId="7" type="noConversion"/>
  </si>
  <si>
    <t>환경부</t>
    <phoneticPr fontId="7" type="noConversion"/>
  </si>
  <si>
    <t>여성가족부</t>
    <phoneticPr fontId="7" type="noConversion"/>
  </si>
  <si>
    <t>해양수산부</t>
    <phoneticPr fontId="7" type="noConversion"/>
  </si>
  <si>
    <t>국방부</t>
    <phoneticPr fontId="7" type="noConversion"/>
  </si>
  <si>
    <t>법무부</t>
    <phoneticPr fontId="7" type="noConversion"/>
  </si>
  <si>
    <t>보건복지부</t>
    <phoneticPr fontId="7" type="noConversion"/>
  </si>
  <si>
    <t>고용노동부</t>
    <phoneticPr fontId="7" type="noConversion"/>
  </si>
  <si>
    <t>구분</t>
    <phoneticPr fontId="6" type="noConversion"/>
  </si>
  <si>
    <t>총지출(A+B)</t>
  </si>
  <si>
    <t>18년 본예산</t>
    <phoneticPr fontId="6" type="noConversion"/>
  </si>
  <si>
    <t>19년 본예산</t>
    <phoneticPr fontId="6" type="noConversion"/>
  </si>
  <si>
    <t>전년대비</t>
    <phoneticPr fontId="6" type="noConversion"/>
  </si>
  <si>
    <t>증감 (B-A)</t>
    <phoneticPr fontId="6" type="noConversion"/>
  </si>
  <si>
    <t>%</t>
    <phoneticPr fontId="6" type="noConversion"/>
  </si>
  <si>
    <t>A</t>
    <phoneticPr fontId="6" type="noConversion"/>
  </si>
  <si>
    <t>B</t>
    <phoneticPr fontId="6" type="noConversion"/>
  </si>
  <si>
    <t>□ 예산</t>
    <phoneticPr fontId="6" type="noConversion"/>
  </si>
  <si>
    <t>□ 기금</t>
    <phoneticPr fontId="6" type="noConversion"/>
  </si>
  <si>
    <t>□ 사회복지</t>
    <phoneticPr fontId="6" type="noConversion"/>
  </si>
  <si>
    <t xml:space="preserve">   ⊙ 기초생활보장</t>
    <phoneticPr fontId="6" type="noConversion"/>
  </si>
  <si>
    <t xml:space="preserve">   ⊙ 취약계층지원</t>
    <phoneticPr fontId="6" type="noConversion"/>
  </si>
  <si>
    <t xml:space="preserve">   ⊙ 공적연금</t>
    <phoneticPr fontId="6" type="noConversion"/>
  </si>
  <si>
    <t xml:space="preserve">   ⊙ 사회복지일반</t>
    <phoneticPr fontId="6" type="noConversion"/>
  </si>
  <si>
    <t xml:space="preserve">   ⊙ 아동·보육</t>
    <phoneticPr fontId="6" type="noConversion"/>
  </si>
  <si>
    <t xml:space="preserve">   ⊙ 노인</t>
    <phoneticPr fontId="6" type="noConversion"/>
  </si>
  <si>
    <t>□ 보건</t>
    <phoneticPr fontId="6" type="noConversion"/>
  </si>
  <si>
    <t xml:space="preserve">   ⊙ 보건의료</t>
    <phoneticPr fontId="6" type="noConversion"/>
  </si>
  <si>
    <t xml:space="preserve">   ⊙ 건강보험</t>
    <phoneticPr fontId="6" type="noConversion"/>
  </si>
  <si>
    <t>2019년 예산 및 기금운용 계획</t>
    <phoneticPr fontId="6" type="noConversion"/>
  </si>
  <si>
    <t>이름</t>
  </si>
  <si>
    <t>지역</t>
  </si>
  <si>
    <t>작성일:</t>
  </si>
  <si>
    <t>단위:억원</t>
    <phoneticPr fontId="6" type="noConversion"/>
  </si>
  <si>
    <t>날짜</t>
    <phoneticPr fontId="6" type="noConversion"/>
  </si>
  <si>
    <t>출근시간</t>
    <phoneticPr fontId="6" type="noConversion"/>
  </si>
  <si>
    <t>퇴근시간</t>
    <phoneticPr fontId="6" type="noConversion"/>
  </si>
  <si>
    <t>일자</t>
    <phoneticPr fontId="6" type="noConversion"/>
  </si>
  <si>
    <t>강백호의 1월 근무현황</t>
    <phoneticPr fontId="6" type="noConversion"/>
  </si>
  <si>
    <t>근무시간</t>
    <phoneticPr fontId="6" type="noConversion"/>
  </si>
  <si>
    <t>1월 근무시간 합계</t>
    <phoneticPr fontId="6" type="noConversion"/>
  </si>
  <si>
    <t>자치구  체력테스트 현황</t>
    <phoneticPr fontId="6" type="noConversion"/>
  </si>
  <si>
    <t>강남구</t>
    <phoneticPr fontId="7" type="noConversion"/>
  </si>
  <si>
    <t>강북구</t>
    <phoneticPr fontId="7" type="noConversion"/>
  </si>
  <si>
    <t>강서구</t>
    <phoneticPr fontId="7" type="noConversion"/>
  </si>
  <si>
    <t>강동구</t>
    <phoneticPr fontId="7" type="noConversion"/>
  </si>
  <si>
    <t>영등포구</t>
    <phoneticPr fontId="7" type="noConversion"/>
  </si>
  <si>
    <t>중구</t>
    <phoneticPr fontId="7" type="noConversion"/>
  </si>
  <si>
    <t>성동구</t>
    <phoneticPr fontId="7" type="noConversion"/>
  </si>
  <si>
    <t>종로구</t>
    <phoneticPr fontId="7" type="noConversion"/>
  </si>
  <si>
    <t>성북구</t>
    <phoneticPr fontId="7" type="noConversion"/>
  </si>
  <si>
    <t>서초구</t>
    <phoneticPr fontId="7" type="noConversion"/>
  </si>
  <si>
    <t>송파구</t>
    <phoneticPr fontId="7" type="noConversion"/>
  </si>
  <si>
    <t>광진구</t>
    <phoneticPr fontId="7" type="noConversion"/>
  </si>
  <si>
    <t>200M달리기</t>
    <phoneticPr fontId="6" type="noConversion"/>
  </si>
  <si>
    <t>수험번호</t>
    <phoneticPr fontId="6" type="noConversion"/>
  </si>
  <si>
    <t>A1001</t>
    <phoneticPr fontId="6" type="noConversion"/>
  </si>
  <si>
    <t>A1002</t>
  </si>
  <si>
    <t>A1003</t>
  </si>
  <si>
    <t>A1004</t>
  </si>
  <si>
    <t>A1005</t>
  </si>
  <si>
    <t>A1006</t>
  </si>
  <si>
    <t>A1007</t>
  </si>
  <si>
    <t>A1008</t>
  </si>
  <si>
    <t>A1010</t>
  </si>
  <si>
    <t>A1011</t>
  </si>
  <si>
    <t>A1012</t>
  </si>
  <si>
    <t>A1013</t>
  </si>
  <si>
    <t>A1003</t>
    <phoneticPr fontId="6" type="noConversion"/>
  </si>
  <si>
    <t>A1013</t>
    <phoneticPr fontId="6" type="noConversion"/>
  </si>
  <si>
    <t>과목A</t>
    <phoneticPr fontId="6" type="noConversion"/>
  </si>
  <si>
    <t>과목B</t>
    <phoneticPr fontId="6" type="noConversion"/>
  </si>
  <si>
    <t>과목C</t>
    <phoneticPr fontId="6" type="noConversion"/>
  </si>
  <si>
    <t>제16회 OO자격증 시험 결과</t>
    <phoneticPr fontId="6" type="noConversion"/>
  </si>
  <si>
    <t>성명</t>
    <phoneticPr fontId="6" type="noConversion"/>
  </si>
  <si>
    <t>목표</t>
    <phoneticPr fontId="6" type="noConversion"/>
  </si>
  <si>
    <t>실적</t>
    <phoneticPr fontId="6" type="noConversion"/>
  </si>
  <si>
    <t>황선홍</t>
  </si>
  <si>
    <t>임태자</t>
  </si>
  <si>
    <t>이정수</t>
  </si>
  <si>
    <t>이정길</t>
  </si>
  <si>
    <t>이민영</t>
  </si>
  <si>
    <t>오하람</t>
  </si>
  <si>
    <t>오일상</t>
  </si>
  <si>
    <t>신예지</t>
  </si>
  <si>
    <t>성운용</t>
  </si>
  <si>
    <t>박태산</t>
  </si>
  <si>
    <t>박영환</t>
  </si>
  <si>
    <t>박세희</t>
  </si>
  <si>
    <t>박서현</t>
  </si>
  <si>
    <t>목표달성률</t>
    <phoneticPr fontId="6" type="noConversion"/>
  </si>
  <si>
    <t>개인별 목표 달성률</t>
    <phoneticPr fontId="6" type="noConversion"/>
  </si>
  <si>
    <t>(A)</t>
    <phoneticPr fontId="6" type="noConversion"/>
  </si>
  <si>
    <t>(B)</t>
    <phoneticPr fontId="6" type="noConversion"/>
  </si>
  <si>
    <t>2019년 예산 현황</t>
    <phoneticPr fontId="12" type="noConversion" alignment="center"/>
  </si>
  <si>
    <t>예산 집행 현황</t>
    <phoneticPr fontId="6" type="noConversion"/>
  </si>
  <si>
    <t>총지출</t>
    <phoneticPr fontId="6" type="noConversion"/>
  </si>
  <si>
    <t>기초체력</t>
    <phoneticPr fontId="6" type="noConversion"/>
  </si>
  <si>
    <t>A1009</t>
    <phoneticPr fontId="6" type="noConversion"/>
  </si>
  <si>
    <t>A1014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</si>
</sst>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yyyy&quot;년&quot;\ mm&quot;월&quot;\ dd&quot;일&quot;;@"/>
    <numFmt numFmtId="177" formatCode="h:mm:ss;@"/>
    <numFmt numFmtId="178" formatCode="0.0"/>
    <numFmt numFmtId="183" formatCode="yyyy/mm/dd\ \(aaa\)"/>
    <numFmt numFmtId="187" formatCode="0.0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3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7030A0"/>
      <name val="돋움"/>
      <family val="3"/>
      <charset val="129"/>
    </font>
    <font>
      <sz val="11"/>
      <color theme="7" tint="-0.499984740745262"/>
      <name val="맑은 고딕"/>
      <family val="3"/>
      <charset val="129"/>
      <scheme val="minor"/>
    </font>
    <font>
      <b/>
      <sz val="13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ajor"/>
    </font>
    <font>
      <b/>
      <sz val="16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theme="7"/>
      </left>
      <right style="hair">
        <color theme="7"/>
      </right>
      <top style="thin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/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theme="1"/>
      </right>
      <top style="medium">
        <color theme="1"/>
      </top>
      <bottom style="double">
        <color indexed="64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double">
        <color indexed="64"/>
      </bottom>
      <diagonal/>
    </border>
    <border>
      <left style="hair">
        <color theme="1"/>
      </left>
      <right/>
      <top style="medium">
        <color theme="1"/>
      </top>
      <bottom style="double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indexed="64"/>
      </right>
      <top style="medium">
        <color auto="1"/>
      </top>
      <bottom/>
      <diagonal/>
    </border>
    <border>
      <left style="hair">
        <color auto="1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theme="7"/>
      </left>
      <right style="thin">
        <color indexed="64"/>
      </right>
      <top style="thin">
        <color indexed="64"/>
      </top>
      <bottom style="hair">
        <color theme="7"/>
      </bottom>
      <diagonal/>
    </border>
    <border>
      <left style="thin">
        <color indexed="64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thin">
        <color indexed="64"/>
      </right>
      <top style="hair">
        <color theme="7"/>
      </top>
      <bottom/>
      <diagonal/>
    </border>
    <border>
      <left style="thin">
        <color indexed="64"/>
      </left>
      <right style="hair">
        <color theme="7"/>
      </right>
      <top style="thin">
        <color theme="7"/>
      </top>
      <bottom style="hair">
        <color theme="7"/>
      </bottom>
      <diagonal/>
    </border>
    <border>
      <left style="hair">
        <color theme="7"/>
      </left>
      <right style="thin">
        <color indexed="64"/>
      </right>
      <top style="thin">
        <color theme="7"/>
      </top>
      <bottom style="hair">
        <color theme="7"/>
      </bottom>
      <diagonal/>
    </border>
    <border>
      <left style="thin">
        <color indexed="64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thin">
        <color indexed="64"/>
      </right>
      <top style="hair">
        <color theme="7"/>
      </top>
      <bottom style="hair">
        <color theme="7"/>
      </bottom>
      <diagonal/>
    </border>
    <border>
      <left style="thin">
        <color indexed="64"/>
      </left>
      <right style="hair">
        <color theme="7"/>
      </right>
      <top style="hair">
        <color theme="7"/>
      </top>
      <bottom style="thin">
        <color indexed="64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indexed="64"/>
      </bottom>
      <diagonal/>
    </border>
    <border>
      <left style="hair">
        <color theme="7"/>
      </left>
      <right style="thin">
        <color indexed="64"/>
      </right>
      <top style="hair">
        <color theme="7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6" xfId="0" applyFont="1" applyBorder="1" applyAlignment="1"/>
    <xf numFmtId="0" fontId="9" fillId="0" borderId="0" xfId="0" applyFont="1" applyAlignment="1"/>
    <xf numFmtId="0" fontId="15" fillId="0" borderId="0" xfId="0" applyFont="1" applyAlignment="1">
      <alignment horizontal="center"/>
    </xf>
    <xf numFmtId="176" fontId="9" fillId="0" borderId="6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11" fillId="0" borderId="0" xfId="0" applyFont="1" applyAlignment="1">
      <alignment horizontal="left" indent="1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41" fontId="9" fillId="0" borderId="2" xfId="1" applyFont="1" applyBorder="1" applyAlignment="1">
      <alignment vertic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8" fillId="0" borderId="18" xfId="0" applyFont="1" applyBorder="1" applyAlignment="1">
      <alignment horizontal="left" vertical="center" indent="5"/>
    </xf>
    <xf numFmtId="0" fontId="9" fillId="0" borderId="0" xfId="0" applyFont="1" applyBorder="1" applyAlignment="1"/>
    <xf numFmtId="0" fontId="9" fillId="0" borderId="19" xfId="0" applyFont="1" applyBorder="1" applyAlignment="1"/>
    <xf numFmtId="0" fontId="9" fillId="0" borderId="16" xfId="0" applyFont="1" applyBorder="1" applyAlignment="1"/>
    <xf numFmtId="0" fontId="9" fillId="0" borderId="17" xfId="0" applyFont="1" applyBorder="1" applyAlignment="1"/>
    <xf numFmtId="31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0" xfId="7" applyBorder="1" applyAlignment="1">
      <alignment horizontal="center"/>
    </xf>
    <xf numFmtId="0" fontId="17" fillId="0" borderId="0" xfId="7" applyFont="1" applyBorder="1" applyAlignment="1">
      <alignment horizontal="right"/>
    </xf>
    <xf numFmtId="49" fontId="18" fillId="0" borderId="22" xfId="5" applyNumberFormat="1" applyFont="1" applyFill="1" applyBorder="1" applyAlignment="1">
      <alignment horizontal="center"/>
    </xf>
    <xf numFmtId="177" fontId="18" fillId="0" borderId="22" xfId="5" applyNumberFormat="1" applyFont="1" applyFill="1" applyBorder="1" applyAlignment="1">
      <alignment horizontal="center"/>
    </xf>
    <xf numFmtId="0" fontId="18" fillId="0" borderId="22" xfId="5" applyNumberFormat="1" applyFont="1" applyFill="1" applyBorder="1" applyAlignment="1">
      <alignment horizontal="center"/>
    </xf>
    <xf numFmtId="49" fontId="18" fillId="0" borderId="21" xfId="5" applyNumberFormat="1" applyFont="1" applyFill="1" applyBorder="1" applyAlignment="1">
      <alignment horizontal="center"/>
    </xf>
    <xf numFmtId="177" fontId="18" fillId="0" borderId="21" xfId="5" applyNumberFormat="1" applyFont="1" applyFill="1" applyBorder="1" applyAlignment="1">
      <alignment horizontal="center"/>
    </xf>
    <xf numFmtId="0" fontId="18" fillId="0" borderId="21" xfId="5" applyNumberFormat="1" applyFont="1" applyFill="1" applyBorder="1" applyAlignment="1">
      <alignment horizontal="center"/>
    </xf>
    <xf numFmtId="0" fontId="9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9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0" fillId="0" borderId="32" xfId="0" applyFont="1" applyBorder="1">
      <alignment vertical="center"/>
    </xf>
    <xf numFmtId="41" fontId="0" fillId="0" borderId="33" xfId="1" applyNumberFormat="1" applyFont="1" applyBorder="1" applyAlignment="1">
      <alignment horizontal="right" vertical="center"/>
    </xf>
    <xf numFmtId="0" fontId="0" fillId="0" borderId="35" xfId="0" applyFont="1" applyBorder="1">
      <alignment vertical="center"/>
    </xf>
    <xf numFmtId="41" fontId="0" fillId="0" borderId="36" xfId="1" applyNumberFormat="1" applyFont="1" applyBorder="1" applyAlignment="1">
      <alignment horizontal="right" vertical="center"/>
    </xf>
    <xf numFmtId="0" fontId="0" fillId="0" borderId="38" xfId="0" applyFont="1" applyBorder="1">
      <alignment vertical="center"/>
    </xf>
    <xf numFmtId="41" fontId="0" fillId="0" borderId="39" xfId="1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 indent="1"/>
    </xf>
    <xf numFmtId="0" fontId="16" fillId="0" borderId="8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0" fillId="0" borderId="41" xfId="0" applyFont="1" applyBorder="1">
      <alignment vertical="center"/>
    </xf>
    <xf numFmtId="41" fontId="10" fillId="0" borderId="42" xfId="0" applyNumberFormat="1" applyFont="1" applyBorder="1" applyAlignment="1">
      <alignment horizontal="right" vertical="center"/>
    </xf>
    <xf numFmtId="41" fontId="10" fillId="0" borderId="43" xfId="0" applyNumberFormat="1" applyFont="1" applyBorder="1" applyAlignment="1">
      <alignment horizontal="right" vertical="center"/>
    </xf>
    <xf numFmtId="41" fontId="10" fillId="0" borderId="40" xfId="1" applyNumberFormat="1" applyFont="1" applyBorder="1" applyAlignment="1">
      <alignment horizontal="right" vertical="center"/>
    </xf>
    <xf numFmtId="41" fontId="10" fillId="0" borderId="34" xfId="1" applyNumberFormat="1" applyFont="1" applyBorder="1" applyAlignment="1">
      <alignment horizontal="right" vertical="center"/>
    </xf>
    <xf numFmtId="41" fontId="10" fillId="0" borderId="37" xfId="1" applyNumberFormat="1" applyFont="1" applyBorder="1" applyAlignment="1">
      <alignment horizontal="right" vertical="center"/>
    </xf>
    <xf numFmtId="0" fontId="14" fillId="5" borderId="44" xfId="0" applyFont="1" applyFill="1" applyBorder="1" applyAlignment="1">
      <alignment horizontal="center" vertical="center"/>
    </xf>
    <xf numFmtId="0" fontId="14" fillId="5" borderId="45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25" xfId="0" applyBorder="1">
      <alignment vertical="center"/>
    </xf>
    <xf numFmtId="0" fontId="0" fillId="0" borderId="49" xfId="0" applyBorder="1">
      <alignment vertical="center"/>
    </xf>
    <xf numFmtId="0" fontId="0" fillId="0" borderId="26" xfId="0" applyBorder="1">
      <alignment vertical="center"/>
    </xf>
    <xf numFmtId="0" fontId="0" fillId="6" borderId="27" xfId="0" applyFill="1" applyBorder="1" applyAlignment="1">
      <alignment horizontal="center" vertical="center"/>
    </xf>
    <xf numFmtId="0" fontId="0" fillId="6" borderId="48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6" borderId="2" xfId="0" applyFont="1" applyFill="1" applyBorder="1" applyAlignment="1">
      <alignment horizontal="distributed" vertical="center"/>
    </xf>
    <xf numFmtId="0" fontId="0" fillId="6" borderId="2" xfId="0" applyFill="1" applyBorder="1" applyAlignment="1">
      <alignment horizontal="center" vertical="center"/>
    </xf>
    <xf numFmtId="0" fontId="8" fillId="6" borderId="23" xfId="6" applyFont="1" applyFill="1" applyBorder="1" applyAlignment="1">
      <alignment horizontal="center" vertical="center"/>
    </xf>
    <xf numFmtId="0" fontId="8" fillId="6" borderId="59" xfId="6" applyFont="1" applyFill="1" applyBorder="1" applyAlignment="1">
      <alignment horizontal="center" vertical="center"/>
    </xf>
    <xf numFmtId="0" fontId="18" fillId="0" borderId="60" xfId="5" applyFont="1" applyFill="1" applyBorder="1" applyAlignment="1">
      <alignment horizontal="center"/>
    </xf>
    <xf numFmtId="0" fontId="18" fillId="0" borderId="61" xfId="5" applyNumberFormat="1" applyFont="1" applyFill="1" applyBorder="1" applyAlignment="1">
      <alignment horizontal="center"/>
    </xf>
    <xf numFmtId="0" fontId="18" fillId="0" borderId="62" xfId="5" applyFont="1" applyFill="1" applyBorder="1" applyAlignment="1">
      <alignment horizontal="center"/>
    </xf>
    <xf numFmtId="0" fontId="18" fillId="0" borderId="63" xfId="5" applyNumberFormat="1" applyFont="1" applyFill="1" applyBorder="1" applyAlignment="1">
      <alignment horizontal="center"/>
    </xf>
    <xf numFmtId="0" fontId="18" fillId="0" borderId="64" xfId="5" applyFont="1" applyFill="1" applyBorder="1" applyAlignment="1">
      <alignment horizontal="center"/>
    </xf>
    <xf numFmtId="49" fontId="18" fillId="0" borderId="65" xfId="5" applyNumberFormat="1" applyFont="1" applyFill="1" applyBorder="1" applyAlignment="1">
      <alignment horizontal="center"/>
    </xf>
    <xf numFmtId="177" fontId="18" fillId="0" borderId="65" xfId="5" applyNumberFormat="1" applyFont="1" applyFill="1" applyBorder="1" applyAlignment="1">
      <alignment horizontal="center"/>
    </xf>
    <xf numFmtId="0" fontId="18" fillId="0" borderId="65" xfId="5" applyNumberFormat="1" applyFont="1" applyFill="1" applyBorder="1" applyAlignment="1">
      <alignment horizontal="center"/>
    </xf>
    <xf numFmtId="0" fontId="18" fillId="0" borderId="66" xfId="5" applyNumberFormat="1" applyFont="1" applyFill="1" applyBorder="1" applyAlignment="1">
      <alignment horizontal="center"/>
    </xf>
    <xf numFmtId="0" fontId="13" fillId="0" borderId="0" xfId="7" applyFont="1" applyBorder="1" applyAlignment="1">
      <alignment horizontal="right"/>
    </xf>
    <xf numFmtId="14" fontId="13" fillId="0" borderId="0" xfId="7" applyNumberFormat="1" applyFont="1" applyBorder="1" applyAlignment="1"/>
    <xf numFmtId="0" fontId="10" fillId="6" borderId="30" xfId="0" applyFont="1" applyFill="1" applyBorder="1" applyAlignment="1">
      <alignment horizontal="center" vertical="center"/>
    </xf>
    <xf numFmtId="178" fontId="8" fillId="0" borderId="31" xfId="0" applyNumberFormat="1" applyFont="1" applyFill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/>
    </xf>
    <xf numFmtId="41" fontId="0" fillId="0" borderId="39" xfId="1" applyFont="1" applyBorder="1">
      <alignment vertical="center"/>
    </xf>
    <xf numFmtId="41" fontId="0" fillId="0" borderId="33" xfId="1" applyFont="1" applyBorder="1">
      <alignment vertical="center"/>
    </xf>
    <xf numFmtId="41" fontId="0" fillId="0" borderId="36" xfId="1" applyFont="1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9" fontId="0" fillId="0" borderId="2" xfId="2" applyFont="1" applyBorder="1" applyAlignment="1">
      <alignment vertical="center"/>
    </xf>
    <xf numFmtId="0" fontId="0" fillId="0" borderId="0" xfId="1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8" fillId="0" borderId="67" xfId="0" applyFont="1" applyFill="1" applyBorder="1" applyAlignment="1">
      <alignment horizontal="center" vertical="center"/>
    </xf>
    <xf numFmtId="20" fontId="0" fillId="0" borderId="5" xfId="0" applyNumberFormat="1" applyBorder="1">
      <alignment vertical="center"/>
    </xf>
    <xf numFmtId="20" fontId="0" fillId="0" borderId="68" xfId="0" applyNumberFormat="1" applyBorder="1">
      <alignment vertical="center"/>
    </xf>
    <xf numFmtId="0" fontId="8" fillId="0" borderId="69" xfId="0" applyFont="1" applyFill="1" applyBorder="1" applyAlignment="1">
      <alignment horizontal="center" vertical="center"/>
    </xf>
    <xf numFmtId="20" fontId="0" fillId="0" borderId="25" xfId="0" applyNumberFormat="1" applyBorder="1">
      <alignment vertical="center"/>
    </xf>
    <xf numFmtId="20" fontId="0" fillId="0" borderId="70" xfId="0" applyNumberFormat="1" applyBorder="1">
      <alignment vertical="center"/>
    </xf>
    <xf numFmtId="0" fontId="0" fillId="6" borderId="71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20" fontId="0" fillId="0" borderId="27" xfId="0" applyNumberFormat="1" applyBorder="1">
      <alignment vertical="center"/>
    </xf>
    <xf numFmtId="20" fontId="0" fillId="0" borderId="74" xfId="0" applyNumberFormat="1" applyBorder="1">
      <alignment vertical="center"/>
    </xf>
    <xf numFmtId="183" fontId="0" fillId="0" borderId="25" xfId="0" applyNumberFormat="1" applyBorder="1">
      <alignment vertical="center"/>
    </xf>
    <xf numFmtId="183" fontId="0" fillId="0" borderId="5" xfId="0" applyNumberFormat="1" applyBorder="1">
      <alignment vertical="center"/>
    </xf>
    <xf numFmtId="183" fontId="0" fillId="0" borderId="27" xfId="0" applyNumberForma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6" xfId="0" applyFont="1" applyBorder="1" applyAlignment="1">
      <alignment horizontal="left" vertical="center" indent="1"/>
    </xf>
    <xf numFmtId="0" fontId="9" fillId="6" borderId="4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1" fillId="6" borderId="55" xfId="6" applyFont="1" applyFill="1" applyBorder="1" applyAlignment="1">
      <alignment horizontal="center" vertical="center"/>
    </xf>
    <xf numFmtId="0" fontId="8" fillId="6" borderId="58" xfId="6" applyFont="1" applyFill="1" applyBorder="1" applyAlignment="1">
      <alignment horizontal="center" vertical="center"/>
    </xf>
    <xf numFmtId="0" fontId="8" fillId="6" borderId="56" xfId="6" applyFont="1" applyFill="1" applyBorder="1" applyAlignment="1">
      <alignment horizontal="center" vertical="center"/>
    </xf>
    <xf numFmtId="0" fontId="8" fillId="6" borderId="23" xfId="6" applyFont="1" applyFill="1" applyBorder="1" applyAlignment="1">
      <alignment horizontal="center" vertical="center"/>
    </xf>
    <xf numFmtId="0" fontId="8" fillId="6" borderId="57" xfId="6" applyFont="1" applyFill="1" applyBorder="1" applyAlignment="1">
      <alignment horizontal="center" vertical="center"/>
    </xf>
    <xf numFmtId="0" fontId="19" fillId="0" borderId="24" xfId="4" applyFont="1" applyBorder="1" applyAlignment="1">
      <alignment horizontal="center" vertical="center"/>
    </xf>
    <xf numFmtId="0" fontId="20" fillId="0" borderId="24" xfId="4" applyFont="1" applyBorder="1" applyAlignment="1">
      <alignment horizontal="center" vertical="center"/>
    </xf>
    <xf numFmtId="0" fontId="9" fillId="6" borderId="10" xfId="0" applyNumberFormat="1" applyFont="1" applyFill="1" applyBorder="1" applyAlignment="1">
      <alignment vertical="center"/>
    </xf>
    <xf numFmtId="0" fontId="9" fillId="6" borderId="11" xfId="0" applyNumberFormat="1" applyFont="1" applyFill="1" applyBorder="1" applyAlignment="1">
      <alignment vertical="center"/>
    </xf>
    <xf numFmtId="0" fontId="9" fillId="6" borderId="11" xfId="0" applyNumberFormat="1" applyFont="1" applyFill="1" applyBorder="1" applyAlignment="1">
      <alignment horizontal="left" vertical="center"/>
    </xf>
    <xf numFmtId="0" fontId="9" fillId="6" borderId="12" xfId="0" applyNumberFormat="1" applyFont="1" applyFill="1" applyBorder="1" applyAlignment="1">
      <alignment horizontal="left" vertical="center"/>
    </xf>
    <xf numFmtId="0" fontId="9" fillId="6" borderId="13" xfId="0" applyNumberFormat="1" applyFont="1" applyFill="1" applyBorder="1" applyAlignment="1">
      <alignment vertical="center"/>
    </xf>
    <xf numFmtId="0" fontId="9" fillId="6" borderId="14" xfId="0" applyNumberFormat="1" applyFont="1" applyFill="1" applyBorder="1" applyAlignment="1">
      <alignment vertical="center"/>
    </xf>
    <xf numFmtId="0" fontId="9" fillId="6" borderId="14" xfId="0" applyNumberFormat="1" applyFont="1" applyFill="1" applyBorder="1" applyAlignment="1">
      <alignment horizontal="left" vertical="center"/>
    </xf>
    <xf numFmtId="0" fontId="9" fillId="6" borderId="15" xfId="0" applyNumberFormat="1" applyFont="1" applyFill="1" applyBorder="1" applyAlignment="1">
      <alignment horizontal="left" vertical="center"/>
    </xf>
    <xf numFmtId="41" fontId="0" fillId="0" borderId="26" xfId="1" applyFont="1" applyBorder="1">
      <alignment vertical="center"/>
    </xf>
    <xf numFmtId="41" fontId="0" fillId="0" borderId="25" xfId="1" applyFont="1" applyBorder="1">
      <alignment vertical="center"/>
    </xf>
    <xf numFmtId="41" fontId="0" fillId="0" borderId="50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49" xfId="1" applyFont="1" applyBorder="1">
      <alignment vertical="center"/>
    </xf>
    <xf numFmtId="41" fontId="0" fillId="0" borderId="52" xfId="1" applyFont="1" applyBorder="1">
      <alignment vertical="center"/>
    </xf>
    <xf numFmtId="187" fontId="0" fillId="0" borderId="26" xfId="2" applyNumberFormat="1" applyFont="1" applyBorder="1">
      <alignment vertical="center"/>
    </xf>
    <xf numFmtId="187" fontId="0" fillId="0" borderId="50" xfId="2" applyNumberFormat="1" applyFont="1" applyBorder="1">
      <alignment vertical="center"/>
    </xf>
    <xf numFmtId="187" fontId="0" fillId="0" borderId="5" xfId="2" applyNumberFormat="1" applyFont="1" applyBorder="1">
      <alignment vertical="center"/>
    </xf>
    <xf numFmtId="187" fontId="0" fillId="0" borderId="52" xfId="2" applyNumberFormat="1" applyFont="1" applyBorder="1">
      <alignment vertical="center"/>
    </xf>
    <xf numFmtId="0" fontId="10" fillId="7" borderId="2" xfId="0" applyNumberFormat="1" applyFont="1" applyFill="1" applyBorder="1">
      <alignment vertical="center"/>
    </xf>
  </cellXfs>
  <cellStyles count="8">
    <cellStyle name="강조색4" xfId="6" builtinId="41"/>
    <cellStyle name="백분율" xfId="2" builtinId="5"/>
    <cellStyle name="쉼표 [0]" xfId="1" builtinId="6"/>
    <cellStyle name="제목" xfId="3" builtinId="15"/>
    <cellStyle name="제목 2" xfId="4" builtinId="17"/>
    <cellStyle name="좋음" xfId="5" builtinId="26"/>
    <cellStyle name="표준" xfId="0" builtinId="0"/>
    <cellStyle name="표준_우리주식회사 완성문서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4" sqref="B4"/>
    </sheetView>
  </sheetViews>
  <sheetFormatPr defaultRowHeight="16.5"/>
  <cols>
    <col min="1" max="1" width="3.25" customWidth="1"/>
    <col min="2" max="2" width="29.5" customWidth="1"/>
    <col min="3" max="6" width="13.375" customWidth="1"/>
  </cols>
  <sheetData>
    <row r="2" spans="2:6">
      <c r="B2" t="s">
        <v>181</v>
      </c>
    </row>
    <row r="4" spans="2:6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>
      <c r="B5" t="s">
        <v>85</v>
      </c>
      <c r="C5" s="1">
        <v>4464000</v>
      </c>
      <c r="D5" s="1">
        <v>2351000</v>
      </c>
      <c r="E5" s="1">
        <v>2113000</v>
      </c>
      <c r="F5">
        <v>7.6348951927260003E-2</v>
      </c>
    </row>
    <row r="6" spans="2:6">
      <c r="B6" t="s">
        <v>86</v>
      </c>
      <c r="C6" s="1">
        <v>5300200</v>
      </c>
      <c r="D6" s="1">
        <v>2044310</v>
      </c>
      <c r="E6" s="1">
        <v>3255890</v>
      </c>
      <c r="F6">
        <v>0.11764495460977122</v>
      </c>
    </row>
    <row r="7" spans="2:6">
      <c r="B7" t="s">
        <v>87</v>
      </c>
      <c r="C7" s="1">
        <v>4805600</v>
      </c>
      <c r="D7" s="1">
        <v>2239840</v>
      </c>
      <c r="E7" s="1">
        <v>2565760</v>
      </c>
      <c r="F7">
        <v>9.2708512492610806E-2</v>
      </c>
    </row>
    <row r="8" spans="2:6">
      <c r="B8" t="s">
        <v>88</v>
      </c>
      <c r="C8" s="1">
        <v>6739000</v>
      </c>
      <c r="D8" s="1">
        <v>3040190</v>
      </c>
      <c r="E8" s="1">
        <v>3698810</v>
      </c>
      <c r="F8">
        <v>0.13364896681404098</v>
      </c>
    </row>
    <row r="9" spans="2:6">
      <c r="B9" t="s">
        <v>89</v>
      </c>
      <c r="C9" s="1">
        <v>6298300</v>
      </c>
      <c r="D9" s="1">
        <v>3434490</v>
      </c>
      <c r="E9" s="1">
        <v>2863810</v>
      </c>
      <c r="F9">
        <v>0.10347794227108684</v>
      </c>
    </row>
    <row r="10" spans="2:6">
      <c r="B10" t="s">
        <v>90</v>
      </c>
      <c r="C10" s="1">
        <v>5305700</v>
      </c>
      <c r="D10" s="1">
        <v>2140350</v>
      </c>
      <c r="E10" s="1">
        <v>3165350</v>
      </c>
      <c r="F10">
        <v>0.11437347609226335</v>
      </c>
    </row>
    <row r="11" spans="2:6">
      <c r="B11" t="s">
        <v>91</v>
      </c>
      <c r="C11" s="1">
        <v>5849300</v>
      </c>
      <c r="D11" s="1">
        <v>2344200</v>
      </c>
      <c r="E11" s="1">
        <v>3505100</v>
      </c>
      <c r="F11">
        <v>0.12664965044971085</v>
      </c>
    </row>
    <row r="12" spans="2:6">
      <c r="B12" t="s">
        <v>92</v>
      </c>
      <c r="C12" s="1">
        <v>5606300</v>
      </c>
      <c r="D12" s="1">
        <v>2398400</v>
      </c>
      <c r="E12" s="1">
        <v>3207900</v>
      </c>
      <c r="F12">
        <v>0.11591093369023066</v>
      </c>
    </row>
    <row r="13" spans="2:6">
      <c r="B13" t="s">
        <v>93</v>
      </c>
      <c r="C13" s="1">
        <v>5210200</v>
      </c>
      <c r="D13" s="1">
        <v>1910260</v>
      </c>
      <c r="E13" s="1">
        <v>3299940</v>
      </c>
      <c r="F13">
        <v>0.11923661165302527</v>
      </c>
    </row>
    <row r="14" spans="2:6">
      <c r="B14" s="53" t="s">
        <v>38</v>
      </c>
      <c r="C14">
        <v>24789300</v>
      </c>
      <c r="D14">
        <v>10951520</v>
      </c>
      <c r="E14">
        <v>13837780</v>
      </c>
      <c r="F14">
        <v>1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19"/>
  <sheetViews>
    <sheetView showGridLines="0" workbookViewId="0">
      <selection activeCell="J16" sqref="J16"/>
    </sheetView>
  </sheetViews>
  <sheetFormatPr defaultRowHeight="16.5"/>
  <cols>
    <col min="1" max="1" width="3.125" customWidth="1"/>
    <col min="3" max="4" width="10.875" bestFit="1" customWidth="1"/>
    <col min="5" max="5" width="12.125" customWidth="1"/>
  </cols>
  <sheetData>
    <row r="1" spans="2:5" ht="20.25">
      <c r="B1" s="125" t="s">
        <v>177</v>
      </c>
      <c r="C1" s="125"/>
      <c r="D1" s="125"/>
      <c r="E1" s="125"/>
    </row>
    <row r="3" spans="2:5">
      <c r="B3" s="72" t="s">
        <v>160</v>
      </c>
      <c r="C3" s="72" t="s">
        <v>161</v>
      </c>
      <c r="D3" s="72" t="s">
        <v>162</v>
      </c>
      <c r="E3" s="72" t="s">
        <v>176</v>
      </c>
    </row>
    <row r="4" spans="2:5">
      <c r="B4" s="93" t="s">
        <v>163</v>
      </c>
      <c r="C4" s="94">
        <v>2000000</v>
      </c>
      <c r="D4" s="95">
        <v>1950000</v>
      </c>
      <c r="E4" s="96">
        <f>D4/C4</f>
        <v>0.97499999999999998</v>
      </c>
    </row>
    <row r="5" spans="2:5">
      <c r="B5" s="93" t="s">
        <v>164</v>
      </c>
      <c r="C5" s="95">
        <v>2500000</v>
      </c>
      <c r="D5" s="95">
        <v>2500000</v>
      </c>
      <c r="E5" s="96">
        <f t="shared" ref="E5:E19" si="0">D5/C5</f>
        <v>1</v>
      </c>
    </row>
    <row r="6" spans="2:5">
      <c r="B6" s="93" t="s">
        <v>24</v>
      </c>
      <c r="C6" s="95">
        <v>1900000</v>
      </c>
      <c r="D6" s="95">
        <v>1700000</v>
      </c>
      <c r="E6" s="96">
        <f t="shared" si="0"/>
        <v>0.89473684210526316</v>
      </c>
    </row>
    <row r="7" spans="2:5">
      <c r="B7" s="93" t="s">
        <v>165</v>
      </c>
      <c r="C7" s="95">
        <v>3000000</v>
      </c>
      <c r="D7" s="95">
        <v>2010000</v>
      </c>
      <c r="E7" s="96">
        <f t="shared" si="0"/>
        <v>0.67</v>
      </c>
    </row>
    <row r="8" spans="2:5">
      <c r="B8" s="93" t="s">
        <v>166</v>
      </c>
      <c r="C8" s="95">
        <v>3500000</v>
      </c>
      <c r="D8" s="95">
        <v>3000000</v>
      </c>
      <c r="E8" s="96">
        <f t="shared" si="0"/>
        <v>0.8571428571428571</v>
      </c>
    </row>
    <row r="9" spans="2:5">
      <c r="B9" s="93" t="s">
        <v>167</v>
      </c>
      <c r="C9" s="95">
        <v>2500000</v>
      </c>
      <c r="D9" s="95">
        <v>2800000</v>
      </c>
      <c r="E9" s="96">
        <f t="shared" si="0"/>
        <v>1.1200000000000001</v>
      </c>
    </row>
    <row r="10" spans="2:5">
      <c r="B10" s="93" t="s">
        <v>23</v>
      </c>
      <c r="C10" s="95">
        <v>2700000</v>
      </c>
      <c r="D10" s="95">
        <v>2800000</v>
      </c>
      <c r="E10" s="96">
        <f t="shared" si="0"/>
        <v>1.037037037037037</v>
      </c>
    </row>
    <row r="11" spans="2:5">
      <c r="B11" s="93" t="s">
        <v>168</v>
      </c>
      <c r="C11" s="95">
        <v>3200000</v>
      </c>
      <c r="D11" s="95">
        <v>3100000</v>
      </c>
      <c r="E11" s="96">
        <f t="shared" si="0"/>
        <v>0.96875</v>
      </c>
    </row>
    <row r="12" spans="2:5">
      <c r="B12" s="93" t="s">
        <v>169</v>
      </c>
      <c r="C12" s="95">
        <v>3500000</v>
      </c>
      <c r="D12" s="95">
        <v>3000000</v>
      </c>
      <c r="E12" s="96">
        <f t="shared" si="0"/>
        <v>0.8571428571428571</v>
      </c>
    </row>
    <row r="13" spans="2:5">
      <c r="B13" s="93" t="s">
        <v>170</v>
      </c>
      <c r="C13" s="95">
        <v>5000000</v>
      </c>
      <c r="D13" s="95">
        <v>4000000</v>
      </c>
      <c r="E13" s="96">
        <f t="shared" si="0"/>
        <v>0.8</v>
      </c>
    </row>
    <row r="14" spans="2:5">
      <c r="B14" s="93" t="s">
        <v>171</v>
      </c>
      <c r="C14" s="95">
        <v>1500000</v>
      </c>
      <c r="D14" s="95">
        <v>1450000</v>
      </c>
      <c r="E14" s="96">
        <f t="shared" si="0"/>
        <v>0.96666666666666667</v>
      </c>
    </row>
    <row r="15" spans="2:5">
      <c r="B15" s="93" t="s">
        <v>22</v>
      </c>
      <c r="C15" s="95">
        <v>2000000</v>
      </c>
      <c r="D15" s="95">
        <v>1950000</v>
      </c>
      <c r="E15" s="96">
        <f t="shared" si="0"/>
        <v>0.97499999999999998</v>
      </c>
    </row>
    <row r="16" spans="2:5">
      <c r="B16" s="93" t="s">
        <v>172</v>
      </c>
      <c r="C16" s="95">
        <v>4500000</v>
      </c>
      <c r="D16" s="95">
        <v>3000000</v>
      </c>
      <c r="E16" s="96">
        <f t="shared" si="0"/>
        <v>0.66666666666666663</v>
      </c>
    </row>
    <row r="17" spans="2:5">
      <c r="B17" s="93" t="s">
        <v>173</v>
      </c>
      <c r="C17" s="95">
        <v>4300000</v>
      </c>
      <c r="D17" s="95">
        <v>4000000</v>
      </c>
      <c r="E17" s="96">
        <f t="shared" si="0"/>
        <v>0.93023255813953487</v>
      </c>
    </row>
    <row r="18" spans="2:5">
      <c r="B18" s="93" t="s">
        <v>174</v>
      </c>
      <c r="C18" s="95">
        <v>3500000</v>
      </c>
      <c r="D18" s="95">
        <v>3200000</v>
      </c>
      <c r="E18" s="96">
        <f t="shared" si="0"/>
        <v>0.91428571428571426</v>
      </c>
    </row>
    <row r="19" spans="2:5">
      <c r="B19" s="93" t="s">
        <v>175</v>
      </c>
      <c r="C19" s="95">
        <v>3200000</v>
      </c>
      <c r="D19" s="95">
        <v>2050000</v>
      </c>
      <c r="E19" s="96">
        <f t="shared" si="0"/>
        <v>0.640625</v>
      </c>
    </row>
  </sheetData>
  <mergeCells count="1">
    <mergeCell ref="B1:E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I22" sqref="I22"/>
    </sheetView>
  </sheetViews>
  <sheetFormatPr defaultRowHeight="16.5"/>
  <cols>
    <col min="1" max="1" width="2.375" style="1" customWidth="1"/>
    <col min="2" max="2" width="25.375" style="1" customWidth="1"/>
    <col min="3" max="3" width="13.625" style="1" customWidth="1"/>
    <col min="4" max="4" width="15.625" style="1" bestFit="1" customWidth="1"/>
    <col min="5" max="5" width="13.5" style="1" bestFit="1" customWidth="1"/>
    <col min="6" max="6" width="11.25" style="1" customWidth="1"/>
    <col min="7" max="16384" width="9" style="1"/>
  </cols>
  <sheetData>
    <row r="1" spans="2:6" ht="5.25" customHeight="1"/>
    <row r="2" spans="2:6">
      <c r="B2" t="s">
        <v>180</v>
      </c>
      <c r="C2"/>
      <c r="D2"/>
      <c r="E2"/>
      <c r="F2"/>
    </row>
    <row r="4" spans="2:6">
      <c r="B4" s="1" t="s">
        <v>94</v>
      </c>
      <c r="C4" s="63" t="s">
        <v>96</v>
      </c>
      <c r="D4" s="63" t="s">
        <v>97</v>
      </c>
      <c r="E4" s="1" t="s">
        <v>98</v>
      </c>
    </row>
    <row r="5" spans="2:6">
      <c r="C5" s="1" t="s">
        <v>178</v>
      </c>
      <c r="D5" s="1" t="s">
        <v>179</v>
      </c>
      <c r="E5" s="1" t="s">
        <v>99</v>
      </c>
    </row>
    <row r="6" spans="2:6">
      <c r="B6" s="1" t="s">
        <v>182</v>
      </c>
      <c r="C6" s="97">
        <f>C9+C16</f>
        <v>631554</v>
      </c>
      <c r="D6" s="97">
        <f>D9+D16</f>
        <v>725146</v>
      </c>
      <c r="E6" s="98">
        <f>D6-C6</f>
        <v>93592</v>
      </c>
    </row>
    <row r="7" spans="2:6">
      <c r="B7" s="1" t="s">
        <v>103</v>
      </c>
      <c r="C7" s="97">
        <v>376546</v>
      </c>
      <c r="D7" s="97">
        <v>450879</v>
      </c>
      <c r="E7" s="98">
        <f t="shared" ref="E7:E18" si="0">D7-C7</f>
        <v>74333</v>
      </c>
    </row>
    <row r="8" spans="2:6">
      <c r="B8" s="1" t="s">
        <v>104</v>
      </c>
      <c r="C8" s="97">
        <v>255008</v>
      </c>
      <c r="D8" s="97">
        <v>-274268</v>
      </c>
      <c r="E8" s="98">
        <f>-(-D8-C8)</f>
        <v>-19260</v>
      </c>
    </row>
    <row r="9" spans="2:6">
      <c r="B9" s="1" t="s">
        <v>105</v>
      </c>
      <c r="C9" s="97">
        <f>SUM(C10:C15)</f>
        <v>527747</v>
      </c>
      <c r="D9" s="97">
        <f>SUM(D10:D15)</f>
        <v>609050</v>
      </c>
      <c r="E9" s="98">
        <f t="shared" si="0"/>
        <v>81303</v>
      </c>
    </row>
    <row r="10" spans="2:6">
      <c r="B10" s="1" t="s">
        <v>106</v>
      </c>
      <c r="C10" s="97">
        <v>100582</v>
      </c>
      <c r="D10" s="97">
        <v>109000</v>
      </c>
      <c r="E10" s="98">
        <f t="shared" si="0"/>
        <v>8418</v>
      </c>
    </row>
    <row r="11" spans="2:6">
      <c r="B11" s="1" t="s">
        <v>107</v>
      </c>
      <c r="C11" s="97">
        <v>24709</v>
      </c>
      <c r="D11" s="97">
        <v>28737</v>
      </c>
      <c r="E11" s="98">
        <f t="shared" si="0"/>
        <v>4028</v>
      </c>
    </row>
    <row r="12" spans="2:6">
      <c r="B12" s="1" t="s">
        <v>108</v>
      </c>
      <c r="C12" s="97">
        <v>218790</v>
      </c>
      <c r="D12" s="97">
        <v>237583</v>
      </c>
      <c r="E12" s="98">
        <f t="shared" si="0"/>
        <v>18793</v>
      </c>
    </row>
    <row r="13" spans="2:6">
      <c r="B13" s="1" t="s">
        <v>109</v>
      </c>
      <c r="C13" s="97">
        <v>10976</v>
      </c>
      <c r="D13" s="97">
        <v>12690</v>
      </c>
      <c r="E13" s="98">
        <f t="shared" si="0"/>
        <v>1714</v>
      </c>
    </row>
    <row r="14" spans="2:6">
      <c r="B14" s="1" t="s">
        <v>110</v>
      </c>
      <c r="C14" s="97">
        <v>62619</v>
      </c>
      <c r="D14" s="97">
        <v>81264</v>
      </c>
      <c r="E14" s="98">
        <f t="shared" si="0"/>
        <v>18645</v>
      </c>
    </row>
    <row r="15" spans="2:6">
      <c r="B15" s="1" t="s">
        <v>111</v>
      </c>
      <c r="C15" s="97">
        <v>110071</v>
      </c>
      <c r="D15" s="97">
        <v>139776</v>
      </c>
      <c r="E15" s="98">
        <f t="shared" si="0"/>
        <v>29705</v>
      </c>
    </row>
    <row r="16" spans="2:6">
      <c r="B16" s="1" t="s">
        <v>112</v>
      </c>
      <c r="C16" s="97">
        <f>SUM(C17:C18)</f>
        <v>103807</v>
      </c>
      <c r="D16" s="97">
        <f>SUM(D17:D18)</f>
        <v>116096</v>
      </c>
      <c r="E16" s="98">
        <f t="shared" si="0"/>
        <v>12289</v>
      </c>
    </row>
    <row r="17" spans="2:5">
      <c r="B17" s="1" t="s">
        <v>113</v>
      </c>
      <c r="C17" s="97">
        <v>24373</v>
      </c>
      <c r="D17" s="97">
        <v>25909</v>
      </c>
      <c r="E17" s="98">
        <f t="shared" si="0"/>
        <v>1536</v>
      </c>
    </row>
    <row r="18" spans="2:5">
      <c r="B18" s="1" t="s">
        <v>114</v>
      </c>
      <c r="C18" s="97">
        <v>79434</v>
      </c>
      <c r="D18" s="97">
        <v>90187</v>
      </c>
      <c r="E18" s="98">
        <f t="shared" si="0"/>
        <v>10753</v>
      </c>
    </row>
  </sheetData>
  <phoneticPr fontId="6" type="noConversion"/>
  <pageMargins left="0.7" right="0.7" top="0.75" bottom="0.75" header="0.3" footer="0.3"/>
  <pageSetup paperSize="9" orientation="portrait" verticalDpi="0" r:id="rId1"/>
  <ignoredErrors>
    <ignoredError sqref="E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4"/>
  <sheetViews>
    <sheetView showGridLines="0" workbookViewId="0">
      <selection activeCell="G18" sqref="G18"/>
    </sheetView>
  </sheetViews>
  <sheetFormatPr defaultRowHeight="16.5"/>
  <cols>
    <col min="1" max="1" width="2.5" style="2" customWidth="1"/>
    <col min="2" max="3" width="9" style="2"/>
    <col min="4" max="4" width="17.125" style="2" bestFit="1" customWidth="1"/>
    <col min="5" max="5" width="7.375" style="2" customWidth="1"/>
    <col min="6" max="6" width="11.5" style="2" customWidth="1"/>
    <col min="7" max="8" width="10.75" style="2" customWidth="1"/>
    <col min="9" max="9" width="12.375" style="2" customWidth="1"/>
    <col min="10" max="16384" width="9" style="2"/>
  </cols>
  <sheetData>
    <row r="1" spans="2:9">
      <c r="B1" s="3" t="s">
        <v>5</v>
      </c>
      <c r="C1" s="3"/>
      <c r="D1" s="4"/>
      <c r="E1" s="4"/>
      <c r="F1" s="4"/>
      <c r="G1" s="4"/>
      <c r="H1" s="4"/>
      <c r="I1" s="4"/>
    </row>
    <row r="2" spans="2:9" ht="31.5">
      <c r="B2" s="117" t="s">
        <v>6</v>
      </c>
      <c r="C2" s="117"/>
      <c r="D2" s="117"/>
      <c r="E2" s="117"/>
      <c r="F2" s="117"/>
      <c r="G2" s="117"/>
      <c r="H2" s="117"/>
      <c r="I2" s="117"/>
    </row>
    <row r="3" spans="2:9" ht="31.5">
      <c r="B3" s="5"/>
      <c r="C3" s="5"/>
      <c r="D3" s="5"/>
      <c r="E3" s="5"/>
      <c r="F3" s="5"/>
      <c r="G3" s="5"/>
      <c r="H3" s="5"/>
      <c r="I3" s="5"/>
    </row>
    <row r="4" spans="2:9">
      <c r="B4" s="118" t="s">
        <v>39</v>
      </c>
      <c r="C4" s="118"/>
      <c r="D4" s="6">
        <v>43475</v>
      </c>
      <c r="E4" s="4"/>
      <c r="F4" s="71" t="s">
        <v>7</v>
      </c>
      <c r="G4" s="51" t="s">
        <v>44</v>
      </c>
      <c r="H4" s="7"/>
      <c r="I4" s="7"/>
    </row>
    <row r="5" spans="2:9">
      <c r="B5" s="118" t="s">
        <v>41</v>
      </c>
      <c r="C5" s="118"/>
      <c r="D5" s="24" t="s">
        <v>43</v>
      </c>
      <c r="E5" s="4"/>
      <c r="F5" s="71" t="s">
        <v>8</v>
      </c>
      <c r="G5" s="52" t="s">
        <v>45</v>
      </c>
      <c r="H5" s="8"/>
      <c r="I5" s="9"/>
    </row>
    <row r="6" spans="2:9">
      <c r="B6" s="118" t="s">
        <v>42</v>
      </c>
      <c r="C6" s="118"/>
      <c r="D6" s="25" t="s">
        <v>47</v>
      </c>
      <c r="E6" s="4"/>
      <c r="F6" s="71" t="s">
        <v>9</v>
      </c>
      <c r="G6" s="52" t="s">
        <v>46</v>
      </c>
      <c r="H6" s="8"/>
      <c r="I6" s="9"/>
    </row>
    <row r="7" spans="2:9">
      <c r="B7" s="4"/>
      <c r="C7" s="4"/>
      <c r="D7" s="4"/>
      <c r="E7" s="4"/>
      <c r="F7" s="71" t="s">
        <v>10</v>
      </c>
      <c r="G7" s="52" t="s">
        <v>48</v>
      </c>
      <c r="H7" s="8"/>
      <c r="I7" s="9"/>
    </row>
    <row r="8" spans="2:9" ht="17.25">
      <c r="B8" s="4"/>
      <c r="C8" s="10" t="s">
        <v>11</v>
      </c>
      <c r="D8" s="4"/>
      <c r="E8" s="4"/>
      <c r="F8" s="4"/>
      <c r="G8" s="4"/>
      <c r="H8" s="4"/>
      <c r="I8" s="4"/>
    </row>
    <row r="9" spans="2:9">
      <c r="B9" s="4"/>
      <c r="C9" s="4"/>
      <c r="D9" s="4"/>
      <c r="E9" s="4"/>
      <c r="F9" s="4"/>
      <c r="G9" s="4"/>
      <c r="H9" s="4"/>
      <c r="I9" s="4"/>
    </row>
    <row r="10" spans="2:9">
      <c r="B10" s="119" t="s">
        <v>12</v>
      </c>
      <c r="C10" s="119"/>
      <c r="D10" s="137"/>
      <c r="E10" s="138"/>
      <c r="F10" s="138"/>
      <c r="G10" s="139"/>
      <c r="H10" s="139"/>
      <c r="I10" s="140"/>
    </row>
    <row r="11" spans="2:9" ht="17.25" thickBot="1">
      <c r="B11" s="120" t="s">
        <v>13</v>
      </c>
      <c r="C11" s="120"/>
      <c r="D11" s="141"/>
      <c r="E11" s="142"/>
      <c r="F11" s="142"/>
      <c r="G11" s="143"/>
      <c r="H11" s="143"/>
      <c r="I11" s="144"/>
    </row>
    <row r="12" spans="2:9" ht="17.25" thickTop="1">
      <c r="B12" s="11" t="s">
        <v>5</v>
      </c>
      <c r="C12" s="114" t="s">
        <v>14</v>
      </c>
      <c r="D12" s="115"/>
      <c r="E12" s="11" t="s">
        <v>15</v>
      </c>
      <c r="F12" s="11" t="s">
        <v>16</v>
      </c>
      <c r="G12" s="11" t="s">
        <v>17</v>
      </c>
      <c r="H12" s="11" t="s">
        <v>18</v>
      </c>
      <c r="I12" s="11" t="s">
        <v>19</v>
      </c>
    </row>
    <row r="13" spans="2:9">
      <c r="B13" s="12">
        <v>1</v>
      </c>
      <c r="C13" s="26" t="s">
        <v>25</v>
      </c>
      <c r="D13" s="14"/>
      <c r="E13" s="12">
        <v>3</v>
      </c>
      <c r="F13" s="15">
        <v>190000</v>
      </c>
      <c r="G13" s="15">
        <f>E13*F13</f>
        <v>570000</v>
      </c>
      <c r="H13" s="15">
        <f>G13*0.1</f>
        <v>57000</v>
      </c>
      <c r="I13" s="14"/>
    </row>
    <row r="14" spans="2:9">
      <c r="B14" s="12">
        <v>2</v>
      </c>
      <c r="C14" s="26" t="s">
        <v>26</v>
      </c>
      <c r="D14" s="14"/>
      <c r="E14" s="12">
        <v>2</v>
      </c>
      <c r="F14" s="15">
        <v>49000</v>
      </c>
      <c r="G14" s="15">
        <f t="shared" ref="G14:G20" si="0">E14*F14</f>
        <v>98000</v>
      </c>
      <c r="H14" s="15">
        <f t="shared" ref="H14:H20" si="1">G14*0.1</f>
        <v>9800</v>
      </c>
      <c r="I14" s="14"/>
    </row>
    <row r="15" spans="2:9">
      <c r="B15" s="12">
        <v>3</v>
      </c>
      <c r="C15" s="27" t="s">
        <v>27</v>
      </c>
      <c r="D15" s="13"/>
      <c r="E15" s="12">
        <v>1</v>
      </c>
      <c r="F15" s="15">
        <v>119000</v>
      </c>
      <c r="G15" s="15">
        <f t="shared" si="0"/>
        <v>119000</v>
      </c>
      <c r="H15" s="15">
        <f t="shared" si="1"/>
        <v>11900</v>
      </c>
      <c r="I15" s="14"/>
    </row>
    <row r="16" spans="2:9">
      <c r="B16" s="12">
        <v>4</v>
      </c>
      <c r="C16" s="27" t="s">
        <v>28</v>
      </c>
      <c r="D16" s="13"/>
      <c r="E16" s="12">
        <v>2</v>
      </c>
      <c r="F16" s="15">
        <v>119000</v>
      </c>
      <c r="G16" s="15">
        <f t="shared" si="0"/>
        <v>238000</v>
      </c>
      <c r="H16" s="15">
        <f t="shared" si="1"/>
        <v>23800</v>
      </c>
      <c r="I16" s="14"/>
    </row>
    <row r="17" spans="2:9">
      <c r="B17" s="12">
        <v>5</v>
      </c>
      <c r="C17" s="26" t="s">
        <v>29</v>
      </c>
      <c r="D17" s="14"/>
      <c r="E17" s="12">
        <v>1</v>
      </c>
      <c r="F17" s="15">
        <v>50000</v>
      </c>
      <c r="G17" s="15">
        <f t="shared" si="0"/>
        <v>50000</v>
      </c>
      <c r="H17" s="15">
        <f t="shared" si="1"/>
        <v>5000</v>
      </c>
      <c r="I17" s="14"/>
    </row>
    <row r="18" spans="2:9">
      <c r="B18" s="12">
        <v>6</v>
      </c>
      <c r="C18" s="26" t="s">
        <v>30</v>
      </c>
      <c r="D18" s="14"/>
      <c r="E18" s="12">
        <v>1</v>
      </c>
      <c r="F18" s="15">
        <v>105000</v>
      </c>
      <c r="G18" s="15">
        <f t="shared" si="0"/>
        <v>105000</v>
      </c>
      <c r="H18" s="15">
        <f t="shared" si="1"/>
        <v>10500</v>
      </c>
      <c r="I18" s="14"/>
    </row>
    <row r="19" spans="2:9">
      <c r="B19" s="12">
        <v>7</v>
      </c>
      <c r="C19" s="26" t="s">
        <v>31</v>
      </c>
      <c r="D19" s="14"/>
      <c r="E19" s="12">
        <v>1</v>
      </c>
      <c r="F19" s="15">
        <v>68000</v>
      </c>
      <c r="G19" s="15">
        <f t="shared" si="0"/>
        <v>68000</v>
      </c>
      <c r="H19" s="15">
        <f t="shared" si="1"/>
        <v>6800</v>
      </c>
      <c r="I19" s="14"/>
    </row>
    <row r="20" spans="2:9">
      <c r="B20" s="12">
        <v>8</v>
      </c>
      <c r="C20" s="26" t="s">
        <v>32</v>
      </c>
      <c r="D20" s="14"/>
      <c r="E20" s="12">
        <v>1</v>
      </c>
      <c r="F20" s="15">
        <v>31000</v>
      </c>
      <c r="G20" s="15">
        <f t="shared" si="0"/>
        <v>31000</v>
      </c>
      <c r="H20" s="15">
        <f t="shared" si="1"/>
        <v>3100</v>
      </c>
      <c r="I20" s="14"/>
    </row>
    <row r="21" spans="2:9">
      <c r="B21" s="116" t="s">
        <v>20</v>
      </c>
      <c r="C21" s="116"/>
      <c r="D21" s="116"/>
      <c r="E21" s="116"/>
      <c r="F21" s="116"/>
      <c r="G21" s="15">
        <f t="shared" ref="G21:H21" si="2">SUM(G13:G20)</f>
        <v>1279000</v>
      </c>
      <c r="H21" s="15">
        <f t="shared" si="2"/>
        <v>127900</v>
      </c>
      <c r="I21" s="14"/>
    </row>
    <row r="22" spans="2:9">
      <c r="B22" s="16" t="s">
        <v>21</v>
      </c>
      <c r="C22" s="17"/>
      <c r="D22" s="17"/>
      <c r="E22" s="17"/>
      <c r="F22" s="17"/>
      <c r="G22" s="17"/>
      <c r="H22" s="17"/>
      <c r="I22" s="18"/>
    </row>
    <row r="23" spans="2:9">
      <c r="B23" s="19" t="s">
        <v>40</v>
      </c>
      <c r="C23" s="20"/>
      <c r="D23" s="20"/>
      <c r="E23" s="20"/>
      <c r="F23" s="20"/>
      <c r="G23" s="20"/>
      <c r="H23" s="20"/>
      <c r="I23" s="21"/>
    </row>
    <row r="24" spans="2:9">
      <c r="B24" s="22"/>
      <c r="C24" s="3"/>
      <c r="D24" s="3"/>
      <c r="E24" s="3"/>
      <c r="F24" s="3"/>
      <c r="G24" s="3"/>
      <c r="H24" s="3"/>
      <c r="I24" s="23"/>
    </row>
  </sheetData>
  <mergeCells count="10">
    <mergeCell ref="C12:D12"/>
    <mergeCell ref="B21:F21"/>
    <mergeCell ref="B2:I2"/>
    <mergeCell ref="B4:C4"/>
    <mergeCell ref="B5:C5"/>
    <mergeCell ref="B6:C6"/>
    <mergeCell ref="B10:C10"/>
    <mergeCell ref="D10:F11"/>
    <mergeCell ref="G10:I11"/>
    <mergeCell ref="B11:C11"/>
  </mergeCells>
  <phoneticPr fontId="6" type="noConversion"/>
  <pageMargins left="0.27" right="0.25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showGridLines="0" topLeftCell="A4" workbookViewId="0">
      <selection activeCell="E35" sqref="E35"/>
    </sheetView>
  </sheetViews>
  <sheetFormatPr defaultRowHeight="16.5"/>
  <cols>
    <col min="1" max="1" width="2.625" customWidth="1"/>
    <col min="2" max="2" width="25.375" customWidth="1"/>
    <col min="3" max="3" width="13.625" customWidth="1"/>
    <col min="4" max="4" width="15.625" bestFit="1" customWidth="1"/>
    <col min="5" max="5" width="13.5" bestFit="1" customWidth="1"/>
    <col min="6" max="6" width="11.25" customWidth="1"/>
  </cols>
  <sheetData>
    <row r="1" spans="1:11" ht="5.25" customHeight="1">
      <c r="A1" s="1"/>
      <c r="B1" s="1"/>
      <c r="C1" s="1"/>
      <c r="D1" s="1"/>
      <c r="E1" s="1"/>
      <c r="F1" s="1"/>
    </row>
    <row r="3" spans="1:11" ht="16.5" customHeight="1">
      <c r="B3" s="125" t="s">
        <v>115</v>
      </c>
      <c r="C3" s="125"/>
      <c r="D3" s="125"/>
      <c r="E3" s="125"/>
      <c r="F3" s="125"/>
    </row>
    <row r="4" spans="1:11" ht="17.25" thickBot="1">
      <c r="F4" s="70" t="s">
        <v>119</v>
      </c>
    </row>
    <row r="5" spans="1:11">
      <c r="B5" s="121" t="s">
        <v>94</v>
      </c>
      <c r="C5" s="69" t="s">
        <v>96</v>
      </c>
      <c r="D5" s="69" t="s">
        <v>97</v>
      </c>
      <c r="E5" s="123" t="s">
        <v>98</v>
      </c>
      <c r="F5" s="124"/>
    </row>
    <row r="6" spans="1:11" ht="17.25" thickBot="1">
      <c r="B6" s="122"/>
      <c r="C6" s="68" t="s">
        <v>101</v>
      </c>
      <c r="D6" s="68" t="s">
        <v>102</v>
      </c>
      <c r="E6" s="68" t="s">
        <v>99</v>
      </c>
      <c r="F6" s="68" t="s">
        <v>100</v>
      </c>
    </row>
    <row r="7" spans="1:11" s="1" customFormat="1" ht="17.25" thickBot="1">
      <c r="B7" s="67" t="s">
        <v>95</v>
      </c>
      <c r="C7" s="145">
        <f>C10+C17</f>
        <v>631554</v>
      </c>
      <c r="D7" s="145">
        <f>D10+D17</f>
        <v>725146</v>
      </c>
      <c r="E7" s="145">
        <f>D7-C7</f>
        <v>93592</v>
      </c>
      <c r="F7" s="151">
        <f>IF(D7&gt;C7,(D7-C7)/C7,-(-D7-C7)/C7)</f>
        <v>0.14819318696421843</v>
      </c>
      <c r="H7"/>
      <c r="I7"/>
      <c r="J7"/>
      <c r="K7"/>
    </row>
    <row r="8" spans="1:11">
      <c r="B8" s="65" t="s">
        <v>103</v>
      </c>
      <c r="C8" s="146">
        <v>376546</v>
      </c>
      <c r="D8" s="146">
        <v>450879</v>
      </c>
      <c r="E8" s="147">
        <f t="shared" ref="E8:E19" si="0">D8-C8</f>
        <v>74333</v>
      </c>
      <c r="F8" s="152">
        <f t="shared" ref="F8:F19" si="1">IF(D8&gt;C8,(D8-C8)/C8,-(-D8-C8)/C8)</f>
        <v>0.19740748806254746</v>
      </c>
    </row>
    <row r="9" spans="1:11">
      <c r="B9" s="64" t="s">
        <v>104</v>
      </c>
      <c r="C9" s="148">
        <v>255008</v>
      </c>
      <c r="D9" s="148">
        <v>-274268</v>
      </c>
      <c r="E9" s="148">
        <f>-(-D9-C9)</f>
        <v>-19260</v>
      </c>
      <c r="F9" s="153">
        <f t="shared" si="1"/>
        <v>-7.5527042288869375E-2</v>
      </c>
    </row>
    <row r="10" spans="1:11" ht="17.25" thickBot="1">
      <c r="B10" s="66" t="s">
        <v>105</v>
      </c>
      <c r="C10" s="149">
        <f>SUM(C11:C16)</f>
        <v>527747</v>
      </c>
      <c r="D10" s="149">
        <f>SUM(D11:D16)</f>
        <v>609050</v>
      </c>
      <c r="E10" s="150">
        <f t="shared" si="0"/>
        <v>81303</v>
      </c>
      <c r="F10" s="154">
        <f t="shared" si="1"/>
        <v>0.15405677341604973</v>
      </c>
    </row>
    <row r="11" spans="1:11">
      <c r="B11" s="65" t="s">
        <v>106</v>
      </c>
      <c r="C11" s="146">
        <v>100582</v>
      </c>
      <c r="D11" s="146">
        <v>109000</v>
      </c>
      <c r="E11" s="147">
        <f t="shared" si="0"/>
        <v>8418</v>
      </c>
      <c r="F11" s="152">
        <f t="shared" si="1"/>
        <v>8.3692907279632536E-2</v>
      </c>
    </row>
    <row r="12" spans="1:11">
      <c r="B12" s="64" t="s">
        <v>107</v>
      </c>
      <c r="C12" s="148">
        <v>24709</v>
      </c>
      <c r="D12" s="148">
        <v>28737</v>
      </c>
      <c r="E12" s="148">
        <f t="shared" si="0"/>
        <v>4028</v>
      </c>
      <c r="F12" s="153">
        <f t="shared" si="1"/>
        <v>0.16301752397911692</v>
      </c>
    </row>
    <row r="13" spans="1:11">
      <c r="B13" s="64" t="s">
        <v>108</v>
      </c>
      <c r="C13" s="148">
        <v>218790</v>
      </c>
      <c r="D13" s="148">
        <v>237583</v>
      </c>
      <c r="E13" s="148">
        <f t="shared" si="0"/>
        <v>18793</v>
      </c>
      <c r="F13" s="153">
        <f t="shared" si="1"/>
        <v>8.5895150601032949E-2</v>
      </c>
    </row>
    <row r="14" spans="1:11">
      <c r="B14" s="64" t="s">
        <v>109</v>
      </c>
      <c r="C14" s="148">
        <v>10976</v>
      </c>
      <c r="D14" s="148">
        <v>12690</v>
      </c>
      <c r="E14" s="148">
        <f t="shared" si="0"/>
        <v>1714</v>
      </c>
      <c r="F14" s="153">
        <f t="shared" si="1"/>
        <v>0.15615889212827988</v>
      </c>
    </row>
    <row r="15" spans="1:11">
      <c r="B15" s="64" t="s">
        <v>110</v>
      </c>
      <c r="C15" s="148">
        <v>62619</v>
      </c>
      <c r="D15" s="148">
        <v>81264</v>
      </c>
      <c r="E15" s="148">
        <f t="shared" si="0"/>
        <v>18645</v>
      </c>
      <c r="F15" s="153">
        <f t="shared" si="1"/>
        <v>0.29775307813922292</v>
      </c>
    </row>
    <row r="16" spans="1:11" ht="17.25" thickBot="1">
      <c r="B16" s="66" t="s">
        <v>111</v>
      </c>
      <c r="C16" s="149">
        <v>110071</v>
      </c>
      <c r="D16" s="149">
        <v>139776</v>
      </c>
      <c r="E16" s="150">
        <f t="shared" si="0"/>
        <v>29705</v>
      </c>
      <c r="F16" s="154">
        <f t="shared" si="1"/>
        <v>0.2698712649108303</v>
      </c>
    </row>
    <row r="17" spans="2:6">
      <c r="B17" s="65" t="s">
        <v>112</v>
      </c>
      <c r="C17" s="146">
        <f>SUM(C18:C19)</f>
        <v>103807</v>
      </c>
      <c r="D17" s="146">
        <f>SUM(D18:D19)</f>
        <v>116096</v>
      </c>
      <c r="E17" s="147">
        <f t="shared" si="0"/>
        <v>12289</v>
      </c>
      <c r="F17" s="152">
        <f t="shared" si="1"/>
        <v>0.11838315335189342</v>
      </c>
    </row>
    <row r="18" spans="2:6">
      <c r="B18" s="64" t="s">
        <v>113</v>
      </c>
      <c r="C18" s="148">
        <v>24373</v>
      </c>
      <c r="D18" s="148">
        <v>25909</v>
      </c>
      <c r="E18" s="148">
        <f t="shared" si="0"/>
        <v>1536</v>
      </c>
      <c r="F18" s="153">
        <f t="shared" si="1"/>
        <v>6.302055553276166E-2</v>
      </c>
    </row>
    <row r="19" spans="2:6" ht="17.25" thickBot="1">
      <c r="B19" s="66" t="s">
        <v>114</v>
      </c>
      <c r="C19" s="149">
        <v>79434</v>
      </c>
      <c r="D19" s="149">
        <v>90187</v>
      </c>
      <c r="E19" s="150">
        <f t="shared" si="0"/>
        <v>10753</v>
      </c>
      <c r="F19" s="154">
        <f t="shared" si="1"/>
        <v>0.13537024447969384</v>
      </c>
    </row>
  </sheetData>
  <mergeCells count="3">
    <mergeCell ref="B5:B6"/>
    <mergeCell ref="E5:F5"/>
    <mergeCell ref="B3:F3"/>
  </mergeCells>
  <phoneticPr fontId="6" type="noConversion"/>
  <pageMargins left="0.7" right="0.7" top="0.75" bottom="0.75" header="0.3" footer="0.3"/>
  <pageSetup paperSize="9" orientation="portrait" verticalDpi="0" r:id="rId1"/>
  <ignoredErrors>
    <ignoredError sqref="E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7"/>
  <sheetViews>
    <sheetView showGridLines="0" workbookViewId="0">
      <selection activeCell="G27" sqref="G27"/>
    </sheetView>
  </sheetViews>
  <sheetFormatPr defaultRowHeight="16.5"/>
  <cols>
    <col min="1" max="1" width="3.125" customWidth="1"/>
    <col min="3" max="3" width="15.25" bestFit="1" customWidth="1"/>
    <col min="4" max="9" width="11.875" customWidth="1"/>
    <col min="10" max="10" width="10.5" customWidth="1"/>
  </cols>
  <sheetData>
    <row r="2" spans="1:6" ht="20.25">
      <c r="B2" s="127" t="s">
        <v>124</v>
      </c>
      <c r="C2" s="127"/>
      <c r="D2" s="127"/>
      <c r="E2" s="127"/>
      <c r="F2" s="127"/>
    </row>
    <row r="4" spans="1:6">
      <c r="B4" s="105" t="s">
        <v>123</v>
      </c>
      <c r="C4" s="106" t="s">
        <v>120</v>
      </c>
      <c r="D4" s="106" t="s">
        <v>121</v>
      </c>
      <c r="E4" s="106" t="s">
        <v>122</v>
      </c>
      <c r="F4" s="107" t="s">
        <v>125</v>
      </c>
    </row>
    <row r="5" spans="1:6">
      <c r="B5" s="102">
        <v>1</v>
      </c>
      <c r="C5" s="111">
        <v>43467</v>
      </c>
      <c r="D5" s="103">
        <v>0.375</v>
      </c>
      <c r="E5" s="103">
        <v>0.75</v>
      </c>
      <c r="F5" s="104">
        <v>0.33333333333333331</v>
      </c>
    </row>
    <row r="6" spans="1:6">
      <c r="A6" s="1"/>
      <c r="B6" s="99">
        <v>2</v>
      </c>
      <c r="C6" s="112">
        <v>43468</v>
      </c>
      <c r="D6" s="100">
        <v>0.375</v>
      </c>
      <c r="E6" s="100">
        <v>0.75</v>
      </c>
      <c r="F6" s="101">
        <v>0.33333333333333331</v>
      </c>
    </row>
    <row r="7" spans="1:6">
      <c r="A7" s="1"/>
      <c r="B7" s="99">
        <v>3</v>
      </c>
      <c r="C7" s="112">
        <v>43469</v>
      </c>
      <c r="D7" s="100">
        <v>0.375</v>
      </c>
      <c r="E7" s="100">
        <v>0.83333333333333337</v>
      </c>
      <c r="F7" s="101">
        <v>0.41666666666666669</v>
      </c>
    </row>
    <row r="8" spans="1:6">
      <c r="A8" s="1"/>
      <c r="B8" s="99">
        <v>4</v>
      </c>
      <c r="C8" s="112">
        <v>43472</v>
      </c>
      <c r="D8" s="100">
        <v>0.375</v>
      </c>
      <c r="E8" s="100">
        <v>0.75</v>
      </c>
      <c r="F8" s="101">
        <v>0.33333333333333331</v>
      </c>
    </row>
    <row r="9" spans="1:6">
      <c r="A9" s="1"/>
      <c r="B9" s="99">
        <v>5</v>
      </c>
      <c r="C9" s="112">
        <v>43473</v>
      </c>
      <c r="D9" s="100">
        <v>0.41666666666666669</v>
      </c>
      <c r="E9" s="100">
        <v>0.75</v>
      </c>
      <c r="F9" s="101">
        <v>0.29166666666666663</v>
      </c>
    </row>
    <row r="10" spans="1:6">
      <c r="A10" s="1"/>
      <c r="B10" s="99">
        <v>6</v>
      </c>
      <c r="C10" s="112">
        <v>43474</v>
      </c>
      <c r="D10" s="100">
        <v>0.375</v>
      </c>
      <c r="E10" s="100">
        <v>0.875</v>
      </c>
      <c r="F10" s="101">
        <v>0.45833333333333331</v>
      </c>
    </row>
    <row r="11" spans="1:6">
      <c r="A11" s="1"/>
      <c r="B11" s="99">
        <v>7</v>
      </c>
      <c r="C11" s="112">
        <v>43475</v>
      </c>
      <c r="D11" s="100">
        <v>0.54166666666666663</v>
      </c>
      <c r="E11" s="100">
        <v>0.75</v>
      </c>
      <c r="F11" s="101">
        <v>0.16666666666666671</v>
      </c>
    </row>
    <row r="12" spans="1:6">
      <c r="A12" s="1"/>
      <c r="B12" s="99">
        <v>8</v>
      </c>
      <c r="C12" s="112">
        <v>43476</v>
      </c>
      <c r="D12" s="100">
        <v>0.375</v>
      </c>
      <c r="E12" s="100">
        <v>0.75</v>
      </c>
      <c r="F12" s="101">
        <v>0.33333333333333331</v>
      </c>
    </row>
    <row r="13" spans="1:6">
      <c r="A13" s="1"/>
      <c r="B13" s="99">
        <v>9</v>
      </c>
      <c r="C13" s="112">
        <v>43479</v>
      </c>
      <c r="D13" s="100">
        <v>0.375</v>
      </c>
      <c r="E13" s="100">
        <v>0.75</v>
      </c>
      <c r="F13" s="101">
        <v>0.33333333333333331</v>
      </c>
    </row>
    <row r="14" spans="1:6">
      <c r="A14" s="1"/>
      <c r="B14" s="99">
        <v>10</v>
      </c>
      <c r="C14" s="112">
        <v>43480</v>
      </c>
      <c r="D14" s="100">
        <v>0.375</v>
      </c>
      <c r="E14" s="100">
        <v>0.75</v>
      </c>
      <c r="F14" s="101">
        <v>0.33333333333333331</v>
      </c>
    </row>
    <row r="15" spans="1:6">
      <c r="A15" s="1"/>
      <c r="B15" s="99">
        <v>11</v>
      </c>
      <c r="C15" s="112">
        <v>43481</v>
      </c>
      <c r="D15" s="100">
        <v>0.375</v>
      </c>
      <c r="E15" s="100">
        <v>0.91666666666666663</v>
      </c>
      <c r="F15" s="101">
        <v>0.49999999999999994</v>
      </c>
    </row>
    <row r="16" spans="1:6">
      <c r="A16" s="1"/>
      <c r="B16" s="99">
        <v>12</v>
      </c>
      <c r="C16" s="112">
        <v>43482</v>
      </c>
      <c r="D16" s="100">
        <v>0.375</v>
      </c>
      <c r="E16" s="100">
        <v>0.75</v>
      </c>
      <c r="F16" s="101">
        <v>0.33333333333333331</v>
      </c>
    </row>
    <row r="17" spans="1:6">
      <c r="A17" s="1"/>
      <c r="B17" s="99">
        <v>13</v>
      </c>
      <c r="C17" s="112">
        <v>43483</v>
      </c>
      <c r="D17" s="100">
        <v>0.375</v>
      </c>
      <c r="E17" s="100">
        <v>0.75</v>
      </c>
      <c r="F17" s="101">
        <v>0.33333333333333331</v>
      </c>
    </row>
    <row r="18" spans="1:6">
      <c r="A18" s="1"/>
      <c r="B18" s="99">
        <v>14</v>
      </c>
      <c r="C18" s="112">
        <v>43486</v>
      </c>
      <c r="D18" s="100">
        <v>0.375</v>
      </c>
      <c r="E18" s="100">
        <v>0.75</v>
      </c>
      <c r="F18" s="101">
        <v>0.33333333333333331</v>
      </c>
    </row>
    <row r="19" spans="1:6">
      <c r="B19" s="99">
        <v>15</v>
      </c>
      <c r="C19" s="112">
        <v>43487</v>
      </c>
      <c r="D19" s="100">
        <v>0.375</v>
      </c>
      <c r="E19" s="100">
        <v>0.75</v>
      </c>
      <c r="F19" s="101">
        <v>0.33333333333333331</v>
      </c>
    </row>
    <row r="20" spans="1:6">
      <c r="B20" s="99">
        <v>16</v>
      </c>
      <c r="C20" s="112">
        <v>43488</v>
      </c>
      <c r="D20" s="100">
        <v>0.375</v>
      </c>
      <c r="E20" s="100">
        <v>0.79166666666666663</v>
      </c>
      <c r="F20" s="101">
        <v>0.37499999999999994</v>
      </c>
    </row>
    <row r="21" spans="1:6">
      <c r="B21" s="99">
        <v>17</v>
      </c>
      <c r="C21" s="112">
        <v>43489</v>
      </c>
      <c r="D21" s="100">
        <v>0.375</v>
      </c>
      <c r="E21" s="100">
        <v>0.75</v>
      </c>
      <c r="F21" s="101">
        <v>0.33333333333333331</v>
      </c>
    </row>
    <row r="22" spans="1:6">
      <c r="B22" s="99">
        <v>18</v>
      </c>
      <c r="C22" s="112">
        <v>43490</v>
      </c>
      <c r="D22" s="100">
        <v>0.375</v>
      </c>
      <c r="E22" s="100">
        <v>0.91666666666666663</v>
      </c>
      <c r="F22" s="101">
        <v>0.49999999999999994</v>
      </c>
    </row>
    <row r="23" spans="1:6">
      <c r="B23" s="99">
        <v>19</v>
      </c>
      <c r="C23" s="112">
        <v>43493</v>
      </c>
      <c r="D23" s="100">
        <v>0.375</v>
      </c>
      <c r="E23" s="100">
        <v>0.75</v>
      </c>
      <c r="F23" s="101">
        <v>0.33333333333333331</v>
      </c>
    </row>
    <row r="24" spans="1:6">
      <c r="B24" s="99">
        <v>20</v>
      </c>
      <c r="C24" s="112">
        <v>43494</v>
      </c>
      <c r="D24" s="100">
        <v>0.375</v>
      </c>
      <c r="E24" s="100">
        <v>0.875</v>
      </c>
      <c r="F24" s="101">
        <v>0.45833333333333331</v>
      </c>
    </row>
    <row r="25" spans="1:6">
      <c r="B25" s="99">
        <v>21</v>
      </c>
      <c r="C25" s="112">
        <v>43495</v>
      </c>
      <c r="D25" s="100">
        <v>0.375</v>
      </c>
      <c r="E25" s="100">
        <v>0.75</v>
      </c>
      <c r="F25" s="101">
        <v>0.33333333333333331</v>
      </c>
    </row>
    <row r="26" spans="1:6">
      <c r="B26" s="108">
        <v>22</v>
      </c>
      <c r="C26" s="113">
        <v>43496</v>
      </c>
      <c r="D26" s="109">
        <v>0.375</v>
      </c>
      <c r="E26" s="109">
        <v>0.75</v>
      </c>
      <c r="F26" s="110">
        <v>0.33333333333333331</v>
      </c>
    </row>
    <row r="27" spans="1:6">
      <c r="B27" s="126" t="s">
        <v>126</v>
      </c>
      <c r="C27" s="126"/>
      <c r="D27" s="126"/>
      <c r="E27" s="126"/>
      <c r="F27" s="155"/>
    </row>
  </sheetData>
  <mergeCells count="2">
    <mergeCell ref="B27:E27"/>
    <mergeCell ref="B2:F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F9" sqref="F9"/>
    </sheetView>
  </sheetViews>
  <sheetFormatPr defaultRowHeight="16.5"/>
  <cols>
    <col min="1" max="1" width="2.25" customWidth="1"/>
    <col min="2" max="2" width="11.875" customWidth="1"/>
    <col min="3" max="3" width="14.375" customWidth="1"/>
    <col min="4" max="4" width="12.5" customWidth="1"/>
    <col min="5" max="5" width="10.125" customWidth="1"/>
    <col min="6" max="6" width="14.375" customWidth="1"/>
  </cols>
  <sheetData>
    <row r="1" spans="1:6" ht="9.75" customHeight="1">
      <c r="A1" s="1"/>
      <c r="B1" s="1"/>
      <c r="C1" s="1"/>
      <c r="D1" s="1"/>
      <c r="E1" s="1"/>
      <c r="F1" s="1"/>
    </row>
    <row r="2" spans="1:6" ht="26.25">
      <c r="A2" s="1"/>
      <c r="B2" s="128" t="s">
        <v>127</v>
      </c>
      <c r="C2" s="129"/>
      <c r="D2" s="129"/>
      <c r="E2" s="129"/>
      <c r="F2" s="129"/>
    </row>
    <row r="3" spans="1:6">
      <c r="A3" s="1"/>
      <c r="B3" s="28"/>
      <c r="C3" s="28"/>
      <c r="D3" s="29"/>
      <c r="E3" s="84" t="s">
        <v>118</v>
      </c>
      <c r="F3" s="85">
        <v>43475</v>
      </c>
    </row>
    <row r="4" spans="1:6">
      <c r="A4" s="1"/>
      <c r="B4" s="130" t="s">
        <v>116</v>
      </c>
      <c r="C4" s="132" t="s">
        <v>117</v>
      </c>
      <c r="D4" s="132" t="s">
        <v>183</v>
      </c>
      <c r="E4" s="132"/>
      <c r="F4" s="134"/>
    </row>
    <row r="5" spans="1:6">
      <c r="A5" s="1"/>
      <c r="B5" s="131"/>
      <c r="C5" s="133"/>
      <c r="D5" s="73" t="s">
        <v>140</v>
      </c>
      <c r="E5" s="73" t="s">
        <v>61</v>
      </c>
      <c r="F5" s="74" t="s">
        <v>49</v>
      </c>
    </row>
    <row r="6" spans="1:6">
      <c r="A6" s="1"/>
      <c r="B6" s="75" t="s">
        <v>50</v>
      </c>
      <c r="C6" s="33" t="s">
        <v>128</v>
      </c>
      <c r="D6" s="34">
        <v>0.50150462962962961</v>
      </c>
      <c r="E6" s="35">
        <v>3</v>
      </c>
      <c r="F6" s="76">
        <v>49</v>
      </c>
    </row>
    <row r="7" spans="1:6">
      <c r="A7" s="1"/>
      <c r="B7" s="77" t="s">
        <v>62</v>
      </c>
      <c r="C7" s="30" t="s">
        <v>129</v>
      </c>
      <c r="D7" s="31">
        <v>0.50127314814814816</v>
      </c>
      <c r="E7" s="32">
        <v>8</v>
      </c>
      <c r="F7" s="78">
        <v>48</v>
      </c>
    </row>
    <row r="8" spans="1:6">
      <c r="A8" s="1"/>
      <c r="B8" s="77" t="s">
        <v>51</v>
      </c>
      <c r="C8" s="30" t="s">
        <v>130</v>
      </c>
      <c r="D8" s="31">
        <v>0.50089120370370377</v>
      </c>
      <c r="E8" s="32">
        <v>2</v>
      </c>
      <c r="F8" s="78">
        <v>38</v>
      </c>
    </row>
    <row r="9" spans="1:6">
      <c r="A9" s="1"/>
      <c r="B9" s="77" t="s">
        <v>52</v>
      </c>
      <c r="C9" s="30" t="s">
        <v>131</v>
      </c>
      <c r="D9" s="31">
        <v>0.50140046296296303</v>
      </c>
      <c r="E9" s="32">
        <v>4</v>
      </c>
      <c r="F9" s="78">
        <v>51</v>
      </c>
    </row>
    <row r="10" spans="1:6">
      <c r="A10" s="1"/>
      <c r="B10" s="77" t="s">
        <v>53</v>
      </c>
      <c r="C10" s="30" t="s">
        <v>132</v>
      </c>
      <c r="D10" s="31">
        <v>0.50156250000000002</v>
      </c>
      <c r="E10" s="32">
        <v>3</v>
      </c>
      <c r="F10" s="78">
        <v>47</v>
      </c>
    </row>
    <row r="11" spans="1:6">
      <c r="A11" s="1"/>
      <c r="B11" s="77" t="s">
        <v>54</v>
      </c>
      <c r="C11" s="30" t="s">
        <v>133</v>
      </c>
      <c r="D11" s="31">
        <v>0.50130787037037039</v>
      </c>
      <c r="E11" s="32">
        <v>4</v>
      </c>
      <c r="F11" s="78">
        <v>57</v>
      </c>
    </row>
    <row r="12" spans="1:6">
      <c r="A12" s="1"/>
      <c r="B12" s="77" t="s">
        <v>55</v>
      </c>
      <c r="C12" s="30" t="s">
        <v>134</v>
      </c>
      <c r="D12" s="31">
        <v>0.50092592592592589</v>
      </c>
      <c r="E12" s="32">
        <v>7</v>
      </c>
      <c r="F12" s="78">
        <v>71</v>
      </c>
    </row>
    <row r="13" spans="1:6">
      <c r="A13" s="1"/>
      <c r="B13" s="77" t="s">
        <v>56</v>
      </c>
      <c r="C13" s="30" t="s">
        <v>135</v>
      </c>
      <c r="D13" s="31">
        <v>0.50089120370370377</v>
      </c>
      <c r="E13" s="32">
        <v>4</v>
      </c>
      <c r="F13" s="78">
        <v>61</v>
      </c>
    </row>
    <row r="14" spans="1:6">
      <c r="A14" s="1"/>
      <c r="B14" s="77" t="s">
        <v>57</v>
      </c>
      <c r="C14" s="30" t="s">
        <v>136</v>
      </c>
      <c r="D14" s="31">
        <v>0.50156250000000002</v>
      </c>
      <c r="E14" s="32">
        <v>5</v>
      </c>
      <c r="F14" s="78">
        <v>75</v>
      </c>
    </row>
    <row r="15" spans="1:6">
      <c r="A15" s="1"/>
      <c r="B15" s="77" t="s">
        <v>58</v>
      </c>
      <c r="C15" s="30" t="s">
        <v>137</v>
      </c>
      <c r="D15" s="31">
        <v>0.50156250000000002</v>
      </c>
      <c r="E15" s="32">
        <v>7</v>
      </c>
      <c r="F15" s="78">
        <v>45</v>
      </c>
    </row>
    <row r="16" spans="1:6">
      <c r="A16" s="1"/>
      <c r="B16" s="77" t="s">
        <v>59</v>
      </c>
      <c r="C16" s="30" t="s">
        <v>138</v>
      </c>
      <c r="D16" s="31">
        <v>0.50156250000000002</v>
      </c>
      <c r="E16" s="32">
        <v>11</v>
      </c>
      <c r="F16" s="78">
        <v>88</v>
      </c>
    </row>
    <row r="17" spans="1:6">
      <c r="A17" s="1"/>
      <c r="B17" s="79" t="s">
        <v>60</v>
      </c>
      <c r="C17" s="80" t="s">
        <v>139</v>
      </c>
      <c r="D17" s="81">
        <v>0.50081018518518516</v>
      </c>
      <c r="E17" s="82">
        <v>10</v>
      </c>
      <c r="F17" s="83">
        <v>56</v>
      </c>
    </row>
  </sheetData>
  <mergeCells count="4">
    <mergeCell ref="B2:F2"/>
    <mergeCell ref="B4:B5"/>
    <mergeCell ref="C4:C5"/>
    <mergeCell ref="D4:F4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7"/>
  <sheetViews>
    <sheetView workbookViewId="0">
      <selection activeCell="G7" sqref="G7"/>
    </sheetView>
  </sheetViews>
  <sheetFormatPr defaultRowHeight="16.5"/>
  <cols>
    <col min="1" max="1" width="2.875" customWidth="1"/>
    <col min="6" max="6" width="9.875" bestFit="1" customWidth="1"/>
  </cols>
  <sheetData>
    <row r="1" spans="2:7" ht="21.75" customHeight="1">
      <c r="B1" s="125" t="s">
        <v>159</v>
      </c>
      <c r="C1" s="125"/>
      <c r="D1" s="125"/>
      <c r="E1" s="125"/>
      <c r="F1" s="125"/>
      <c r="G1" s="125"/>
    </row>
    <row r="2" spans="2:7" ht="18.75" customHeight="1" thickBot="1"/>
    <row r="3" spans="2:7" ht="18.75" customHeight="1" thickBot="1">
      <c r="B3" s="86" t="s">
        <v>141</v>
      </c>
      <c r="C3" s="86" t="s">
        <v>156</v>
      </c>
      <c r="D3" s="86" t="s">
        <v>157</v>
      </c>
      <c r="E3" s="86" t="s">
        <v>158</v>
      </c>
      <c r="F3" s="86" t="s">
        <v>63</v>
      </c>
      <c r="G3" s="86" t="s">
        <v>64</v>
      </c>
    </row>
    <row r="4" spans="2:7" ht="18.75" customHeight="1" thickTop="1">
      <c r="B4" s="53" t="s">
        <v>142</v>
      </c>
      <c r="C4" s="42">
        <v>90</v>
      </c>
      <c r="D4" s="42">
        <v>88</v>
      </c>
      <c r="E4" s="43">
        <v>75</v>
      </c>
      <c r="F4" s="87">
        <f>AVERAGE(C4:E4)</f>
        <v>84.333333333333329</v>
      </c>
      <c r="G4" s="44" t="str">
        <f>IF(F4&gt;=80,"합격","불합격")</f>
        <v>합격</v>
      </c>
    </row>
    <row r="5" spans="2:7" ht="18.75" customHeight="1">
      <c r="B5" s="53" t="s">
        <v>143</v>
      </c>
      <c r="C5" s="36">
        <v>64</v>
      </c>
      <c r="D5" s="36">
        <v>45</v>
      </c>
      <c r="E5" s="37">
        <v>69</v>
      </c>
      <c r="F5" s="88">
        <f t="shared" ref="F5:F17" si="0">AVERAGE(C5:E5)</f>
        <v>59.333333333333336</v>
      </c>
      <c r="G5" s="38" t="str">
        <f t="shared" ref="G5:G17" si="1">IF(F5&gt;=80,"합격","불합격")</f>
        <v>불합격</v>
      </c>
    </row>
    <row r="6" spans="2:7" ht="18.75" customHeight="1">
      <c r="B6" s="53" t="s">
        <v>144</v>
      </c>
      <c r="C6" s="36">
        <v>69</v>
      </c>
      <c r="D6" s="36">
        <v>69</v>
      </c>
      <c r="E6" s="37">
        <v>28</v>
      </c>
      <c r="F6" s="88">
        <f t="shared" si="0"/>
        <v>55.333333333333336</v>
      </c>
      <c r="G6" s="38" t="str">
        <f t="shared" si="1"/>
        <v>불합격</v>
      </c>
    </row>
    <row r="7" spans="2:7" ht="18.75" customHeight="1">
      <c r="B7" s="53" t="s">
        <v>145</v>
      </c>
      <c r="C7" s="36">
        <v>92</v>
      </c>
      <c r="D7" s="36">
        <v>69</v>
      </c>
      <c r="E7" s="37">
        <v>80</v>
      </c>
      <c r="F7" s="88">
        <f t="shared" si="0"/>
        <v>80.333333333333329</v>
      </c>
      <c r="G7" s="38" t="str">
        <f t="shared" si="1"/>
        <v>합격</v>
      </c>
    </row>
    <row r="8" spans="2:7" ht="18.75" customHeight="1">
      <c r="B8" s="53" t="s">
        <v>146</v>
      </c>
      <c r="C8" s="36">
        <v>51</v>
      </c>
      <c r="D8" s="36">
        <v>85</v>
      </c>
      <c r="E8" s="37">
        <v>99</v>
      </c>
      <c r="F8" s="88">
        <f t="shared" si="0"/>
        <v>78.333333333333329</v>
      </c>
      <c r="G8" s="38" t="str">
        <f t="shared" si="1"/>
        <v>불합격</v>
      </c>
    </row>
    <row r="9" spans="2:7" ht="18.75" customHeight="1">
      <c r="B9" s="53" t="s">
        <v>147</v>
      </c>
      <c r="C9" s="36">
        <v>92</v>
      </c>
      <c r="D9" s="36">
        <v>75</v>
      </c>
      <c r="E9" s="37">
        <v>88</v>
      </c>
      <c r="F9" s="88">
        <f t="shared" si="0"/>
        <v>85</v>
      </c>
      <c r="G9" s="38" t="str">
        <f t="shared" si="1"/>
        <v>합격</v>
      </c>
    </row>
    <row r="10" spans="2:7" ht="18.75" customHeight="1">
      <c r="B10" s="53" t="s">
        <v>148</v>
      </c>
      <c r="C10" s="36">
        <v>88</v>
      </c>
      <c r="D10" s="36">
        <v>62</v>
      </c>
      <c r="E10" s="37">
        <v>77</v>
      </c>
      <c r="F10" s="88">
        <f t="shared" si="0"/>
        <v>75.666666666666671</v>
      </c>
      <c r="G10" s="38" t="str">
        <f t="shared" si="1"/>
        <v>불합격</v>
      </c>
    </row>
    <row r="11" spans="2:7" ht="18.75" customHeight="1">
      <c r="B11" s="53" t="s">
        <v>149</v>
      </c>
      <c r="C11" s="36">
        <v>95</v>
      </c>
      <c r="D11" s="36">
        <v>88</v>
      </c>
      <c r="E11" s="37">
        <v>95</v>
      </c>
      <c r="F11" s="88">
        <f t="shared" si="0"/>
        <v>92.666666666666671</v>
      </c>
      <c r="G11" s="38" t="str">
        <f t="shared" si="1"/>
        <v>합격</v>
      </c>
    </row>
    <row r="12" spans="2:7" ht="18.75" customHeight="1">
      <c r="B12" s="53" t="s">
        <v>154</v>
      </c>
      <c r="C12" s="36">
        <v>65</v>
      </c>
      <c r="D12" s="36">
        <v>60</v>
      </c>
      <c r="E12" s="37">
        <v>65</v>
      </c>
      <c r="F12" s="88">
        <f t="shared" si="0"/>
        <v>63.333333333333336</v>
      </c>
      <c r="G12" s="38" t="str">
        <f t="shared" si="1"/>
        <v>불합격</v>
      </c>
    </row>
    <row r="13" spans="2:7" ht="18.75" customHeight="1">
      <c r="B13" s="53" t="s">
        <v>150</v>
      </c>
      <c r="C13" s="36">
        <v>80</v>
      </c>
      <c r="D13" s="36">
        <v>95</v>
      </c>
      <c r="E13" s="37">
        <v>70</v>
      </c>
      <c r="F13" s="88">
        <f t="shared" si="0"/>
        <v>81.666666666666671</v>
      </c>
      <c r="G13" s="38" t="str">
        <f t="shared" si="1"/>
        <v>합격</v>
      </c>
    </row>
    <row r="14" spans="2:7" ht="18.75" customHeight="1">
      <c r="B14" s="53" t="s">
        <v>151</v>
      </c>
      <c r="C14" s="36">
        <v>60</v>
      </c>
      <c r="D14" s="36">
        <v>92</v>
      </c>
      <c r="E14" s="37">
        <v>46</v>
      </c>
      <c r="F14" s="88">
        <f t="shared" si="0"/>
        <v>66</v>
      </c>
      <c r="G14" s="38" t="str">
        <f t="shared" si="1"/>
        <v>불합격</v>
      </c>
    </row>
    <row r="15" spans="2:7" ht="18.75" customHeight="1">
      <c r="B15" s="53" t="s">
        <v>152</v>
      </c>
      <c r="C15" s="36">
        <v>98</v>
      </c>
      <c r="D15" s="36">
        <v>95</v>
      </c>
      <c r="E15" s="37">
        <v>88</v>
      </c>
      <c r="F15" s="88">
        <f t="shared" si="0"/>
        <v>93.666666666666671</v>
      </c>
      <c r="G15" s="38" t="str">
        <f t="shared" si="1"/>
        <v>합격</v>
      </c>
    </row>
    <row r="16" spans="2:7" ht="18.75" customHeight="1">
      <c r="B16" s="53" t="s">
        <v>153</v>
      </c>
      <c r="C16" s="36">
        <v>61</v>
      </c>
      <c r="D16" s="36">
        <v>92</v>
      </c>
      <c r="E16" s="37">
        <v>63</v>
      </c>
      <c r="F16" s="88">
        <f t="shared" si="0"/>
        <v>72</v>
      </c>
      <c r="G16" s="38" t="str">
        <f t="shared" si="1"/>
        <v>불합격</v>
      </c>
    </row>
    <row r="17" spans="2:7" ht="18.75" customHeight="1" thickBot="1">
      <c r="B17" s="39" t="s">
        <v>155</v>
      </c>
      <c r="C17" s="39">
        <v>61</v>
      </c>
      <c r="D17" s="39">
        <v>85</v>
      </c>
      <c r="E17" s="40">
        <v>65</v>
      </c>
      <c r="F17" s="89">
        <f t="shared" si="0"/>
        <v>70.333333333333329</v>
      </c>
      <c r="G17" s="41" t="str">
        <f t="shared" si="1"/>
        <v>불합격</v>
      </c>
    </row>
  </sheetData>
  <mergeCells count="1">
    <mergeCell ref="B1:G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7"/>
  <sheetViews>
    <sheetView workbookViewId="0">
      <selection activeCell="J13" sqref="J13"/>
    </sheetView>
  </sheetViews>
  <sheetFormatPr defaultRowHeight="16.5"/>
  <cols>
    <col min="1" max="1" width="2.875" style="1" customWidth="1"/>
    <col min="2" max="5" width="9" style="1"/>
    <col min="6" max="6" width="9.875" style="1" bestFit="1" customWidth="1"/>
    <col min="7" max="16384" width="9" style="1"/>
  </cols>
  <sheetData>
    <row r="1" spans="2:7" ht="21.75" customHeight="1">
      <c r="B1" s="125" t="s">
        <v>159</v>
      </c>
      <c r="C1" s="125"/>
      <c r="D1" s="125"/>
      <c r="E1" s="125"/>
      <c r="F1" s="125"/>
      <c r="G1" s="125"/>
    </row>
    <row r="2" spans="2:7" ht="18.75" customHeight="1" thickBot="1"/>
    <row r="3" spans="2:7" ht="18.75" customHeight="1" thickBot="1">
      <c r="B3" s="86" t="s">
        <v>141</v>
      </c>
      <c r="C3" s="86" t="s">
        <v>156</v>
      </c>
      <c r="D3" s="86" t="s">
        <v>157</v>
      </c>
      <c r="E3" s="86" t="s">
        <v>158</v>
      </c>
      <c r="F3" s="86" t="s">
        <v>63</v>
      </c>
      <c r="G3" s="86" t="s">
        <v>64</v>
      </c>
    </row>
    <row r="4" spans="2:7" ht="18.75" customHeight="1" thickTop="1">
      <c r="B4" s="53" t="s">
        <v>142</v>
      </c>
      <c r="C4" s="42">
        <v>90</v>
      </c>
      <c r="D4" s="42">
        <v>88</v>
      </c>
      <c r="E4" s="43">
        <v>75</v>
      </c>
      <c r="F4" s="87">
        <f>AVERAGE(C4:E4)</f>
        <v>84.333333333333329</v>
      </c>
      <c r="G4" s="44" t="str">
        <f>IF(F4&gt;=80,"합격","불합격")</f>
        <v>합격</v>
      </c>
    </row>
    <row r="5" spans="2:7" ht="18.75" customHeight="1">
      <c r="B5" s="53" t="s">
        <v>143</v>
      </c>
      <c r="C5" s="36">
        <v>64</v>
      </c>
      <c r="D5" s="36">
        <v>45</v>
      </c>
      <c r="E5" s="37">
        <v>69</v>
      </c>
      <c r="F5" s="88">
        <f t="shared" ref="F5:F17" si="0">AVERAGE(C5:E5)</f>
        <v>59.333333333333336</v>
      </c>
      <c r="G5" s="38" t="str">
        <f t="shared" ref="G5:G17" si="1">IF(F5&gt;=80,"합격","불합격")</f>
        <v>불합격</v>
      </c>
    </row>
    <row r="6" spans="2:7" ht="18.75" customHeight="1">
      <c r="B6" s="53" t="s">
        <v>144</v>
      </c>
      <c r="C6" s="36">
        <v>69</v>
      </c>
      <c r="D6" s="36">
        <v>69</v>
      </c>
      <c r="E6" s="37">
        <v>28</v>
      </c>
      <c r="F6" s="88">
        <f t="shared" si="0"/>
        <v>55.333333333333336</v>
      </c>
      <c r="G6" s="38" t="str">
        <f t="shared" si="1"/>
        <v>불합격</v>
      </c>
    </row>
    <row r="7" spans="2:7" ht="18.75" customHeight="1">
      <c r="B7" s="53" t="s">
        <v>145</v>
      </c>
      <c r="C7" s="36">
        <v>92</v>
      </c>
      <c r="D7" s="36">
        <v>69</v>
      </c>
      <c r="E7" s="37">
        <v>80</v>
      </c>
      <c r="F7" s="88">
        <f t="shared" si="0"/>
        <v>80.333333333333329</v>
      </c>
      <c r="G7" s="38" t="str">
        <f t="shared" si="1"/>
        <v>합격</v>
      </c>
    </row>
    <row r="8" spans="2:7" ht="18.75" customHeight="1">
      <c r="B8" s="53" t="s">
        <v>146</v>
      </c>
      <c r="C8" s="36">
        <v>51</v>
      </c>
      <c r="D8" s="36">
        <v>85</v>
      </c>
      <c r="E8" s="37">
        <v>99</v>
      </c>
      <c r="F8" s="88">
        <f t="shared" si="0"/>
        <v>78.333333333333329</v>
      </c>
      <c r="G8" s="38" t="str">
        <f t="shared" si="1"/>
        <v>불합격</v>
      </c>
    </row>
    <row r="9" spans="2:7" ht="18.75" customHeight="1">
      <c r="B9" s="53" t="s">
        <v>147</v>
      </c>
      <c r="C9" s="36">
        <v>92</v>
      </c>
      <c r="D9" s="36">
        <v>75</v>
      </c>
      <c r="E9" s="37">
        <v>88</v>
      </c>
      <c r="F9" s="88">
        <f t="shared" si="0"/>
        <v>85</v>
      </c>
      <c r="G9" s="38" t="str">
        <f t="shared" si="1"/>
        <v>합격</v>
      </c>
    </row>
    <row r="10" spans="2:7" ht="18.75" customHeight="1">
      <c r="B10" s="53" t="s">
        <v>148</v>
      </c>
      <c r="C10" s="36">
        <v>88</v>
      </c>
      <c r="D10" s="36">
        <v>62</v>
      </c>
      <c r="E10" s="37">
        <v>77</v>
      </c>
      <c r="F10" s="88">
        <f t="shared" si="0"/>
        <v>75.666666666666671</v>
      </c>
      <c r="G10" s="38" t="str">
        <f t="shared" si="1"/>
        <v>불합격</v>
      </c>
    </row>
    <row r="11" spans="2:7" ht="18.75" customHeight="1">
      <c r="B11" s="53" t="s">
        <v>149</v>
      </c>
      <c r="C11" s="36">
        <v>95</v>
      </c>
      <c r="D11" s="36">
        <v>88</v>
      </c>
      <c r="E11" s="37">
        <v>95</v>
      </c>
      <c r="F11" s="88">
        <f t="shared" si="0"/>
        <v>92.666666666666671</v>
      </c>
      <c r="G11" s="38" t="str">
        <f t="shared" si="1"/>
        <v>합격</v>
      </c>
    </row>
    <row r="12" spans="2:7" ht="18.75" customHeight="1">
      <c r="B12" s="53" t="s">
        <v>184</v>
      </c>
      <c r="C12" s="36">
        <v>65</v>
      </c>
      <c r="D12" s="36">
        <v>60</v>
      </c>
      <c r="E12" s="37">
        <v>65</v>
      </c>
      <c r="F12" s="88">
        <f t="shared" si="0"/>
        <v>63.333333333333336</v>
      </c>
      <c r="G12" s="38" t="str">
        <f t="shared" si="1"/>
        <v>불합격</v>
      </c>
    </row>
    <row r="13" spans="2:7" ht="18.75" customHeight="1">
      <c r="B13" s="53" t="s">
        <v>150</v>
      </c>
      <c r="C13" s="36">
        <v>80</v>
      </c>
      <c r="D13" s="36">
        <v>95</v>
      </c>
      <c r="E13" s="37">
        <v>70</v>
      </c>
      <c r="F13" s="88">
        <f t="shared" si="0"/>
        <v>81.666666666666671</v>
      </c>
      <c r="G13" s="38" t="str">
        <f t="shared" si="1"/>
        <v>합격</v>
      </c>
    </row>
    <row r="14" spans="2:7" ht="18.75" customHeight="1">
      <c r="B14" s="53" t="s">
        <v>151</v>
      </c>
      <c r="C14" s="36">
        <v>60</v>
      </c>
      <c r="D14" s="36">
        <v>92</v>
      </c>
      <c r="E14" s="37">
        <v>46</v>
      </c>
      <c r="F14" s="88">
        <f t="shared" si="0"/>
        <v>66</v>
      </c>
      <c r="G14" s="38" t="str">
        <f t="shared" si="1"/>
        <v>불합격</v>
      </c>
    </row>
    <row r="15" spans="2:7" ht="18.75" customHeight="1">
      <c r="B15" s="53" t="s">
        <v>152</v>
      </c>
      <c r="C15" s="36">
        <v>98</v>
      </c>
      <c r="D15" s="36">
        <v>95</v>
      </c>
      <c r="E15" s="37">
        <v>88</v>
      </c>
      <c r="F15" s="88">
        <f t="shared" si="0"/>
        <v>93.666666666666671</v>
      </c>
      <c r="G15" s="38" t="str">
        <f t="shared" si="1"/>
        <v>합격</v>
      </c>
    </row>
    <row r="16" spans="2:7" ht="18.75" customHeight="1">
      <c r="B16" s="53" t="s">
        <v>153</v>
      </c>
      <c r="C16" s="36">
        <v>61</v>
      </c>
      <c r="D16" s="36">
        <v>92</v>
      </c>
      <c r="E16" s="37">
        <v>63</v>
      </c>
      <c r="F16" s="88">
        <f t="shared" si="0"/>
        <v>72</v>
      </c>
      <c r="G16" s="38" t="str">
        <f t="shared" si="1"/>
        <v>불합격</v>
      </c>
    </row>
    <row r="17" spans="2:7" ht="18.75" customHeight="1" thickBot="1">
      <c r="B17" s="39" t="s">
        <v>185</v>
      </c>
      <c r="C17" s="39">
        <v>61</v>
      </c>
      <c r="D17" s="39">
        <v>85</v>
      </c>
      <c r="E17" s="40">
        <v>65</v>
      </c>
      <c r="F17" s="89">
        <f t="shared" si="0"/>
        <v>70.333333333333329</v>
      </c>
      <c r="G17" s="41" t="str">
        <f t="shared" si="1"/>
        <v>불합격</v>
      </c>
    </row>
  </sheetData>
  <mergeCells count="1">
    <mergeCell ref="B1:G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0"/>
  <sheetViews>
    <sheetView topLeftCell="A4" workbookViewId="0">
      <selection activeCell="I14" sqref="I14"/>
    </sheetView>
  </sheetViews>
  <sheetFormatPr defaultRowHeight="16.5"/>
  <cols>
    <col min="1" max="1" width="1.625" customWidth="1"/>
    <col min="2" max="2" width="13.75" bestFit="1" customWidth="1"/>
    <col min="3" max="8" width="11.25" customWidth="1"/>
    <col min="9" max="9" width="26.625" customWidth="1"/>
  </cols>
  <sheetData>
    <row r="1" spans="2:9" ht="9.75" customHeight="1"/>
    <row r="2" spans="2:9" ht="20.25" thickBot="1">
      <c r="B2" s="135" t="s">
        <v>65</v>
      </c>
      <c r="C2" s="136"/>
      <c r="D2" s="1"/>
      <c r="E2" s="1"/>
      <c r="F2" s="1"/>
      <c r="G2" s="1"/>
      <c r="H2" s="1"/>
      <c r="I2" s="1"/>
    </row>
    <row r="3" spans="2:9" ht="18" thickTop="1" thickBot="1">
      <c r="B3" s="1"/>
      <c r="C3" s="1"/>
      <c r="D3" s="1"/>
      <c r="E3" s="1"/>
      <c r="F3" s="1"/>
      <c r="G3" s="1"/>
      <c r="H3" s="1"/>
      <c r="I3" s="1"/>
    </row>
    <row r="4" spans="2:9" ht="18" thickBot="1">
      <c r="B4" s="60" t="s">
        <v>66</v>
      </c>
      <c r="C4" s="61" t="s">
        <v>67</v>
      </c>
      <c r="D4" s="61" t="s">
        <v>33</v>
      </c>
      <c r="E4" s="61" t="s">
        <v>34</v>
      </c>
      <c r="F4" s="61" t="s">
        <v>35</v>
      </c>
      <c r="G4" s="61" t="s">
        <v>36</v>
      </c>
      <c r="H4" s="61" t="s">
        <v>37</v>
      </c>
      <c r="I4" s="62" t="s">
        <v>68</v>
      </c>
    </row>
    <row r="5" spans="2:9" ht="17.25" thickTop="1">
      <c r="B5" s="49" t="s">
        <v>69</v>
      </c>
      <c r="C5" s="50">
        <v>80097</v>
      </c>
      <c r="D5" s="50">
        <v>31375</v>
      </c>
      <c r="E5" s="50">
        <v>16479</v>
      </c>
      <c r="F5" s="50">
        <v>70229</v>
      </c>
      <c r="G5" s="50">
        <v>116720</v>
      </c>
      <c r="H5" s="90">
        <v>389120</v>
      </c>
      <c r="I5" s="57">
        <f t="shared" ref="I5:I19" si="0">SUM(C5:H5)</f>
        <v>704020</v>
      </c>
    </row>
    <row r="6" spans="2:9">
      <c r="B6" s="45" t="s">
        <v>70</v>
      </c>
      <c r="C6" s="46">
        <v>42887</v>
      </c>
      <c r="D6" s="46">
        <v>166359</v>
      </c>
      <c r="E6" s="46">
        <v>77237</v>
      </c>
      <c r="F6" s="46">
        <v>45664</v>
      </c>
      <c r="G6" s="46">
        <v>184685</v>
      </c>
      <c r="H6" s="91">
        <v>920840</v>
      </c>
      <c r="I6" s="58">
        <f t="shared" si="0"/>
        <v>1437672</v>
      </c>
    </row>
    <row r="7" spans="2:9">
      <c r="B7" s="45" t="s">
        <v>71</v>
      </c>
      <c r="C7" s="46">
        <v>38365</v>
      </c>
      <c r="D7" s="46">
        <v>15963</v>
      </c>
      <c r="E7" s="46">
        <v>50875</v>
      </c>
      <c r="F7" s="46">
        <v>29492</v>
      </c>
      <c r="G7" s="46">
        <v>251786</v>
      </c>
      <c r="H7" s="91">
        <v>464860</v>
      </c>
      <c r="I7" s="58">
        <f t="shared" si="0"/>
        <v>851341</v>
      </c>
    </row>
    <row r="8" spans="2:9">
      <c r="B8" s="45" t="s">
        <v>72</v>
      </c>
      <c r="C8" s="46">
        <v>91495</v>
      </c>
      <c r="D8" s="46">
        <v>71551</v>
      </c>
      <c r="E8" s="46">
        <v>68757</v>
      </c>
      <c r="F8" s="46">
        <v>42523</v>
      </c>
      <c r="G8" s="46">
        <v>294353</v>
      </c>
      <c r="H8" s="91">
        <v>461760</v>
      </c>
      <c r="I8" s="58">
        <f t="shared" si="0"/>
        <v>1030439</v>
      </c>
    </row>
    <row r="9" spans="2:9">
      <c r="B9" s="45" t="s">
        <v>73</v>
      </c>
      <c r="C9" s="46">
        <v>25139</v>
      </c>
      <c r="D9" s="46">
        <v>81790</v>
      </c>
      <c r="E9" s="46">
        <v>76507</v>
      </c>
      <c r="F9" s="46">
        <v>67001</v>
      </c>
      <c r="G9" s="46">
        <v>215058</v>
      </c>
      <c r="H9" s="91">
        <v>315450</v>
      </c>
      <c r="I9" s="58">
        <f t="shared" si="0"/>
        <v>780945</v>
      </c>
    </row>
    <row r="10" spans="2:9">
      <c r="B10" s="45" t="s">
        <v>74</v>
      </c>
      <c r="C10" s="46">
        <v>190450</v>
      </c>
      <c r="D10" s="46">
        <v>70908</v>
      </c>
      <c r="E10" s="46">
        <v>97064</v>
      </c>
      <c r="F10" s="46">
        <v>90413</v>
      </c>
      <c r="G10" s="46">
        <v>189850</v>
      </c>
      <c r="H10" s="91">
        <v>184200</v>
      </c>
      <c r="I10" s="58">
        <f t="shared" si="0"/>
        <v>822885</v>
      </c>
    </row>
    <row r="11" spans="2:9">
      <c r="B11" s="45" t="s">
        <v>75</v>
      </c>
      <c r="C11" s="46">
        <v>31392</v>
      </c>
      <c r="D11" s="46">
        <v>46364</v>
      </c>
      <c r="E11" s="46">
        <v>18591</v>
      </c>
      <c r="F11" s="46">
        <v>23970</v>
      </c>
      <c r="G11" s="46">
        <v>189051</v>
      </c>
      <c r="H11" s="91">
        <v>768210</v>
      </c>
      <c r="I11" s="58">
        <f t="shared" si="0"/>
        <v>1077578</v>
      </c>
    </row>
    <row r="12" spans="2:9">
      <c r="B12" s="45" t="s">
        <v>76</v>
      </c>
      <c r="C12" s="46">
        <v>26210</v>
      </c>
      <c r="D12" s="46">
        <v>53530</v>
      </c>
      <c r="E12" s="46">
        <v>43463</v>
      </c>
      <c r="F12" s="46">
        <v>21178</v>
      </c>
      <c r="G12" s="46">
        <v>153924</v>
      </c>
      <c r="H12" s="91">
        <v>348880</v>
      </c>
      <c r="I12" s="58">
        <f t="shared" si="0"/>
        <v>647185</v>
      </c>
    </row>
    <row r="13" spans="2:9">
      <c r="B13" s="45" t="s">
        <v>77</v>
      </c>
      <c r="C13" s="46">
        <v>24918</v>
      </c>
      <c r="D13" s="46">
        <v>94233</v>
      </c>
      <c r="E13" s="46">
        <v>35540</v>
      </c>
      <c r="F13" s="46">
        <v>92707</v>
      </c>
      <c r="G13" s="46">
        <v>266040</v>
      </c>
      <c r="H13" s="91">
        <v>700000</v>
      </c>
      <c r="I13" s="58">
        <f t="shared" si="0"/>
        <v>1213438</v>
      </c>
    </row>
    <row r="14" spans="2:9">
      <c r="B14" s="45" t="s">
        <v>78</v>
      </c>
      <c r="C14" s="46">
        <v>21759</v>
      </c>
      <c r="D14" s="46">
        <v>69001</v>
      </c>
      <c r="E14" s="46">
        <v>12156</v>
      </c>
      <c r="F14" s="46">
        <v>17537</v>
      </c>
      <c r="G14" s="46">
        <v>337670</v>
      </c>
      <c r="H14" s="91">
        <v>13350</v>
      </c>
      <c r="I14" s="58">
        <f t="shared" si="0"/>
        <v>471473</v>
      </c>
    </row>
    <row r="15" spans="2:9">
      <c r="B15" s="45" t="s">
        <v>79</v>
      </c>
      <c r="C15" s="46">
        <v>64297</v>
      </c>
      <c r="D15" s="46">
        <v>81662</v>
      </c>
      <c r="E15" s="46">
        <v>25614</v>
      </c>
      <c r="F15" s="46">
        <v>77865</v>
      </c>
      <c r="G15" s="46">
        <v>319981</v>
      </c>
      <c r="H15" s="91">
        <v>581470</v>
      </c>
      <c r="I15" s="58">
        <f t="shared" si="0"/>
        <v>1150889</v>
      </c>
    </row>
    <row r="16" spans="2:9">
      <c r="B16" s="45" t="s">
        <v>80</v>
      </c>
      <c r="C16" s="46">
        <v>8164</v>
      </c>
      <c r="D16" s="46">
        <v>59364</v>
      </c>
      <c r="E16" s="46">
        <v>83023</v>
      </c>
      <c r="F16" s="46">
        <v>54537</v>
      </c>
      <c r="G16" s="46">
        <v>140673</v>
      </c>
      <c r="H16" s="91">
        <v>83110</v>
      </c>
      <c r="I16" s="58">
        <f t="shared" si="0"/>
        <v>428871</v>
      </c>
    </row>
    <row r="17" spans="2:9">
      <c r="B17" s="45" t="s">
        <v>81</v>
      </c>
      <c r="C17" s="46">
        <v>34731</v>
      </c>
      <c r="D17" s="46">
        <v>84321</v>
      </c>
      <c r="E17" s="46">
        <v>16862</v>
      </c>
      <c r="F17" s="46">
        <v>20737</v>
      </c>
      <c r="G17" s="46">
        <v>107140</v>
      </c>
      <c r="H17" s="91">
        <v>254850</v>
      </c>
      <c r="I17" s="58">
        <f t="shared" si="0"/>
        <v>518641</v>
      </c>
    </row>
    <row r="18" spans="2:9">
      <c r="B18" s="45" t="s">
        <v>82</v>
      </c>
      <c r="C18" s="46">
        <v>124317</v>
      </c>
      <c r="D18" s="46">
        <v>52111</v>
      </c>
      <c r="E18" s="46">
        <v>54625</v>
      </c>
      <c r="F18" s="46">
        <v>44022</v>
      </c>
      <c r="G18" s="46">
        <v>217663</v>
      </c>
      <c r="H18" s="91">
        <v>206420</v>
      </c>
      <c r="I18" s="58">
        <f t="shared" si="0"/>
        <v>699158</v>
      </c>
    </row>
    <row r="19" spans="2:9">
      <c r="B19" s="47" t="s">
        <v>83</v>
      </c>
      <c r="C19" s="48">
        <v>21337</v>
      </c>
      <c r="D19" s="48">
        <v>10325</v>
      </c>
      <c r="E19" s="48">
        <v>44995</v>
      </c>
      <c r="F19" s="48">
        <v>97459</v>
      </c>
      <c r="G19" s="48">
        <v>386850</v>
      </c>
      <c r="H19" s="92">
        <v>557750</v>
      </c>
      <c r="I19" s="59">
        <f t="shared" si="0"/>
        <v>1118716</v>
      </c>
    </row>
    <row r="20" spans="2:9" ht="17.25" thickBot="1">
      <c r="B20" s="54" t="s">
        <v>84</v>
      </c>
      <c r="C20" s="55">
        <f>SUBTOTAL(109,조건부서식3!$C$5:$C$19)</f>
        <v>825558</v>
      </c>
      <c r="D20" s="55">
        <f>SUBTOTAL(109,조건부서식3!$D$5:$D$19)</f>
        <v>988857</v>
      </c>
      <c r="E20" s="55">
        <f>SUBTOTAL(109,조건부서식3!$E$5:$E$19)</f>
        <v>721788</v>
      </c>
      <c r="F20" s="55">
        <f>SUBTOTAL(109,조건부서식3!$F$5:$F$19)</f>
        <v>795334</v>
      </c>
      <c r="G20" s="55">
        <f>SUBTOTAL(109,조건부서식3!$G$5:$G$19)</f>
        <v>3371444</v>
      </c>
      <c r="H20" s="55">
        <f>SUBTOTAL(109,조건부서식3!$H$5:$H$19)</f>
        <v>6250270</v>
      </c>
      <c r="I20" s="56">
        <f>SUBTOTAL(109,조건부서식3!$I$5:$I$19)</f>
        <v>12953251</v>
      </c>
    </row>
  </sheetData>
  <mergeCells count="1">
    <mergeCell ref="B2:C2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기본서식</vt:lpstr>
      <vt:lpstr>실습1</vt:lpstr>
      <vt:lpstr>기타서식</vt:lpstr>
      <vt:lpstr>숫자서식</vt:lpstr>
      <vt:lpstr>날짜_시간서식</vt:lpstr>
      <vt:lpstr>실습_2</vt:lpstr>
      <vt:lpstr>조건부서식1</vt:lpstr>
      <vt:lpstr>조건부서식2</vt:lpstr>
      <vt:lpstr>조건부서식3</vt:lpstr>
      <vt:lpstr>실습_3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cp:lastPrinted>2013-09-24T04:09:56Z</cp:lastPrinted>
  <dcterms:created xsi:type="dcterms:W3CDTF">2013-09-24T03:12:53Z</dcterms:created>
  <dcterms:modified xsi:type="dcterms:W3CDTF">2019-05-24T01:11:01Z</dcterms:modified>
</cp:coreProperties>
</file>