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ARIZ.PK\Documents\"/>
    </mc:Choice>
  </mc:AlternateContent>
  <xr:revisionPtr revIDLastSave="0" documentId="13_ncr:1_{1DB7FE78-E700-4B1A-B6DF-5442F6468258}" xr6:coauthVersionLast="47" xr6:coauthVersionMax="47" xr10:uidLastSave="{00000000-0000-0000-0000-000000000000}"/>
  <bookViews>
    <workbookView xWindow="-120" yWindow="-120" windowWidth="20730" windowHeight="11160" activeTab="1" xr2:uid="{8098F0E8-1E16-4784-A2D6-3A437C3D5B28}"/>
  </bookViews>
  <sheets>
    <sheet name="Regression Analysis" sheetId="2" r:id="rId1"/>
    <sheet name="Historical Data" sheetId="1" r:id="rId2"/>
    <sheet name="Manual Caculatio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" i="3" l="1"/>
  <c r="G53" i="3"/>
  <c r="F53" i="3"/>
  <c r="E53" i="3"/>
  <c r="G51" i="3"/>
  <c r="G52" i="3"/>
  <c r="G39" i="3"/>
  <c r="G40" i="3"/>
  <c r="G41" i="3"/>
  <c r="G42" i="3"/>
  <c r="G43" i="3"/>
  <c r="G44" i="3"/>
  <c r="G45" i="3"/>
  <c r="G46" i="3"/>
  <c r="G47" i="3"/>
  <c r="G48" i="3"/>
  <c r="G49" i="3"/>
  <c r="G50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4" i="3"/>
  <c r="F51" i="3"/>
  <c r="F52" i="3"/>
  <c r="F39" i="3"/>
  <c r="F40" i="3"/>
  <c r="F41" i="3"/>
  <c r="F42" i="3"/>
  <c r="F43" i="3"/>
  <c r="F44" i="3"/>
  <c r="F45" i="3"/>
  <c r="F46" i="3"/>
  <c r="F47" i="3"/>
  <c r="F48" i="3"/>
  <c r="F49" i="3"/>
  <c r="F50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4" i="3"/>
  <c r="E43" i="3"/>
  <c r="E44" i="3"/>
  <c r="E45" i="3"/>
  <c r="E46" i="3"/>
  <c r="E47" i="3"/>
  <c r="E48" i="3"/>
  <c r="E49" i="3"/>
  <c r="E50" i="3"/>
  <c r="E51" i="3"/>
  <c r="E52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4" i="3"/>
  <c r="D48" i="3"/>
  <c r="D49" i="3"/>
  <c r="D50" i="3"/>
  <c r="D51" i="3"/>
  <c r="D52" i="3"/>
  <c r="D36" i="3"/>
  <c r="D37" i="3"/>
  <c r="D38" i="3"/>
  <c r="D39" i="3"/>
  <c r="D40" i="3"/>
  <c r="D41" i="3"/>
  <c r="D42" i="3"/>
  <c r="D43" i="3"/>
  <c r="D44" i="3"/>
  <c r="D45" i="3"/>
  <c r="D46" i="3"/>
  <c r="D47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4" i="3"/>
  <c r="F4" i="1"/>
  <c r="F5" i="1"/>
  <c r="F6" i="1"/>
  <c r="F7" i="1"/>
  <c r="F8" i="1"/>
  <c r="F9" i="1"/>
  <c r="F10" i="1"/>
  <c r="F11" i="1"/>
  <c r="F46" i="1" l="1"/>
  <c r="F47" i="1"/>
  <c r="F48" i="1"/>
  <c r="F49" i="1"/>
  <c r="F50" i="1"/>
  <c r="F51" i="1"/>
  <c r="F52" i="1"/>
  <c r="F36" i="1"/>
  <c r="F37" i="1"/>
  <c r="F38" i="1"/>
  <c r="F39" i="1"/>
  <c r="F40" i="1"/>
  <c r="F41" i="1"/>
  <c r="F42" i="1"/>
  <c r="F43" i="1"/>
  <c r="F44" i="1"/>
  <c r="F45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13" i="1"/>
  <c r="F14" i="1"/>
  <c r="F15" i="1"/>
  <c r="F16" i="1"/>
  <c r="F17" i="1"/>
  <c r="F18" i="1"/>
  <c r="F19" i="1"/>
  <c r="F12" i="1"/>
  <c r="E43" i="1"/>
  <c r="E44" i="1"/>
  <c r="E45" i="1"/>
  <c r="E46" i="1"/>
  <c r="E47" i="1"/>
  <c r="E48" i="1"/>
  <c r="E49" i="1"/>
  <c r="E50" i="1"/>
  <c r="E51" i="1"/>
  <c r="E52" i="1"/>
  <c r="E41" i="1"/>
  <c r="E42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5" i="1"/>
  <c r="E6" i="1"/>
  <c r="E7" i="1"/>
  <c r="E8" i="1"/>
  <c r="E9" i="1"/>
  <c r="E10" i="1"/>
  <c r="E4" i="1"/>
  <c r="K10" i="1" l="1"/>
  <c r="K8" i="1"/>
  <c r="K9" i="1" s="1"/>
  <c r="J11" i="1"/>
  <c r="J10" i="1"/>
  <c r="J8" i="1"/>
  <c r="J9" i="1" s="1"/>
  <c r="J12" i="1" l="1"/>
</calcChain>
</file>

<file path=xl/sharedStrings.xml><?xml version="1.0" encoding="utf-8"?>
<sst xmlns="http://schemas.openxmlformats.org/spreadsheetml/2006/main" count="58" uniqueCount="54">
  <si>
    <t>Date</t>
  </si>
  <si>
    <t>UPFL Price</t>
  </si>
  <si>
    <t>UPFL Returns (y)</t>
  </si>
  <si>
    <t>KSE 100 Returns (X)</t>
  </si>
  <si>
    <t>UPFL</t>
  </si>
  <si>
    <t>KSE 100</t>
  </si>
  <si>
    <t xml:space="preserve"> 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</si>
  <si>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</si>
  <si>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</si>
  <si>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</si>
  <si>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</si>
  <si>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</si>
  <si>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</si>
  <si>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</si>
  <si>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</si>
  <si>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</si>
  <si>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</si>
  <si>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</si>
  <si>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</si>
  <si>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</si>
  <si>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</si>
  <si>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</si>
  <si>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</si>
  <si>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</si>
  <si>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</si>
  <si>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</si>
  <si>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</si>
  <si>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</si>
  <si>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</si>
  <si>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</si>
  <si>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</si>
  <si>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</si>
  <si>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</si>
  <si>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Residuals</t>
  </si>
  <si>
    <t>Predicted (y)</t>
  </si>
  <si>
    <t>Beta</t>
  </si>
  <si>
    <t>Company Name</t>
  </si>
  <si>
    <t>Karachi Stock Exchange Top 100</t>
  </si>
  <si>
    <t xml:space="preserve">Ticker </t>
  </si>
  <si>
    <t xml:space="preserve">4-year monthly data </t>
  </si>
  <si>
    <r>
      <t>E(R)</t>
    </r>
    <r>
      <rPr>
        <vertAlign val="subscript"/>
        <sz val="11"/>
        <color theme="1"/>
        <rFont val="Calibri"/>
        <family val="2"/>
        <scheme val="minor"/>
      </rPr>
      <t>monthly</t>
    </r>
  </si>
  <si>
    <r>
      <t>E(R)</t>
    </r>
    <r>
      <rPr>
        <vertAlign val="subscript"/>
        <sz val="11"/>
        <color theme="1"/>
        <rFont val="Calibri"/>
        <family val="2"/>
        <scheme val="minor"/>
      </rPr>
      <t>annual</t>
    </r>
  </si>
  <si>
    <t>σ</t>
  </si>
  <si>
    <t>Covar</t>
  </si>
  <si>
    <t>β</t>
  </si>
  <si>
    <t xml:space="preserve">Uni lever Pakistan Limited </t>
  </si>
  <si>
    <t>Beta Coefficient Through CAPM Model</t>
  </si>
  <si>
    <t>KSE -100 Price</t>
  </si>
  <si>
    <t>For TSS</t>
  </si>
  <si>
    <t>For RSS</t>
  </si>
  <si>
    <t>For ESS</t>
  </si>
  <si>
    <t>Average of Actual UPFL (Ybar)</t>
  </si>
  <si>
    <t>Predicted UPFL (Y)</t>
  </si>
  <si>
    <t>R^2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</si>
</sst>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00000000000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i/>
      <sz val="11"/>
      <color theme="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2">
    <xf numFmtId="0" fontId="0" fillId="0" borderId="0" xfId="0"/>
    <xf numFmtId="14" fontId="0" fillId="0" borderId="0" xfId="0" applyNumberFormat="1"/>
    <xf numFmtId="4" fontId="0" fillId="0" borderId="0" xfId="0" applyNumberFormat="1"/>
    <xf numFmtId="9" fontId="0" fillId="0" borderId="0" xfId="1" applyFont="1"/>
    <xf numFmtId="0" fontId="0" fillId="0" borderId="1" xfId="0" applyBorder="1"/>
    <xf numFmtId="0" fontId="0" fillId="0" borderId="2" xfId="0" applyBorder="1"/>
    <xf numFmtId="0" fontId="2" fillId="0" borderId="3" xfId="0" applyFont="1" applyBorder="1" applyAlignment="1">
      <alignment horizontal="center"/>
    </xf>
    <xf numFmtId="0" fontId="2" fillId="0" borderId="3" xfId="0" applyFont="1" applyBorder="1" applyAlignment="1">
      <alignment horizontal="centerContinuous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3" xfId="0" applyBorder="1" applyAlignment="1">
      <alignment horizontal="left"/>
    </xf>
    <xf numFmtId="10" fontId="0" fillId="0" borderId="14" xfId="0" applyNumberFormat="1" applyBorder="1"/>
    <xf numFmtId="10" fontId="0" fillId="0" borderId="15" xfId="0" applyNumberFormat="1" applyBorder="1"/>
    <xf numFmtId="0" fontId="0" fillId="0" borderId="16" xfId="0" applyBorder="1" applyAlignment="1">
      <alignment horizontal="left"/>
    </xf>
    <xf numFmtId="10" fontId="0" fillId="0" borderId="1" xfId="1" applyNumberFormat="1" applyFont="1" applyBorder="1"/>
    <xf numFmtId="10" fontId="0" fillId="0" borderId="17" xfId="1" applyNumberFormat="1" applyFont="1" applyBorder="1"/>
    <xf numFmtId="0" fontId="4" fillId="0" borderId="16" xfId="0" applyFont="1" applyBorder="1"/>
    <xf numFmtId="0" fontId="0" fillId="0" borderId="1" xfId="1" applyNumberFormat="1" applyFont="1" applyBorder="1"/>
    <xf numFmtId="0" fontId="0" fillId="0" borderId="17" xfId="0" applyBorder="1"/>
    <xf numFmtId="0" fontId="4" fillId="0" borderId="18" xfId="0" applyFont="1" applyBorder="1"/>
    <xf numFmtId="0" fontId="0" fillId="0" borderId="0" xfId="0" applyAlignment="1">
      <alignment horizontal="center"/>
    </xf>
    <xf numFmtId="10" fontId="0" fillId="0" borderId="0" xfId="0" applyNumberFormat="1"/>
    <xf numFmtId="0" fontId="2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21" xfId="0" applyFont="1" applyBorder="1"/>
    <xf numFmtId="9" fontId="0" fillId="0" borderId="2" xfId="1" applyFont="1" applyBorder="1"/>
    <xf numFmtId="9" fontId="0" fillId="0" borderId="0" xfId="0" applyNumberFormat="1"/>
    <xf numFmtId="9" fontId="0" fillId="2" borderId="1" xfId="0" applyNumberFormat="1" applyFill="1" applyBorder="1"/>
    <xf numFmtId="0" fontId="0" fillId="2" borderId="1" xfId="0" applyFill="1" applyBorder="1"/>
    <xf numFmtId="165" fontId="0" fillId="0" borderId="0" xfId="0" applyNumberFormat="1"/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" xfId="1" applyNumberFormat="1" applyFont="1" applyBorder="1"/>
    <xf numFmtId="0" fontId="0" fillId="0" borderId="17" xfId="1" applyNumberFormat="1" applyFont="1" applyBorder="1"/>
    <xf numFmtId="164" fontId="0" fillId="0" borderId="19" xfId="0" applyNumberFormat="1" applyBorder="1"/>
    <xf numFmtId="164" fontId="0" fillId="0" borderId="20" xfId="0" applyNumberForma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'Historical Data'!$F$5:$F$52</c:f>
              <c:numCache>
                <c:formatCode>0%</c:formatCode>
                <c:ptCount val="48"/>
                <c:pt idx="0">
                  <c:v>1.446130894753872E-2</c:v>
                </c:pt>
                <c:pt idx="1">
                  <c:v>0.14050697927367217</c:v>
                </c:pt>
                <c:pt idx="2">
                  <c:v>4.718705073354923E-2</c:v>
                </c:pt>
                <c:pt idx="3">
                  <c:v>-1.3121814563669454E-2</c:v>
                </c:pt>
                <c:pt idx="4">
                  <c:v>-1.6846316673683193E-2</c:v>
                </c:pt>
                <c:pt idx="5">
                  <c:v>2.9603389490573617E-2</c:v>
                </c:pt>
                <c:pt idx="6">
                  <c:v>6.5416050424628613E-2</c:v>
                </c:pt>
                <c:pt idx="7">
                  <c:v>6.0110550976817168E-2</c:v>
                </c:pt>
                <c:pt idx="8">
                  <c:v>-1.122160052464638E-2</c:v>
                </c:pt>
                <c:pt idx="9">
                  <c:v>-2.7846275876474036E-2</c:v>
                </c:pt>
                <c:pt idx="10">
                  <c:v>-7.3001950082813849E-3</c:v>
                </c:pt>
                <c:pt idx="11">
                  <c:v>8.2101153689309259E-2</c:v>
                </c:pt>
                <c:pt idx="12">
                  <c:v>-1.1281028988853858E-2</c:v>
                </c:pt>
                <c:pt idx="13">
                  <c:v>-6.350406980991985E-3</c:v>
                </c:pt>
                <c:pt idx="14">
                  <c:v>7.7451440635047941E-3</c:v>
                </c:pt>
                <c:pt idx="15">
                  <c:v>-5.3145377853189402E-2</c:v>
                </c:pt>
                <c:pt idx="16">
                  <c:v>2.9384003420966032E-2</c:v>
                </c:pt>
                <c:pt idx="17">
                  <c:v>-2.4806935167040911E-2</c:v>
                </c:pt>
                <c:pt idx="18">
                  <c:v>-1.0567669157918846E-2</c:v>
                </c:pt>
                <c:pt idx="19">
                  <c:v>1.7459161760218E-2</c:v>
                </c:pt>
                <c:pt idx="20">
                  <c:v>-2.0136119968228949E-2</c:v>
                </c:pt>
                <c:pt idx="21">
                  <c:v>1.0522028177047726E-2</c:v>
                </c:pt>
                <c:pt idx="22">
                  <c:v>7.1352848493939636E-3</c:v>
                </c:pt>
                <c:pt idx="23">
                  <c:v>-4.798449305747865E-2</c:v>
                </c:pt>
                <c:pt idx="24">
                  <c:v>-3.5686545426520166E-2</c:v>
                </c:pt>
                <c:pt idx="25">
                  <c:v>-3.3472369232872889E-2</c:v>
                </c:pt>
                <c:pt idx="26">
                  <c:v>5.4813705281845593E-2</c:v>
                </c:pt>
                <c:pt idx="27">
                  <c:v>-2.8865331874105005E-2</c:v>
                </c:pt>
                <c:pt idx="28">
                  <c:v>3.3064526521282556E-3</c:v>
                </c:pt>
                <c:pt idx="29">
                  <c:v>2.6268724860449399E-2</c:v>
                </c:pt>
                <c:pt idx="30">
                  <c:v>-4.5531106909479702E-2</c:v>
                </c:pt>
                <c:pt idx="31">
                  <c:v>6.2495593196019161E-3</c:v>
                </c:pt>
                <c:pt idx="32">
                  <c:v>-3.9999449266908682E-3</c:v>
                </c:pt>
                <c:pt idx="33">
                  <c:v>-1.2578013975187097E-2</c:v>
                </c:pt>
                <c:pt idx="34">
                  <c:v>3.9499680381632096E-2</c:v>
                </c:pt>
                <c:pt idx="35">
                  <c:v>-5.8447578632951913E-3</c:v>
                </c:pt>
                <c:pt idx="36">
                  <c:v>2.7785693585196114E-3</c:v>
                </c:pt>
                <c:pt idx="37">
                  <c:v>0.15878128989488727</c:v>
                </c:pt>
                <c:pt idx="38">
                  <c:v>-6.3124927265955533E-2</c:v>
                </c:pt>
                <c:pt idx="39">
                  <c:v>2.7335869345663788E-2</c:v>
                </c:pt>
                <c:pt idx="40">
                  <c:v>0.12423530673925032</c:v>
                </c:pt>
                <c:pt idx="41">
                  <c:v>0.16450686860994934</c:v>
                </c:pt>
                <c:pt idx="42">
                  <c:v>3.1792048377932591E-2</c:v>
                </c:pt>
                <c:pt idx="43">
                  <c:v>-7.5556788165577204E-3</c:v>
                </c:pt>
                <c:pt idx="44">
                  <c:v>4.1938922070282159E-2</c:v>
                </c:pt>
                <c:pt idx="45">
                  <c:v>3.7575806940140621E-2</c:v>
                </c:pt>
                <c:pt idx="46">
                  <c:v>6.1151156978922927E-2</c:v>
                </c:pt>
                <c:pt idx="47">
                  <c:v>5.664353810095335E-3</c:v>
                </c:pt>
              </c:numCache>
            </c:numRef>
          </c:xVal>
          <c:yVal>
            <c:numRef>
              <c:f>'Regression Analysis'!$C$25:$C$72</c:f>
              <c:numCache>
                <c:formatCode>General</c:formatCode>
                <c:ptCount val="48"/>
                <c:pt idx="0">
                  <c:v>-2.0277050133879544E-2</c:v>
                </c:pt>
                <c:pt idx="1">
                  <c:v>-9.7124786629238943E-2</c:v>
                </c:pt>
                <c:pt idx="2">
                  <c:v>0.11129174942335861</c:v>
                </c:pt>
                <c:pt idx="3">
                  <c:v>0.41735860661589774</c:v>
                </c:pt>
                <c:pt idx="4">
                  <c:v>-0.15028089285275564</c:v>
                </c:pt>
                <c:pt idx="5">
                  <c:v>2.4453248055491268E-2</c:v>
                </c:pt>
                <c:pt idx="6">
                  <c:v>6.3264618768056821E-3</c:v>
                </c:pt>
                <c:pt idx="7">
                  <c:v>-8.108142069070276E-3</c:v>
                </c:pt>
                <c:pt idx="8">
                  <c:v>-6.4135837891130837E-2</c:v>
                </c:pt>
                <c:pt idx="9">
                  <c:v>-7.0857253416405823E-3</c:v>
                </c:pt>
                <c:pt idx="10">
                  <c:v>2.0083541610411895E-2</c:v>
                </c:pt>
                <c:pt idx="11">
                  <c:v>7.2103748412242014E-2</c:v>
                </c:pt>
                <c:pt idx="12">
                  <c:v>4.4700778042774045E-2</c:v>
                </c:pt>
                <c:pt idx="13">
                  <c:v>-1.1337554136172198E-2</c:v>
                </c:pt>
                <c:pt idx="14">
                  <c:v>0.13293024615073906</c:v>
                </c:pt>
                <c:pt idx="15">
                  <c:v>6.8127391686186919E-3</c:v>
                </c:pt>
                <c:pt idx="16">
                  <c:v>8.3414710653709034E-2</c:v>
                </c:pt>
                <c:pt idx="17">
                  <c:v>-0.10352711593427326</c:v>
                </c:pt>
                <c:pt idx="18">
                  <c:v>-1.1851909373400502E-2</c:v>
                </c:pt>
                <c:pt idx="19">
                  <c:v>0.16055638863496347</c:v>
                </c:pt>
                <c:pt idx="20">
                  <c:v>-5.4484284073597206E-2</c:v>
                </c:pt>
                <c:pt idx="21">
                  <c:v>0.10436644321451842</c:v>
                </c:pt>
                <c:pt idx="22">
                  <c:v>4.6218532646178437E-2</c:v>
                </c:pt>
                <c:pt idx="23">
                  <c:v>-2.2097473715950326E-2</c:v>
                </c:pt>
                <c:pt idx="24">
                  <c:v>2.0433229185329901E-2</c:v>
                </c:pt>
                <c:pt idx="25">
                  <c:v>-5.0955100572086617E-2</c:v>
                </c:pt>
                <c:pt idx="26">
                  <c:v>-7.8031959943067192E-3</c:v>
                </c:pt>
                <c:pt idx="27">
                  <c:v>-7.2735459051310458E-3</c:v>
                </c:pt>
                <c:pt idx="28">
                  <c:v>2.4676566780373561E-2</c:v>
                </c:pt>
                <c:pt idx="29">
                  <c:v>-3.0684340083272775E-2</c:v>
                </c:pt>
                <c:pt idx="30">
                  <c:v>-3.2229720035173076E-2</c:v>
                </c:pt>
                <c:pt idx="31">
                  <c:v>-5.6059844872775086E-2</c:v>
                </c:pt>
                <c:pt idx="32">
                  <c:v>-7.5995257442294725E-2</c:v>
                </c:pt>
                <c:pt idx="33">
                  <c:v>-0.22246000054077511</c:v>
                </c:pt>
                <c:pt idx="34">
                  <c:v>6.0127493277157495E-2</c:v>
                </c:pt>
                <c:pt idx="35">
                  <c:v>0.15574556459637365</c:v>
                </c:pt>
                <c:pt idx="36">
                  <c:v>7.0763078368539737E-3</c:v>
                </c:pt>
                <c:pt idx="37">
                  <c:v>2.2960523220091622E-3</c:v>
                </c:pt>
                <c:pt idx="38">
                  <c:v>-5.6314424145501737E-2</c:v>
                </c:pt>
                <c:pt idx="39">
                  <c:v>-0.12395605916585352</c:v>
                </c:pt>
                <c:pt idx="40">
                  <c:v>3.7143323232912751E-2</c:v>
                </c:pt>
                <c:pt idx="41">
                  <c:v>-4.442236174605102E-2</c:v>
                </c:pt>
                <c:pt idx="42">
                  <c:v>-4.9117644691649434E-2</c:v>
                </c:pt>
                <c:pt idx="43">
                  <c:v>8.9926167090503828E-3</c:v>
                </c:pt>
                <c:pt idx="44">
                  <c:v>-5.0601113493297573E-2</c:v>
                </c:pt>
                <c:pt idx="45">
                  <c:v>-6.0595413239516435E-2</c:v>
                </c:pt>
                <c:pt idx="46">
                  <c:v>-7.7416137131855897E-2</c:v>
                </c:pt>
                <c:pt idx="47">
                  <c:v>-5.0913417235119218E-2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0A-42D2-9926-8418EBE21C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7927952"/>
        <c:axId val="617926872"/>
      </c:scatterChart>
      <c:valAx>
        <c:axId val="617927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Market</a:t>
                </a:r>
                <a:r>
                  <a:rPr lang="en-US" baseline="0"/>
                  <a:t> Return (KSE 100)</a:t>
                </a:r>
                <a:endParaRPr lang="en-US"/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crossAx val="617926872"/>
        <c:crosses val="autoZero"/>
        <c:crossBetween val="midCat"/>
      </c:valAx>
      <c:valAx>
        <c:axId val="6179268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792795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 Line Fit  Plot</a:t>
            </a:r>
          </a:p>
        </c:rich>
      </c:tx>
      <c:layout>
        <c:manualLayout>
          <c:xMode val="edge"/>
          <c:yMode val="edge"/>
          <c:x val="0.12953111329833772"/>
          <c:y val="6.6006600660066007E-3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'Historical Data'!$F$5:$F$52</c:f>
              <c:numCache>
                <c:formatCode>0%</c:formatCode>
                <c:ptCount val="48"/>
                <c:pt idx="0">
                  <c:v>1.446130894753872E-2</c:v>
                </c:pt>
                <c:pt idx="1">
                  <c:v>0.14050697927367217</c:v>
                </c:pt>
                <c:pt idx="2">
                  <c:v>4.718705073354923E-2</c:v>
                </c:pt>
                <c:pt idx="3">
                  <c:v>-1.3121814563669454E-2</c:v>
                </c:pt>
                <c:pt idx="4">
                  <c:v>-1.6846316673683193E-2</c:v>
                </c:pt>
                <c:pt idx="5">
                  <c:v>2.9603389490573617E-2</c:v>
                </c:pt>
                <c:pt idx="6">
                  <c:v>6.5416050424628613E-2</c:v>
                </c:pt>
                <c:pt idx="7">
                  <c:v>6.0110550976817168E-2</c:v>
                </c:pt>
                <c:pt idx="8">
                  <c:v>-1.122160052464638E-2</c:v>
                </c:pt>
                <c:pt idx="9">
                  <c:v>-2.7846275876474036E-2</c:v>
                </c:pt>
                <c:pt idx="10">
                  <c:v>-7.3001950082813849E-3</c:v>
                </c:pt>
                <c:pt idx="11">
                  <c:v>8.2101153689309259E-2</c:v>
                </c:pt>
                <c:pt idx="12">
                  <c:v>-1.1281028988853858E-2</c:v>
                </c:pt>
                <c:pt idx="13">
                  <c:v>-6.350406980991985E-3</c:v>
                </c:pt>
                <c:pt idx="14">
                  <c:v>7.7451440635047941E-3</c:v>
                </c:pt>
                <c:pt idx="15">
                  <c:v>-5.3145377853189402E-2</c:v>
                </c:pt>
                <c:pt idx="16">
                  <c:v>2.9384003420966032E-2</c:v>
                </c:pt>
                <c:pt idx="17">
                  <c:v>-2.4806935167040911E-2</c:v>
                </c:pt>
                <c:pt idx="18">
                  <c:v>-1.0567669157918846E-2</c:v>
                </c:pt>
                <c:pt idx="19">
                  <c:v>1.7459161760218E-2</c:v>
                </c:pt>
                <c:pt idx="20">
                  <c:v>-2.0136119968228949E-2</c:v>
                </c:pt>
                <c:pt idx="21">
                  <c:v>1.0522028177047726E-2</c:v>
                </c:pt>
                <c:pt idx="22">
                  <c:v>7.1352848493939636E-3</c:v>
                </c:pt>
                <c:pt idx="23">
                  <c:v>-4.798449305747865E-2</c:v>
                </c:pt>
                <c:pt idx="24">
                  <c:v>-3.5686545426520166E-2</c:v>
                </c:pt>
                <c:pt idx="25">
                  <c:v>-3.3472369232872889E-2</c:v>
                </c:pt>
                <c:pt idx="26">
                  <c:v>5.4813705281845593E-2</c:v>
                </c:pt>
                <c:pt idx="27">
                  <c:v>-2.8865331874105005E-2</c:v>
                </c:pt>
                <c:pt idx="28">
                  <c:v>3.3064526521282556E-3</c:v>
                </c:pt>
                <c:pt idx="29">
                  <c:v>2.6268724860449399E-2</c:v>
                </c:pt>
                <c:pt idx="30">
                  <c:v>-4.5531106909479702E-2</c:v>
                </c:pt>
                <c:pt idx="31">
                  <c:v>6.2495593196019161E-3</c:v>
                </c:pt>
                <c:pt idx="32">
                  <c:v>-3.9999449266908682E-3</c:v>
                </c:pt>
                <c:pt idx="33">
                  <c:v>-1.2578013975187097E-2</c:v>
                </c:pt>
                <c:pt idx="34">
                  <c:v>3.9499680381632096E-2</c:v>
                </c:pt>
                <c:pt idx="35">
                  <c:v>-5.8447578632951913E-3</c:v>
                </c:pt>
                <c:pt idx="36">
                  <c:v>2.7785693585196114E-3</c:v>
                </c:pt>
                <c:pt idx="37">
                  <c:v>0.15878128989488727</c:v>
                </c:pt>
                <c:pt idx="38">
                  <c:v>-6.3124927265955533E-2</c:v>
                </c:pt>
                <c:pt idx="39">
                  <c:v>2.7335869345663788E-2</c:v>
                </c:pt>
                <c:pt idx="40">
                  <c:v>0.12423530673925032</c:v>
                </c:pt>
                <c:pt idx="41">
                  <c:v>0.16450686860994934</c:v>
                </c:pt>
                <c:pt idx="42">
                  <c:v>3.1792048377932591E-2</c:v>
                </c:pt>
                <c:pt idx="43">
                  <c:v>-7.5556788165577204E-3</c:v>
                </c:pt>
                <c:pt idx="44">
                  <c:v>4.1938922070282159E-2</c:v>
                </c:pt>
                <c:pt idx="45">
                  <c:v>3.7575806940140621E-2</c:v>
                </c:pt>
                <c:pt idx="46">
                  <c:v>6.1151156978922927E-2</c:v>
                </c:pt>
                <c:pt idx="47">
                  <c:v>5.664353810095335E-3</c:v>
                </c:pt>
              </c:numCache>
            </c:numRef>
          </c:xVal>
          <c:yVal>
            <c:numRef>
              <c:f>'Historical Data'!$E$5:$E$52</c:f>
              <c:numCache>
                <c:formatCode>0%</c:formatCode>
                <c:ptCount val="48"/>
                <c:pt idx="0">
                  <c:v>-2.1624961383998054E-3</c:v>
                </c:pt>
                <c:pt idx="1">
                  <c:v>-4.7471620227038214E-2</c:v>
                </c:pt>
                <c:pt idx="2">
                  <c:v>0.13759479956663045</c:v>
                </c:pt>
                <c:pt idx="3">
                  <c:v>0.4285714285714286</c:v>
                </c:pt>
                <c:pt idx="4">
                  <c:v>-0.14000000000000001</c:v>
                </c:pt>
                <c:pt idx="5">
                  <c:v>4.6356589147286797E-2</c:v>
                </c:pt>
                <c:pt idx="6">
                  <c:v>3.719069491776561E-2</c:v>
                </c:pt>
                <c:pt idx="7">
                  <c:v>2.1428571428571352E-2</c:v>
                </c:pt>
                <c:pt idx="8">
                  <c:v>-5.2447552447552392E-2</c:v>
                </c:pt>
                <c:pt idx="9">
                  <c:v>4.4280442804423004E-4</c:v>
                </c:pt>
                <c:pt idx="10">
                  <c:v>3.2753024491000371E-2</c:v>
                </c:pt>
                <c:pt idx="11">
                  <c:v>0.10714285714285721</c:v>
                </c:pt>
                <c:pt idx="12">
                  <c:v>5.6374193548387019E-2</c:v>
                </c:pt>
                <c:pt idx="13">
                  <c:v>1.5695806715607663E-3</c:v>
                </c:pt>
                <c:pt idx="14">
                  <c:v>0.1493643098874966</c:v>
                </c:pt>
                <c:pt idx="15">
                  <c:v>8.0110350681734666E-3</c:v>
                </c:pt>
                <c:pt idx="16">
                  <c:v>0.10526315789473695</c:v>
                </c:pt>
                <c:pt idx="17">
                  <c:v>-9.5238095238095233E-2</c:v>
                </c:pt>
                <c:pt idx="18">
                  <c:v>0</c:v>
                </c:pt>
                <c:pt idx="19">
                  <c:v>0.17942105263157893</c:v>
                </c:pt>
                <c:pt idx="20">
                  <c:v>-4.5026551831853223E-2</c:v>
                </c:pt>
                <c:pt idx="21">
                  <c:v>0.12149532710280364</c:v>
                </c:pt>
                <c:pt idx="22">
                  <c:v>6.25E-2</c:v>
                </c:pt>
                <c:pt idx="23">
                  <c:v>-1.9607843137254943E-2</c:v>
                </c:pt>
                <c:pt idx="24">
                  <c:v>2.6000000000000023E-2</c:v>
                </c:pt>
                <c:pt idx="25">
                  <c:v>-4.4834307992202782E-2</c:v>
                </c:pt>
                <c:pt idx="26">
                  <c:v>2.0408163265306145E-2</c:v>
                </c:pt>
                <c:pt idx="27">
                  <c:v>0</c:v>
                </c:pt>
                <c:pt idx="28">
                  <c:v>4.0000000000000036E-2</c:v>
                </c:pt>
                <c:pt idx="29">
                  <c:v>-9.6153846153845812E-3</c:v>
                </c:pt>
                <c:pt idx="30">
                  <c:v>-2.9126213592232997E-2</c:v>
                </c:pt>
                <c:pt idx="31">
                  <c:v>-4.0000000000000036E-2</c:v>
                </c:pt>
                <c:pt idx="32">
                  <c:v>-6.25E-2</c:v>
                </c:pt>
                <c:pt idx="33">
                  <c:v>-0.21111111111111114</c:v>
                </c:pt>
                <c:pt idx="34">
                  <c:v>8.4507042253521236E-2</c:v>
                </c:pt>
                <c:pt idx="35">
                  <c:v>0.1687792207792207</c:v>
                </c:pt>
                <c:pt idx="36">
                  <c:v>2.2267656340281716E-2</c:v>
                </c:pt>
                <c:pt idx="37">
                  <c:v>5.6521739130434678E-2</c:v>
                </c:pt>
                <c:pt idx="38">
                  <c:v>-5.7613168724279795E-2</c:v>
                </c:pt>
                <c:pt idx="39">
                  <c:v>-0.1026200873362445</c:v>
                </c:pt>
                <c:pt idx="40">
                  <c:v>8.2725060827250507E-2</c:v>
                </c:pt>
                <c:pt idx="41">
                  <c:v>1.1235955056179803E-2</c:v>
                </c:pt>
                <c:pt idx="42">
                  <c:v>-2.6666666666666616E-2</c:v>
                </c:pt>
                <c:pt idx="43">
                  <c:v>2.1598173515981811E-2</c:v>
                </c:pt>
                <c:pt idx="44">
                  <c:v>-2.5611227819246407E-2</c:v>
                </c:pt>
                <c:pt idx="45">
                  <c:v>-3.669724770642202E-2</c:v>
                </c:pt>
                <c:pt idx="46">
                  <c:v>-4.7619047619047672E-2</c:v>
                </c:pt>
                <c:pt idx="47">
                  <c:v>-3.5000000000000031E-2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A8-44C7-91F4-6743CD320DED}"/>
            </c:ext>
          </c:extLst>
        </c:ser>
        <c:ser>
          <c:idx val="1"/>
          <c:order val="1"/>
          <c:tx>
            <c:v>Predicted 0.0555434782608695</c:v>
          </c:tx>
          <c:spPr>
            <a:ln w="19050">
              <a:noFill/>
            </a:ln>
          </c:spPr>
          <c:xVal>
            <c:numRef>
              <c:f>'Historical Data'!$F$5:$F$52</c:f>
              <c:numCache>
                <c:formatCode>0%</c:formatCode>
                <c:ptCount val="48"/>
                <c:pt idx="0">
                  <c:v>1.446130894753872E-2</c:v>
                </c:pt>
                <c:pt idx="1">
                  <c:v>0.14050697927367217</c:v>
                </c:pt>
                <c:pt idx="2">
                  <c:v>4.718705073354923E-2</c:v>
                </c:pt>
                <c:pt idx="3">
                  <c:v>-1.3121814563669454E-2</c:v>
                </c:pt>
                <c:pt idx="4">
                  <c:v>-1.6846316673683193E-2</c:v>
                </c:pt>
                <c:pt idx="5">
                  <c:v>2.9603389490573617E-2</c:v>
                </c:pt>
                <c:pt idx="6">
                  <c:v>6.5416050424628613E-2</c:v>
                </c:pt>
                <c:pt idx="7">
                  <c:v>6.0110550976817168E-2</c:v>
                </c:pt>
                <c:pt idx="8">
                  <c:v>-1.122160052464638E-2</c:v>
                </c:pt>
                <c:pt idx="9">
                  <c:v>-2.7846275876474036E-2</c:v>
                </c:pt>
                <c:pt idx="10">
                  <c:v>-7.3001950082813849E-3</c:v>
                </c:pt>
                <c:pt idx="11">
                  <c:v>8.2101153689309259E-2</c:v>
                </c:pt>
                <c:pt idx="12">
                  <c:v>-1.1281028988853858E-2</c:v>
                </c:pt>
                <c:pt idx="13">
                  <c:v>-6.350406980991985E-3</c:v>
                </c:pt>
                <c:pt idx="14">
                  <c:v>7.7451440635047941E-3</c:v>
                </c:pt>
                <c:pt idx="15">
                  <c:v>-5.3145377853189402E-2</c:v>
                </c:pt>
                <c:pt idx="16">
                  <c:v>2.9384003420966032E-2</c:v>
                </c:pt>
                <c:pt idx="17">
                  <c:v>-2.4806935167040911E-2</c:v>
                </c:pt>
                <c:pt idx="18">
                  <c:v>-1.0567669157918846E-2</c:v>
                </c:pt>
                <c:pt idx="19">
                  <c:v>1.7459161760218E-2</c:v>
                </c:pt>
                <c:pt idx="20">
                  <c:v>-2.0136119968228949E-2</c:v>
                </c:pt>
                <c:pt idx="21">
                  <c:v>1.0522028177047726E-2</c:v>
                </c:pt>
                <c:pt idx="22">
                  <c:v>7.1352848493939636E-3</c:v>
                </c:pt>
                <c:pt idx="23">
                  <c:v>-4.798449305747865E-2</c:v>
                </c:pt>
                <c:pt idx="24">
                  <c:v>-3.5686545426520166E-2</c:v>
                </c:pt>
                <c:pt idx="25">
                  <c:v>-3.3472369232872889E-2</c:v>
                </c:pt>
                <c:pt idx="26">
                  <c:v>5.4813705281845593E-2</c:v>
                </c:pt>
                <c:pt idx="27">
                  <c:v>-2.8865331874105005E-2</c:v>
                </c:pt>
                <c:pt idx="28">
                  <c:v>3.3064526521282556E-3</c:v>
                </c:pt>
                <c:pt idx="29">
                  <c:v>2.6268724860449399E-2</c:v>
                </c:pt>
                <c:pt idx="30">
                  <c:v>-4.5531106909479702E-2</c:v>
                </c:pt>
                <c:pt idx="31">
                  <c:v>6.2495593196019161E-3</c:v>
                </c:pt>
                <c:pt idx="32">
                  <c:v>-3.9999449266908682E-3</c:v>
                </c:pt>
                <c:pt idx="33">
                  <c:v>-1.2578013975187097E-2</c:v>
                </c:pt>
                <c:pt idx="34">
                  <c:v>3.9499680381632096E-2</c:v>
                </c:pt>
                <c:pt idx="35">
                  <c:v>-5.8447578632951913E-3</c:v>
                </c:pt>
                <c:pt idx="36">
                  <c:v>2.7785693585196114E-3</c:v>
                </c:pt>
                <c:pt idx="37">
                  <c:v>0.15878128989488727</c:v>
                </c:pt>
                <c:pt idx="38">
                  <c:v>-6.3124927265955533E-2</c:v>
                </c:pt>
                <c:pt idx="39">
                  <c:v>2.7335869345663788E-2</c:v>
                </c:pt>
                <c:pt idx="40">
                  <c:v>0.12423530673925032</c:v>
                </c:pt>
                <c:pt idx="41">
                  <c:v>0.16450686860994934</c:v>
                </c:pt>
                <c:pt idx="42">
                  <c:v>3.1792048377932591E-2</c:v>
                </c:pt>
                <c:pt idx="43">
                  <c:v>-7.5556788165577204E-3</c:v>
                </c:pt>
                <c:pt idx="44">
                  <c:v>4.1938922070282159E-2</c:v>
                </c:pt>
                <c:pt idx="45">
                  <c:v>3.7575806940140621E-2</c:v>
                </c:pt>
                <c:pt idx="46">
                  <c:v>6.1151156978922927E-2</c:v>
                </c:pt>
                <c:pt idx="47">
                  <c:v>5.664353810095335E-3</c:v>
                </c:pt>
              </c:numCache>
            </c:numRef>
          </c:xVal>
          <c:yVal>
            <c:numRef>
              <c:f>'Regression Analysis'!$B$25:$B$72</c:f>
              <c:numCache>
                <c:formatCode>General</c:formatCode>
                <c:ptCount val="48"/>
                <c:pt idx="0">
                  <c:v>1.8114553995479739E-2</c:v>
                </c:pt>
                <c:pt idx="1">
                  <c:v>4.965316640220073E-2</c:v>
                </c:pt>
                <c:pt idx="2">
                  <c:v>2.6303050143271851E-2</c:v>
                </c:pt>
                <c:pt idx="3">
                  <c:v>1.1212821955530869E-2</c:v>
                </c:pt>
                <c:pt idx="4">
                  <c:v>1.0280892852755626E-2</c:v>
                </c:pt>
                <c:pt idx="5">
                  <c:v>2.1903341091795529E-2</c:v>
                </c:pt>
                <c:pt idx="6">
                  <c:v>3.0864233040959928E-2</c:v>
                </c:pt>
                <c:pt idx="7">
                  <c:v>2.9536713497641628E-2</c:v>
                </c:pt>
                <c:pt idx="8">
                  <c:v>1.1688285443578448E-2</c:v>
                </c:pt>
                <c:pt idx="9">
                  <c:v>7.5285297696848124E-3</c:v>
                </c:pt>
                <c:pt idx="10">
                  <c:v>1.2669482880588476E-2</c:v>
                </c:pt>
                <c:pt idx="11">
                  <c:v>3.50391087306152E-2</c:v>
                </c:pt>
                <c:pt idx="12">
                  <c:v>1.1673415505612973E-2</c:v>
                </c:pt>
                <c:pt idx="13">
                  <c:v>1.2907134807732965E-2</c:v>
                </c:pt>
                <c:pt idx="14">
                  <c:v>1.6434063736757546E-2</c:v>
                </c:pt>
                <c:pt idx="15">
                  <c:v>1.1982958995547747E-3</c:v>
                </c:pt>
                <c:pt idx="16">
                  <c:v>2.1848447241027909E-2</c:v>
                </c:pt>
                <c:pt idx="17">
                  <c:v>8.2890206961780278E-3</c:v>
                </c:pt>
                <c:pt idx="18">
                  <c:v>1.1851909373400502E-2</c:v>
                </c:pt>
                <c:pt idx="19">
                  <c:v>1.8864663996615471E-2</c:v>
                </c:pt>
                <c:pt idx="20">
                  <c:v>9.4577322417439807E-3</c:v>
                </c:pt>
                <c:pt idx="21">
                  <c:v>1.7128883888285221E-2</c:v>
                </c:pt>
                <c:pt idx="22">
                  <c:v>1.6281467353821563E-2</c:v>
                </c:pt>
                <c:pt idx="23">
                  <c:v>2.4896305786953846E-3</c:v>
                </c:pt>
                <c:pt idx="24">
                  <c:v>5.5667708146701217E-3</c:v>
                </c:pt>
                <c:pt idx="25">
                  <c:v>6.1207925798838353E-3</c:v>
                </c:pt>
                <c:pt idx="26">
                  <c:v>2.8211359259612864E-2</c:v>
                </c:pt>
                <c:pt idx="27">
                  <c:v>7.2735459051310458E-3</c:v>
                </c:pt>
                <c:pt idx="28">
                  <c:v>1.5323433219626474E-2</c:v>
                </c:pt>
                <c:pt idx="29">
                  <c:v>2.1068955467888194E-2</c:v>
                </c:pt>
                <c:pt idx="30">
                  <c:v>3.1035064429400794E-3</c:v>
                </c:pt>
                <c:pt idx="31">
                  <c:v>1.6059844872775047E-2</c:v>
                </c:pt>
                <c:pt idx="32">
                  <c:v>1.349525744229472E-2</c:v>
                </c:pt>
                <c:pt idx="33">
                  <c:v>1.1348889429663981E-2</c:v>
                </c:pt>
                <c:pt idx="34">
                  <c:v>2.4379548976363741E-2</c:v>
                </c:pt>
                <c:pt idx="35">
                  <c:v>1.3033656182847055E-2</c:v>
                </c:pt>
                <c:pt idx="36">
                  <c:v>1.5191348503427743E-2</c:v>
                </c:pt>
                <c:pt idx="37">
                  <c:v>5.4225686808425516E-2</c:v>
                </c:pt>
                <c:pt idx="38">
                  <c:v>-1.2987445787780612E-3</c:v>
                </c:pt>
                <c:pt idx="39">
                  <c:v>2.1335971829609016E-2</c:v>
                </c:pt>
                <c:pt idx="40">
                  <c:v>4.5581737594337757E-2</c:v>
                </c:pt>
                <c:pt idx="41">
                  <c:v>5.5658316802230823E-2</c:v>
                </c:pt>
                <c:pt idx="42">
                  <c:v>2.2450978024982818E-2</c:v>
                </c:pt>
                <c:pt idx="43">
                  <c:v>1.2605556806931428E-2</c:v>
                </c:pt>
                <c:pt idx="44">
                  <c:v>2.4989885674051162E-2</c:v>
                </c:pt>
                <c:pt idx="45">
                  <c:v>2.3898165533094415E-2</c:v>
                </c:pt>
                <c:pt idx="46">
                  <c:v>2.9797089512808225E-2</c:v>
                </c:pt>
                <c:pt idx="47">
                  <c:v>1.5913417235119184E-2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7A8-44C7-91F4-6743CD320D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7929032"/>
        <c:axId val="617924712"/>
      </c:scatterChart>
      <c:valAx>
        <c:axId val="617929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Market</a:t>
                </a:r>
                <a:r>
                  <a:rPr lang="en-US" baseline="0"/>
                  <a:t> Return(KSE 100)</a:t>
                </a:r>
                <a:endParaRPr lang="en-US"/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crossAx val="617924712"/>
        <c:crosses val="autoZero"/>
        <c:crossBetween val="midCat"/>
      </c:valAx>
      <c:valAx>
        <c:axId val="617924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UPFL</a:t>
                </a:r>
                <a:r>
                  <a:rPr lang="en-US" baseline="0"/>
                  <a:t> Return</a:t>
                </a:r>
                <a:endParaRPr lang="en-US"/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crossAx val="61792903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6819608486439197"/>
          <c:y val="0.44208726384449465"/>
          <c:w val="0.33180391513560803"/>
          <c:h val="0.55773914399313951"/>
        </c:manualLayout>
      </c:layout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8565616797900256E-2"/>
          <c:y val="8.3333333333333329E-2"/>
          <c:w val="0.88596062992125979"/>
          <c:h val="0.79224482356372117"/>
        </c:manualLayout>
      </c:layout>
      <c:lineChart>
        <c:grouping val="standard"/>
        <c:varyColors val="0"/>
        <c:ser>
          <c:idx val="0"/>
          <c:order val="0"/>
          <c:tx>
            <c:strRef>
              <c:f>'Historical Data'!$E$2</c:f>
              <c:strCache>
                <c:ptCount val="1"/>
                <c:pt idx="0">
                  <c:v>UPFL Returns (y)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'Historical Data'!$E$3:$E$52</c:f>
              <c:numCache>
                <c:formatCode>0%</c:formatCode>
                <c:ptCount val="50"/>
                <c:pt idx="1">
                  <c:v>5.5543478260869472E-2</c:v>
                </c:pt>
                <c:pt idx="2">
                  <c:v>-2.1624961383998054E-3</c:v>
                </c:pt>
                <c:pt idx="3">
                  <c:v>-4.7471620227038214E-2</c:v>
                </c:pt>
                <c:pt idx="4">
                  <c:v>0.13759479956663045</c:v>
                </c:pt>
                <c:pt idx="5">
                  <c:v>0.4285714285714286</c:v>
                </c:pt>
                <c:pt idx="6">
                  <c:v>-0.14000000000000001</c:v>
                </c:pt>
                <c:pt idx="7">
                  <c:v>4.6356589147286797E-2</c:v>
                </c:pt>
                <c:pt idx="8">
                  <c:v>3.719069491776561E-2</c:v>
                </c:pt>
                <c:pt idx="9">
                  <c:v>2.1428571428571352E-2</c:v>
                </c:pt>
                <c:pt idx="10">
                  <c:v>-5.2447552447552392E-2</c:v>
                </c:pt>
                <c:pt idx="11">
                  <c:v>4.4280442804423004E-4</c:v>
                </c:pt>
                <c:pt idx="12">
                  <c:v>3.2753024491000371E-2</c:v>
                </c:pt>
                <c:pt idx="13">
                  <c:v>0.10714285714285721</c:v>
                </c:pt>
                <c:pt idx="14">
                  <c:v>5.6374193548387019E-2</c:v>
                </c:pt>
                <c:pt idx="15">
                  <c:v>1.5695806715607663E-3</c:v>
                </c:pt>
                <c:pt idx="16">
                  <c:v>0.1493643098874966</c:v>
                </c:pt>
                <c:pt idx="17">
                  <c:v>8.0110350681734666E-3</c:v>
                </c:pt>
                <c:pt idx="18">
                  <c:v>0.10526315789473695</c:v>
                </c:pt>
                <c:pt idx="19">
                  <c:v>-9.5238095238095233E-2</c:v>
                </c:pt>
                <c:pt idx="20">
                  <c:v>0</c:v>
                </c:pt>
                <c:pt idx="21">
                  <c:v>0.17942105263157893</c:v>
                </c:pt>
                <c:pt idx="22">
                  <c:v>-4.5026551831853223E-2</c:v>
                </c:pt>
                <c:pt idx="23">
                  <c:v>0.12149532710280364</c:v>
                </c:pt>
                <c:pt idx="24">
                  <c:v>6.25E-2</c:v>
                </c:pt>
                <c:pt idx="25">
                  <c:v>-1.9607843137254943E-2</c:v>
                </c:pt>
                <c:pt idx="26">
                  <c:v>2.6000000000000023E-2</c:v>
                </c:pt>
                <c:pt idx="27">
                  <c:v>-4.4834307992202782E-2</c:v>
                </c:pt>
                <c:pt idx="28">
                  <c:v>2.0408163265306145E-2</c:v>
                </c:pt>
                <c:pt idx="29">
                  <c:v>0</c:v>
                </c:pt>
                <c:pt idx="30">
                  <c:v>4.0000000000000036E-2</c:v>
                </c:pt>
                <c:pt idx="31">
                  <c:v>-9.6153846153845812E-3</c:v>
                </c:pt>
                <c:pt idx="32">
                  <c:v>-2.9126213592232997E-2</c:v>
                </c:pt>
                <c:pt idx="33">
                  <c:v>-4.0000000000000036E-2</c:v>
                </c:pt>
                <c:pt idx="34">
                  <c:v>-6.25E-2</c:v>
                </c:pt>
                <c:pt idx="35">
                  <c:v>-0.21111111111111114</c:v>
                </c:pt>
                <c:pt idx="36">
                  <c:v>8.4507042253521236E-2</c:v>
                </c:pt>
                <c:pt idx="37">
                  <c:v>0.1687792207792207</c:v>
                </c:pt>
                <c:pt idx="38">
                  <c:v>2.2267656340281716E-2</c:v>
                </c:pt>
                <c:pt idx="39">
                  <c:v>5.6521739130434678E-2</c:v>
                </c:pt>
                <c:pt idx="40">
                  <c:v>-5.7613168724279795E-2</c:v>
                </c:pt>
                <c:pt idx="41">
                  <c:v>-0.1026200873362445</c:v>
                </c:pt>
                <c:pt idx="42">
                  <c:v>8.2725060827250507E-2</c:v>
                </c:pt>
                <c:pt idx="43">
                  <c:v>1.1235955056179803E-2</c:v>
                </c:pt>
                <c:pt idx="44">
                  <c:v>-2.6666666666666616E-2</c:v>
                </c:pt>
                <c:pt idx="45">
                  <c:v>2.1598173515981811E-2</c:v>
                </c:pt>
                <c:pt idx="46">
                  <c:v>-2.5611227819246407E-2</c:v>
                </c:pt>
                <c:pt idx="47">
                  <c:v>-3.669724770642202E-2</c:v>
                </c:pt>
                <c:pt idx="48">
                  <c:v>-4.7619047619047672E-2</c:v>
                </c:pt>
                <c:pt idx="49">
                  <c:v>-3.5000000000000031E-2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7A-41BF-B1DE-F66659E3DB1E}"/>
            </c:ext>
          </c:extLst>
        </c:ser>
        <c:ser>
          <c:idx val="1"/>
          <c:order val="1"/>
          <c:tx>
            <c:strRef>
              <c:f>'Historical Data'!$F$2</c:f>
              <c:strCache>
                <c:ptCount val="1"/>
                <c:pt idx="0">
                  <c:v>KSE 100 Returns (X)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'Historical Data'!$F$3:$F$52</c:f>
              <c:numCache>
                <c:formatCode>0%</c:formatCode>
                <c:ptCount val="50"/>
                <c:pt idx="1">
                  <c:v>-5.2888105057392609E-3</c:v>
                </c:pt>
                <c:pt idx="2">
                  <c:v>1.446130894753872E-2</c:v>
                </c:pt>
                <c:pt idx="3">
                  <c:v>0.14050697927367217</c:v>
                </c:pt>
                <c:pt idx="4">
                  <c:v>4.718705073354923E-2</c:v>
                </c:pt>
                <c:pt idx="5">
                  <c:v>-1.3121814563669454E-2</c:v>
                </c:pt>
                <c:pt idx="6">
                  <c:v>-1.6846316673683193E-2</c:v>
                </c:pt>
                <c:pt idx="7">
                  <c:v>2.9603389490573617E-2</c:v>
                </c:pt>
                <c:pt idx="8">
                  <c:v>6.5416050424628613E-2</c:v>
                </c:pt>
                <c:pt idx="9">
                  <c:v>6.0110550976817168E-2</c:v>
                </c:pt>
                <c:pt idx="10">
                  <c:v>-1.122160052464638E-2</c:v>
                </c:pt>
                <c:pt idx="11">
                  <c:v>-2.7846275876474036E-2</c:v>
                </c:pt>
                <c:pt idx="12">
                  <c:v>-7.3001950082813849E-3</c:v>
                </c:pt>
                <c:pt idx="13">
                  <c:v>8.2101153689309259E-2</c:v>
                </c:pt>
                <c:pt idx="14">
                  <c:v>-1.1281028988853858E-2</c:v>
                </c:pt>
                <c:pt idx="15">
                  <c:v>-6.350406980991985E-3</c:v>
                </c:pt>
                <c:pt idx="16">
                  <c:v>7.7451440635047941E-3</c:v>
                </c:pt>
                <c:pt idx="17">
                  <c:v>-5.3145377853189402E-2</c:v>
                </c:pt>
                <c:pt idx="18">
                  <c:v>2.9384003420966032E-2</c:v>
                </c:pt>
                <c:pt idx="19">
                  <c:v>-2.4806935167040911E-2</c:v>
                </c:pt>
                <c:pt idx="20">
                  <c:v>-1.0567669157918846E-2</c:v>
                </c:pt>
                <c:pt idx="21">
                  <c:v>1.7459161760218E-2</c:v>
                </c:pt>
                <c:pt idx="22">
                  <c:v>-2.0136119968228949E-2</c:v>
                </c:pt>
                <c:pt idx="23">
                  <c:v>1.0522028177047726E-2</c:v>
                </c:pt>
                <c:pt idx="24">
                  <c:v>7.1352848493939636E-3</c:v>
                </c:pt>
                <c:pt idx="25">
                  <c:v>-4.798449305747865E-2</c:v>
                </c:pt>
                <c:pt idx="26">
                  <c:v>-3.5686545426520166E-2</c:v>
                </c:pt>
                <c:pt idx="27">
                  <c:v>-3.3472369232872889E-2</c:v>
                </c:pt>
                <c:pt idx="28">
                  <c:v>5.4813705281845593E-2</c:v>
                </c:pt>
                <c:pt idx="29">
                  <c:v>-2.8865331874105005E-2</c:v>
                </c:pt>
                <c:pt idx="30">
                  <c:v>3.3064526521282556E-3</c:v>
                </c:pt>
                <c:pt idx="31">
                  <c:v>2.6268724860449399E-2</c:v>
                </c:pt>
                <c:pt idx="32">
                  <c:v>-4.5531106909479702E-2</c:v>
                </c:pt>
                <c:pt idx="33">
                  <c:v>6.2495593196019161E-3</c:v>
                </c:pt>
                <c:pt idx="34">
                  <c:v>-3.9999449266908682E-3</c:v>
                </c:pt>
                <c:pt idx="35">
                  <c:v>-1.2578013975187097E-2</c:v>
                </c:pt>
                <c:pt idx="36">
                  <c:v>3.9499680381632096E-2</c:v>
                </c:pt>
                <c:pt idx="37">
                  <c:v>-5.8447578632951913E-3</c:v>
                </c:pt>
                <c:pt idx="38">
                  <c:v>2.7785693585196114E-3</c:v>
                </c:pt>
                <c:pt idx="39">
                  <c:v>0.15878128989488727</c:v>
                </c:pt>
                <c:pt idx="40">
                  <c:v>-6.3124927265955533E-2</c:v>
                </c:pt>
                <c:pt idx="41">
                  <c:v>2.7335869345663788E-2</c:v>
                </c:pt>
                <c:pt idx="42">
                  <c:v>0.12423530673925032</c:v>
                </c:pt>
                <c:pt idx="43">
                  <c:v>0.16450686860994934</c:v>
                </c:pt>
                <c:pt idx="44">
                  <c:v>3.1792048377932591E-2</c:v>
                </c:pt>
                <c:pt idx="45">
                  <c:v>-7.5556788165577204E-3</c:v>
                </c:pt>
                <c:pt idx="46">
                  <c:v>4.1938922070282159E-2</c:v>
                </c:pt>
                <c:pt idx="47">
                  <c:v>3.7575806940140621E-2</c:v>
                </c:pt>
                <c:pt idx="48">
                  <c:v>6.1151156978922927E-2</c:v>
                </c:pt>
                <c:pt idx="49">
                  <c:v>5.664353810095335E-3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7A-41BF-B1DE-F66659E3DB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3287488"/>
        <c:axId val="543279568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'Historical Data'!$G$2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'Historical Data'!$G$3:$G$52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4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307A-41BF-B1DE-F66659E3DB1E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'Historical Data'!$A$3:$A$52</c15:sqref>
                        </c15:formulaRef>
                      </c:ext>
                    </c:extLst>
                    <c:strCache>
                      <c:ptCount val="50"/>
                      <c:pt idx="0">
                        <c:v>4/1/2020</c:v>
                      </c:pt>
                      <c:pt idx="1">
                        <c:v>5/1/2020</c:v>
                      </c:pt>
                      <c:pt idx="2">
                        <c:v>6/1/2020</c:v>
                      </c:pt>
                      <c:pt idx="3">
                        <c:v>7/1/2020</c:v>
                      </c:pt>
                      <c:pt idx="4">
                        <c:v>8/1/2020</c:v>
                      </c:pt>
                      <c:pt idx="5">
                        <c:v>9/1/2020</c:v>
                      </c:pt>
                      <c:pt idx="6">
                        <c:v>10/1/2020</c:v>
                      </c:pt>
                      <c:pt idx="7">
                        <c:v>11/1/2020</c:v>
                      </c:pt>
                      <c:pt idx="8">
                        <c:v>12/1/2020</c:v>
                      </c:pt>
                      <c:pt idx="9">
                        <c:v>1/1/2021</c:v>
                      </c:pt>
                      <c:pt idx="10">
                        <c:v>2/1/2021</c:v>
                      </c:pt>
                      <c:pt idx="11">
                        <c:v>3/1/2021</c:v>
                      </c:pt>
                      <c:pt idx="12">
                        <c:v>4/1/2021</c:v>
                      </c:pt>
                      <c:pt idx="13">
                        <c:v>5/1/2021</c:v>
                      </c:pt>
                      <c:pt idx="14">
                        <c:v>6/1/2021</c:v>
                      </c:pt>
                      <c:pt idx="15">
                        <c:v>7/1/2021</c:v>
                      </c:pt>
                      <c:pt idx="16">
                        <c:v>8/1/2021</c:v>
                      </c:pt>
                      <c:pt idx="17">
                        <c:v>9/1/2021</c:v>
                      </c:pt>
                      <c:pt idx="18">
                        <c:v>10/1/2021</c:v>
                      </c:pt>
                      <c:pt idx="19">
                        <c:v>11/1/2021</c:v>
                      </c:pt>
                      <c:pt idx="20">
                        <c:v>12/1/2021</c:v>
                      </c:pt>
                      <c:pt idx="21">
                        <c:v>1/1/2022</c:v>
                      </c:pt>
                      <c:pt idx="22">
                        <c:v>2/1/2022</c:v>
                      </c:pt>
                      <c:pt idx="23">
                        <c:v>3/1/2022</c:v>
                      </c:pt>
                      <c:pt idx="24">
                        <c:v>4/1/2022</c:v>
                      </c:pt>
                      <c:pt idx="25">
                        <c:v>5/1/2022</c:v>
                      </c:pt>
                      <c:pt idx="26">
                        <c:v>6/1/2022</c:v>
                      </c:pt>
                      <c:pt idx="27">
                        <c:v>7/1/2022</c:v>
                      </c:pt>
                      <c:pt idx="28">
                        <c:v>8/1/2022</c:v>
                      </c:pt>
                      <c:pt idx="29">
                        <c:v>9/1/2022</c:v>
                      </c:pt>
                      <c:pt idx="30">
                        <c:v>10/1/2022</c:v>
                      </c:pt>
                      <c:pt idx="31">
                        <c:v>11/1/2022</c:v>
                      </c:pt>
                      <c:pt idx="32">
                        <c:v>12/1/2022</c:v>
                      </c:pt>
                      <c:pt idx="33">
                        <c:v>1/1/2023</c:v>
                      </c:pt>
                      <c:pt idx="34">
                        <c:v>2/1/2023</c:v>
                      </c:pt>
                      <c:pt idx="35">
                        <c:v>3/1/2023</c:v>
                      </c:pt>
                      <c:pt idx="36">
                        <c:v>4/1/2023</c:v>
                      </c:pt>
                      <c:pt idx="37">
                        <c:v>5/1/2023</c:v>
                      </c:pt>
                      <c:pt idx="38">
                        <c:v>6/1/2023</c:v>
                      </c:pt>
                      <c:pt idx="39">
                        <c:v>7/1/2023</c:v>
                      </c:pt>
                      <c:pt idx="40">
                        <c:v>8/1/2023</c:v>
                      </c:pt>
                      <c:pt idx="41">
                        <c:v>9/1/2023</c:v>
                      </c:pt>
                      <c:pt idx="42">
                        <c:v>10/1/2023</c:v>
                      </c:pt>
                      <c:pt idx="43">
                        <c:v>11/1/2023</c:v>
                      </c:pt>
                      <c:pt idx="44">
                        <c:v>12/1/2023</c:v>
                      </c:pt>
                      <c:pt idx="45">
                        <c:v>1/1/2024</c:v>
                      </c:pt>
                      <c:pt idx="46">
                        <c:v>2/1/2024</c:v>
                      </c:pt>
                      <c:pt idx="47">
                        <c:v>3/1/2024</c:v>
                      </c:pt>
                      <c:pt idx="48">
                        <c:v>4/1/2024</c:v>
                      </c:pt>
                      <c:pt idx="49">
                        <c:v>5/1/2024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07A-41BF-B1DE-F66659E3DB1E}"/>
                  </c:ext>
                </c:extLst>
              </c15:ser>
            </c15:filteredLineSeries>
          </c:ext>
        </c:extLst>
      </c:lineChart>
      <c:catAx>
        <c:axId val="543287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279568"/>
        <c:crosses val="autoZero"/>
        <c:auto val="1"/>
        <c:lblAlgn val="ctr"/>
        <c:lblOffset val="100"/>
        <c:noMultiLvlLbl val="0"/>
      </c:catAx>
      <c:valAx>
        <c:axId val="5432795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287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2BF847-344C-4CA1-B3B0-83F65C1FA4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9525</xdr:colOff>
      <xdr:row>1</xdr:row>
      <xdr:rowOff>9525</xdr:rowOff>
    </xdr:from>
    <xdr:to>
      <xdr:col>21</xdr:col>
      <xdr:colOff>592231</xdr:colOff>
      <xdr:row>11</xdr:row>
      <xdr:rowOff>3362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B9F4F58-0C82-4451-BFB7-FB11354C59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291353</xdr:colOff>
      <xdr:row>7</xdr:row>
      <xdr:rowOff>134470</xdr:rowOff>
    </xdr:from>
    <xdr:ext cx="184731" cy="26456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32838C67-FB47-F62E-BD54-FA57679D6563}"/>
            </a:ext>
          </a:extLst>
        </xdr:cNvPr>
        <xdr:cNvSpPr txBox="1"/>
      </xdr:nvSpPr>
      <xdr:spPr>
        <a:xfrm>
          <a:off x="13749618" y="150158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8</xdr:col>
      <xdr:colOff>57980</xdr:colOff>
      <xdr:row>12</xdr:row>
      <xdr:rowOff>177248</xdr:rowOff>
    </xdr:from>
    <xdr:to>
      <xdr:col>10</xdr:col>
      <xdr:colOff>720588</xdr:colOff>
      <xdr:row>27</xdr:row>
      <xdr:rowOff>62948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358FC4-EE5D-75BE-7C2D-1BDE0770B8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F7E0D-C6F7-439E-A68F-A704BD1882E5}">
  <dimension ref="A1:I72"/>
  <sheetViews>
    <sheetView zoomScaleNormal="100" workbookViewId="0">
      <selection activeCell="F38" sqref="F38:G40"/>
    </sheetView>
  </sheetViews>
  <sheetFormatPr defaultRowHeight="15" x14ac:dyDescent="0.25"/>
  <cols>
    <col min="1" max="1" width="18" bestFit="1" customWidth="1"/>
    <col min="2" max="2" width="12.7109375" bestFit="1" customWidth="1"/>
    <col min="3" max="3" width="14.5703125" bestFit="1" customWidth="1"/>
    <col min="4" max="5" width="12" bestFit="1" customWidth="1"/>
    <col min="6" max="6" width="25.5703125" bestFit="1" customWidth="1"/>
    <col min="7" max="7" width="12" bestFit="1" customWidth="1"/>
    <col min="8" max="8" width="12.7109375" bestFit="1" customWidth="1"/>
    <col min="9" max="9" width="12.5703125" bestFit="1" customWidth="1"/>
  </cols>
  <sheetData>
    <row r="1" spans="1:9" x14ac:dyDescent="0.25">
      <c r="A1" t="s">
        <v>7</v>
      </c>
    </row>
    <row r="2" spans="1:9" ht="15.75" thickBot="1" x14ac:dyDescent="0.3"/>
    <row r="3" spans="1:9" x14ac:dyDescent="0.25">
      <c r="A3" s="7" t="s">
        <v>8</v>
      </c>
      <c r="B3" s="7"/>
      <c r="D3" s="4" t="s">
        <v>35</v>
      </c>
      <c r="E3" s="4">
        <v>0.25021575374320482</v>
      </c>
    </row>
    <row r="4" spans="1:9" x14ac:dyDescent="0.25">
      <c r="A4" t="s">
        <v>9</v>
      </c>
      <c r="B4">
        <v>0.13184440916133575</v>
      </c>
    </row>
    <row r="5" spans="1:9" x14ac:dyDescent="0.25">
      <c r="A5" t="s">
        <v>10</v>
      </c>
      <c r="B5">
        <v>1.7382948227101715E-2</v>
      </c>
    </row>
    <row r="6" spans="1:9" x14ac:dyDescent="0.25">
      <c r="A6" t="s">
        <v>11</v>
      </c>
      <c r="B6">
        <v>-3.9782920288308574E-3</v>
      </c>
    </row>
    <row r="7" spans="1:9" x14ac:dyDescent="0.25">
      <c r="A7" t="s">
        <v>12</v>
      </c>
      <c r="B7">
        <v>9.7873840446502866E-2</v>
      </c>
    </row>
    <row r="8" spans="1:9" ht="15.75" thickBot="1" x14ac:dyDescent="0.3">
      <c r="A8" s="5" t="s">
        <v>13</v>
      </c>
      <c r="B8" s="5">
        <v>48</v>
      </c>
    </row>
    <row r="10" spans="1:9" ht="15.75" thickBot="1" x14ac:dyDescent="0.3">
      <c r="A10" t="s">
        <v>14</v>
      </c>
    </row>
    <row r="11" spans="1:9" x14ac:dyDescent="0.25">
      <c r="A11" s="6"/>
      <c r="B11" s="6" t="s">
        <v>19</v>
      </c>
      <c r="C11" s="6" t="s">
        <v>20</v>
      </c>
      <c r="D11" s="6" t="s">
        <v>21</v>
      </c>
      <c r="E11" s="6" t="s">
        <v>22</v>
      </c>
      <c r="F11" s="6" t="s">
        <v>23</v>
      </c>
    </row>
    <row r="12" spans="1:9" x14ac:dyDescent="0.25">
      <c r="A12" t="s">
        <v>15</v>
      </c>
      <c r="B12">
        <v>1</v>
      </c>
      <c r="C12">
        <v>7.7952532976394151E-3</v>
      </c>
      <c r="D12">
        <v>7.7952532976394151E-3</v>
      </c>
      <c r="E12">
        <v>0.81376118703004696</v>
      </c>
      <c r="F12">
        <v>0.37170995126720308</v>
      </c>
    </row>
    <row r="13" spans="1:9" x14ac:dyDescent="0.25">
      <c r="A13" t="s">
        <v>16</v>
      </c>
      <c r="B13">
        <v>46</v>
      </c>
      <c r="C13">
        <v>0.44064727761238504</v>
      </c>
      <c r="D13">
        <v>9.5792886437475015E-3</v>
      </c>
    </row>
    <row r="14" spans="1:9" ht="15.75" thickBot="1" x14ac:dyDescent="0.3">
      <c r="A14" s="5" t="s">
        <v>17</v>
      </c>
      <c r="B14" s="5">
        <v>47</v>
      </c>
      <c r="C14" s="5">
        <v>0.44844253091002445</v>
      </c>
      <c r="D14" s="5"/>
      <c r="E14" s="5"/>
      <c r="F14" s="5"/>
    </row>
    <row r="15" spans="1:9" ht="15.75" thickBot="1" x14ac:dyDescent="0.3"/>
    <row r="16" spans="1:9" x14ac:dyDescent="0.25">
      <c r="A16" s="6"/>
      <c r="B16" s="6" t="s">
        <v>24</v>
      </c>
      <c r="C16" s="6" t="s">
        <v>12</v>
      </c>
      <c r="D16" s="6" t="s">
        <v>25</v>
      </c>
      <c r="E16" s="6" t="s">
        <v>26</v>
      </c>
      <c r="F16" s="6" t="s">
        <v>27</v>
      </c>
      <c r="G16" s="6" t="s">
        <v>28</v>
      </c>
      <c r="H16" s="6" t="s">
        <v>29</v>
      </c>
      <c r="I16" s="6" t="s">
        <v>30</v>
      </c>
    </row>
    <row r="17" spans="1:9" x14ac:dyDescent="0.25">
      <c r="A17" t="s">
        <v>18</v>
      </c>
      <c r="B17">
        <v>1.4496106677057984E-2</v>
      </c>
      <c r="C17">
        <v>1.4882595073874336E-2</v>
      </c>
      <c r="D17">
        <v>0.97403084644190763</v>
      </c>
      <c r="E17">
        <v>0.33513569305099267</v>
      </c>
      <c r="F17">
        <v>-1.5461003447643656E-2</v>
      </c>
      <c r="G17">
        <v>4.4453216801759621E-2</v>
      </c>
      <c r="H17">
        <v>-1.5461003447643656E-2</v>
      </c>
      <c r="I17">
        <v>4.4453216801759621E-2</v>
      </c>
    </row>
    <row r="18" spans="1:9" ht="15.75" thickBot="1" x14ac:dyDescent="0.3">
      <c r="A18" s="5">
        <v>-5.2888105057392609E-3</v>
      </c>
      <c r="B18" s="5">
        <v>0.25021575374320482</v>
      </c>
      <c r="C18" s="5">
        <v>0.27737426452029396</v>
      </c>
      <c r="D18" s="5">
        <v>0.90208712829195403</v>
      </c>
      <c r="E18" s="5">
        <v>0.37170995126720963</v>
      </c>
      <c r="F18" s="5">
        <v>-0.3081096825632087</v>
      </c>
      <c r="G18" s="5">
        <v>0.80854119004961833</v>
      </c>
      <c r="H18" s="5">
        <v>-0.3081096825632087</v>
      </c>
      <c r="I18" s="5">
        <v>0.80854119004961833</v>
      </c>
    </row>
    <row r="22" spans="1:9" x14ac:dyDescent="0.25">
      <c r="A22" t="s">
        <v>31</v>
      </c>
    </row>
    <row r="23" spans="1:9" ht="15.75" thickBot="1" x14ac:dyDescent="0.3"/>
    <row r="24" spans="1:9" x14ac:dyDescent="0.25">
      <c r="A24" s="6" t="s">
        <v>32</v>
      </c>
      <c r="B24" s="6" t="s">
        <v>34</v>
      </c>
      <c r="C24" s="6" t="s">
        <v>33</v>
      </c>
    </row>
    <row r="25" spans="1:9" x14ac:dyDescent="0.25">
      <c r="A25">
        <v>1</v>
      </c>
      <c r="B25">
        <v>1.8114553995479739E-2</v>
      </c>
      <c r="C25">
        <v>-2.0277050133879544E-2</v>
      </c>
    </row>
    <row r="26" spans="1:9" x14ac:dyDescent="0.25">
      <c r="A26">
        <v>2</v>
      </c>
      <c r="B26">
        <v>4.965316640220073E-2</v>
      </c>
      <c r="C26">
        <v>-9.7124786629238943E-2</v>
      </c>
    </row>
    <row r="27" spans="1:9" x14ac:dyDescent="0.25">
      <c r="A27">
        <v>3</v>
      </c>
      <c r="B27">
        <v>2.6303050143271851E-2</v>
      </c>
      <c r="C27">
        <v>0.11129174942335861</v>
      </c>
    </row>
    <row r="28" spans="1:9" x14ac:dyDescent="0.25">
      <c r="A28">
        <v>4</v>
      </c>
      <c r="B28">
        <v>1.1212821955530869E-2</v>
      </c>
      <c r="C28">
        <v>0.41735860661589774</v>
      </c>
      <c r="F28" s="34"/>
      <c r="G28" s="34"/>
      <c r="H28" s="34"/>
      <c r="I28" s="34"/>
    </row>
    <row r="29" spans="1:9" x14ac:dyDescent="0.25">
      <c r="A29">
        <v>5</v>
      </c>
      <c r="B29">
        <v>1.0280892852755626E-2</v>
      </c>
      <c r="C29">
        <v>-0.15028089285275564</v>
      </c>
      <c r="F29" s="24"/>
      <c r="G29" s="24"/>
      <c r="H29" s="24"/>
    </row>
    <row r="30" spans="1:9" x14ac:dyDescent="0.25">
      <c r="A30">
        <v>6</v>
      </c>
      <c r="B30">
        <v>2.1903341091795529E-2</v>
      </c>
      <c r="C30">
        <v>2.4453248055491268E-2</v>
      </c>
      <c r="F30" s="24"/>
      <c r="G30" s="24"/>
      <c r="H30" s="24"/>
    </row>
    <row r="31" spans="1:9" x14ac:dyDescent="0.25">
      <c r="A31">
        <v>7</v>
      </c>
      <c r="B31">
        <v>3.0864233040959928E-2</v>
      </c>
      <c r="C31">
        <v>6.3264618768056821E-3</v>
      </c>
    </row>
    <row r="32" spans="1:9" x14ac:dyDescent="0.25">
      <c r="A32">
        <v>8</v>
      </c>
      <c r="B32">
        <v>2.9536713497641628E-2</v>
      </c>
      <c r="C32">
        <v>-8.108142069070276E-3</v>
      </c>
    </row>
    <row r="33" spans="1:9" x14ac:dyDescent="0.25">
      <c r="A33">
        <v>9</v>
      </c>
      <c r="B33">
        <v>1.1688285443578448E-2</v>
      </c>
      <c r="C33">
        <v>-6.4135837891130837E-2</v>
      </c>
    </row>
    <row r="34" spans="1:9" x14ac:dyDescent="0.25">
      <c r="A34">
        <v>10</v>
      </c>
      <c r="B34">
        <v>7.5285297696848124E-3</v>
      </c>
      <c r="C34">
        <v>-7.0857253416405823E-3</v>
      </c>
    </row>
    <row r="35" spans="1:9" x14ac:dyDescent="0.25">
      <c r="A35">
        <v>11</v>
      </c>
      <c r="B35">
        <v>1.2669482880588476E-2</v>
      </c>
      <c r="C35">
        <v>2.0083541610411895E-2</v>
      </c>
    </row>
    <row r="36" spans="1:9" x14ac:dyDescent="0.25">
      <c r="A36">
        <v>12</v>
      </c>
      <c r="B36">
        <v>3.50391087306152E-2</v>
      </c>
      <c r="C36">
        <v>7.2103748412242014E-2</v>
      </c>
    </row>
    <row r="37" spans="1:9" x14ac:dyDescent="0.25">
      <c r="A37">
        <v>13</v>
      </c>
      <c r="B37">
        <v>1.1673415505612973E-2</v>
      </c>
      <c r="C37">
        <v>4.4700778042774045E-2</v>
      </c>
      <c r="F37" s="24"/>
      <c r="G37" s="24"/>
      <c r="I37" s="25"/>
    </row>
    <row r="38" spans="1:9" x14ac:dyDescent="0.25">
      <c r="A38">
        <v>14</v>
      </c>
      <c r="B38">
        <v>1.2907134807732965E-2</v>
      </c>
      <c r="C38">
        <v>-1.1337554136172198E-2</v>
      </c>
    </row>
    <row r="39" spans="1:9" x14ac:dyDescent="0.25">
      <c r="A39">
        <v>15</v>
      </c>
      <c r="B39">
        <v>1.6434063736757546E-2</v>
      </c>
      <c r="C39">
        <v>0.13293024615073906</v>
      </c>
    </row>
    <row r="40" spans="1:9" x14ac:dyDescent="0.25">
      <c r="A40">
        <v>16</v>
      </c>
      <c r="B40">
        <v>1.1982958995547747E-3</v>
      </c>
      <c r="C40">
        <v>6.8127391686186919E-3</v>
      </c>
    </row>
    <row r="41" spans="1:9" x14ac:dyDescent="0.25">
      <c r="A41">
        <v>17</v>
      </c>
      <c r="B41">
        <v>2.1848447241027909E-2</v>
      </c>
      <c r="C41">
        <v>8.3414710653709034E-2</v>
      </c>
    </row>
    <row r="42" spans="1:9" x14ac:dyDescent="0.25">
      <c r="A42">
        <v>18</v>
      </c>
      <c r="B42">
        <v>8.2890206961780278E-3</v>
      </c>
      <c r="C42">
        <v>-0.10352711593427326</v>
      </c>
    </row>
    <row r="43" spans="1:9" x14ac:dyDescent="0.25">
      <c r="A43">
        <v>19</v>
      </c>
      <c r="B43">
        <v>1.1851909373400502E-2</v>
      </c>
      <c r="C43">
        <v>-1.1851909373400502E-2</v>
      </c>
    </row>
    <row r="44" spans="1:9" x14ac:dyDescent="0.25">
      <c r="A44">
        <v>20</v>
      </c>
      <c r="B44">
        <v>1.8864663996615471E-2</v>
      </c>
      <c r="C44">
        <v>0.16055638863496347</v>
      </c>
    </row>
    <row r="45" spans="1:9" x14ac:dyDescent="0.25">
      <c r="A45">
        <v>21</v>
      </c>
      <c r="B45">
        <v>9.4577322417439807E-3</v>
      </c>
      <c r="C45">
        <v>-5.4484284073597206E-2</v>
      </c>
    </row>
    <row r="46" spans="1:9" x14ac:dyDescent="0.25">
      <c r="A46">
        <v>22</v>
      </c>
      <c r="B46">
        <v>1.7128883888285221E-2</v>
      </c>
      <c r="C46">
        <v>0.10436644321451842</v>
      </c>
    </row>
    <row r="47" spans="1:9" x14ac:dyDescent="0.25">
      <c r="A47">
        <v>23</v>
      </c>
      <c r="B47">
        <v>1.6281467353821563E-2</v>
      </c>
      <c r="C47">
        <v>4.6218532646178437E-2</v>
      </c>
    </row>
    <row r="48" spans="1:9" x14ac:dyDescent="0.25">
      <c r="A48">
        <v>24</v>
      </c>
      <c r="B48">
        <v>2.4896305786953846E-3</v>
      </c>
      <c r="C48">
        <v>-2.2097473715950326E-2</v>
      </c>
    </row>
    <row r="49" spans="1:3" x14ac:dyDescent="0.25">
      <c r="A49">
        <v>25</v>
      </c>
      <c r="B49">
        <v>5.5667708146701217E-3</v>
      </c>
      <c r="C49">
        <v>2.0433229185329901E-2</v>
      </c>
    </row>
    <row r="50" spans="1:3" x14ac:dyDescent="0.25">
      <c r="A50">
        <v>26</v>
      </c>
      <c r="B50">
        <v>6.1207925798838353E-3</v>
      </c>
      <c r="C50">
        <v>-5.0955100572086617E-2</v>
      </c>
    </row>
    <row r="51" spans="1:3" x14ac:dyDescent="0.25">
      <c r="A51">
        <v>27</v>
      </c>
      <c r="B51">
        <v>2.8211359259612864E-2</v>
      </c>
      <c r="C51">
        <v>-7.8031959943067192E-3</v>
      </c>
    </row>
    <row r="52" spans="1:3" x14ac:dyDescent="0.25">
      <c r="A52">
        <v>28</v>
      </c>
      <c r="B52">
        <v>7.2735459051310458E-3</v>
      </c>
      <c r="C52">
        <v>-7.2735459051310458E-3</v>
      </c>
    </row>
    <row r="53" spans="1:3" x14ac:dyDescent="0.25">
      <c r="A53">
        <v>29</v>
      </c>
      <c r="B53">
        <v>1.5323433219626474E-2</v>
      </c>
      <c r="C53">
        <v>2.4676566780373561E-2</v>
      </c>
    </row>
    <row r="54" spans="1:3" x14ac:dyDescent="0.25">
      <c r="A54">
        <v>30</v>
      </c>
      <c r="B54">
        <v>2.1068955467888194E-2</v>
      </c>
      <c r="C54">
        <v>-3.0684340083272775E-2</v>
      </c>
    </row>
    <row r="55" spans="1:3" x14ac:dyDescent="0.25">
      <c r="A55">
        <v>31</v>
      </c>
      <c r="B55">
        <v>3.1035064429400794E-3</v>
      </c>
      <c r="C55">
        <v>-3.2229720035173076E-2</v>
      </c>
    </row>
    <row r="56" spans="1:3" x14ac:dyDescent="0.25">
      <c r="A56">
        <v>32</v>
      </c>
      <c r="B56">
        <v>1.6059844872775047E-2</v>
      </c>
      <c r="C56">
        <v>-5.6059844872775086E-2</v>
      </c>
    </row>
    <row r="57" spans="1:3" x14ac:dyDescent="0.25">
      <c r="A57">
        <v>33</v>
      </c>
      <c r="B57">
        <v>1.349525744229472E-2</v>
      </c>
      <c r="C57">
        <v>-7.5995257442294725E-2</v>
      </c>
    </row>
    <row r="58" spans="1:3" x14ac:dyDescent="0.25">
      <c r="A58">
        <v>34</v>
      </c>
      <c r="B58">
        <v>1.1348889429663981E-2</v>
      </c>
      <c r="C58">
        <v>-0.22246000054077511</v>
      </c>
    </row>
    <row r="59" spans="1:3" x14ac:dyDescent="0.25">
      <c r="A59">
        <v>35</v>
      </c>
      <c r="B59">
        <v>2.4379548976363741E-2</v>
      </c>
      <c r="C59">
        <v>6.0127493277157495E-2</v>
      </c>
    </row>
    <row r="60" spans="1:3" x14ac:dyDescent="0.25">
      <c r="A60">
        <v>36</v>
      </c>
      <c r="B60">
        <v>1.3033656182847055E-2</v>
      </c>
      <c r="C60">
        <v>0.15574556459637365</v>
      </c>
    </row>
    <row r="61" spans="1:3" x14ac:dyDescent="0.25">
      <c r="A61">
        <v>37</v>
      </c>
      <c r="B61">
        <v>1.5191348503427743E-2</v>
      </c>
      <c r="C61">
        <v>7.0763078368539737E-3</v>
      </c>
    </row>
    <row r="62" spans="1:3" x14ac:dyDescent="0.25">
      <c r="A62">
        <v>38</v>
      </c>
      <c r="B62">
        <v>5.4225686808425516E-2</v>
      </c>
      <c r="C62">
        <v>2.2960523220091622E-3</v>
      </c>
    </row>
    <row r="63" spans="1:3" x14ac:dyDescent="0.25">
      <c r="A63">
        <v>39</v>
      </c>
      <c r="B63">
        <v>-1.2987445787780612E-3</v>
      </c>
      <c r="C63">
        <v>-5.6314424145501737E-2</v>
      </c>
    </row>
    <row r="64" spans="1:3" x14ac:dyDescent="0.25">
      <c r="A64">
        <v>40</v>
      </c>
      <c r="B64">
        <v>2.1335971829609016E-2</v>
      </c>
      <c r="C64">
        <v>-0.12395605916585352</v>
      </c>
    </row>
    <row r="65" spans="1:3" x14ac:dyDescent="0.25">
      <c r="A65">
        <v>41</v>
      </c>
      <c r="B65">
        <v>4.5581737594337757E-2</v>
      </c>
      <c r="C65">
        <v>3.7143323232912751E-2</v>
      </c>
    </row>
    <row r="66" spans="1:3" x14ac:dyDescent="0.25">
      <c r="A66">
        <v>42</v>
      </c>
      <c r="B66">
        <v>5.5658316802230823E-2</v>
      </c>
      <c r="C66">
        <v>-4.442236174605102E-2</v>
      </c>
    </row>
    <row r="67" spans="1:3" x14ac:dyDescent="0.25">
      <c r="A67">
        <v>43</v>
      </c>
      <c r="B67">
        <v>2.2450978024982818E-2</v>
      </c>
      <c r="C67">
        <v>-4.9117644691649434E-2</v>
      </c>
    </row>
    <row r="68" spans="1:3" x14ac:dyDescent="0.25">
      <c r="A68">
        <v>44</v>
      </c>
      <c r="B68">
        <v>1.2605556806931428E-2</v>
      </c>
      <c r="C68">
        <v>8.9926167090503828E-3</v>
      </c>
    </row>
    <row r="69" spans="1:3" x14ac:dyDescent="0.25">
      <c r="A69">
        <v>45</v>
      </c>
      <c r="B69">
        <v>2.4989885674051162E-2</v>
      </c>
      <c r="C69">
        <v>-5.0601113493297573E-2</v>
      </c>
    </row>
    <row r="70" spans="1:3" x14ac:dyDescent="0.25">
      <c r="A70">
        <v>46</v>
      </c>
      <c r="B70">
        <v>2.3898165533094415E-2</v>
      </c>
      <c r="C70">
        <v>-6.0595413239516435E-2</v>
      </c>
    </row>
    <row r="71" spans="1:3" x14ac:dyDescent="0.25">
      <c r="A71">
        <v>47</v>
      </c>
      <c r="B71">
        <v>2.9797089512808225E-2</v>
      </c>
      <c r="C71">
        <v>-7.7416137131855897E-2</v>
      </c>
    </row>
    <row r="72" spans="1:3" ht="15.75" thickBot="1" x14ac:dyDescent="0.3">
      <c r="A72" s="5">
        <v>48</v>
      </c>
      <c r="B72" s="5">
        <v>1.5913417235119184E-2</v>
      </c>
      <c r="C72" s="5">
        <v>-5.0913417235119218E-2</v>
      </c>
    </row>
  </sheetData>
  <mergeCells count="1">
    <mergeCell ref="F28:I2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70E5D4-6D6D-415D-BFDF-35B21DB65A5C}">
  <dimension ref="A2:K52"/>
  <sheetViews>
    <sheetView tabSelected="1" zoomScale="115" zoomScaleNormal="115" workbookViewId="0">
      <selection activeCell="E1" activeCellId="1" sqref="F1:F1048576 E1:E1048576"/>
    </sheetView>
  </sheetViews>
  <sheetFormatPr defaultRowHeight="15" x14ac:dyDescent="0.25"/>
  <cols>
    <col min="1" max="1" width="10.7109375" bestFit="1" customWidth="1"/>
    <col min="2" max="2" width="10.140625" bestFit="1" customWidth="1"/>
    <col min="3" max="3" width="12.42578125" bestFit="1" customWidth="1"/>
    <col min="5" max="5" width="15.5703125" bestFit="1" customWidth="1"/>
    <col min="6" max="6" width="18.140625" bestFit="1" customWidth="1"/>
    <col min="8" max="8" width="18" bestFit="1" customWidth="1"/>
    <col min="9" max="9" width="28.28515625" bestFit="1" customWidth="1"/>
    <col min="10" max="10" width="30.28515625" bestFit="1" customWidth="1"/>
    <col min="11" max="11" width="32.140625" bestFit="1" customWidth="1"/>
  </cols>
  <sheetData>
    <row r="2" spans="1:11" x14ac:dyDescent="0.25">
      <c r="A2" t="s">
        <v>0</v>
      </c>
      <c r="B2" t="s">
        <v>1</v>
      </c>
      <c r="C2" t="s">
        <v>47</v>
      </c>
      <c r="E2" t="s">
        <v>2</v>
      </c>
      <c r="F2" t="s">
        <v>3</v>
      </c>
    </row>
    <row r="3" spans="1:11" x14ac:dyDescent="0.25">
      <c r="A3" s="1">
        <v>43922</v>
      </c>
      <c r="B3" s="2">
        <v>9200</v>
      </c>
      <c r="C3" s="2">
        <v>34111.64</v>
      </c>
      <c r="I3" t="s">
        <v>46</v>
      </c>
    </row>
    <row r="4" spans="1:11" ht="15.75" thickBot="1" x14ac:dyDescent="0.3">
      <c r="A4" s="1">
        <v>43952</v>
      </c>
      <c r="B4" s="2">
        <v>9711</v>
      </c>
      <c r="C4" s="2">
        <v>33931.230000000003</v>
      </c>
      <c r="E4" s="3">
        <f>(B4/B3)-1</f>
        <v>5.5543478260869472E-2</v>
      </c>
      <c r="F4" s="3">
        <f>(C4/C3)-1</f>
        <v>-5.2888105057392609E-3</v>
      </c>
      <c r="H4" s="3"/>
    </row>
    <row r="5" spans="1:11" x14ac:dyDescent="0.25">
      <c r="A5" s="1">
        <v>43983</v>
      </c>
      <c r="B5" s="2">
        <v>9690</v>
      </c>
      <c r="C5" s="2">
        <v>34421.919999999998</v>
      </c>
      <c r="E5" s="3">
        <f t="shared" ref="E5:E52" si="0">(B5/B4)-1</f>
        <v>-2.1624961383998054E-3</v>
      </c>
      <c r="F5" s="3">
        <f t="shared" ref="F5:F11" si="1">(C5/C4)-1</f>
        <v>1.446130894753872E-2</v>
      </c>
      <c r="I5" s="8" t="s">
        <v>36</v>
      </c>
      <c r="J5" s="9" t="s">
        <v>37</v>
      </c>
      <c r="K5" s="10" t="s">
        <v>45</v>
      </c>
    </row>
    <row r="6" spans="1:11" ht="15.75" thickBot="1" x14ac:dyDescent="0.3">
      <c r="A6" s="1">
        <v>44013</v>
      </c>
      <c r="B6" s="2">
        <v>9230</v>
      </c>
      <c r="C6" s="2">
        <v>39258.44</v>
      </c>
      <c r="E6" s="3">
        <f t="shared" si="0"/>
        <v>-4.7471620227038214E-2</v>
      </c>
      <c r="F6" s="3">
        <f t="shared" si="1"/>
        <v>0.14050697927367217</v>
      </c>
      <c r="I6" s="11" t="s">
        <v>38</v>
      </c>
      <c r="J6" s="12" t="s">
        <v>5</v>
      </c>
      <c r="K6" s="13" t="s">
        <v>4</v>
      </c>
    </row>
    <row r="7" spans="1:11" ht="15.75" thickBot="1" x14ac:dyDescent="0.3">
      <c r="A7" s="1">
        <v>44044</v>
      </c>
      <c r="B7" s="2">
        <v>10500</v>
      </c>
      <c r="C7" s="2">
        <v>41110.93</v>
      </c>
      <c r="E7" s="3">
        <f t="shared" si="0"/>
        <v>0.13759479956663045</v>
      </c>
      <c r="F7" s="3">
        <f t="shared" si="1"/>
        <v>4.718705073354923E-2</v>
      </c>
      <c r="G7" t="s">
        <v>6</v>
      </c>
      <c r="I7" s="35" t="s">
        <v>39</v>
      </c>
      <c r="J7" s="36"/>
      <c r="K7" s="37"/>
    </row>
    <row r="8" spans="1:11" ht="18" x14ac:dyDescent="0.35">
      <c r="A8" s="1">
        <v>44075</v>
      </c>
      <c r="B8" s="2">
        <v>15000</v>
      </c>
      <c r="C8" s="2">
        <v>40571.480000000003</v>
      </c>
      <c r="E8" s="3">
        <f t="shared" si="0"/>
        <v>0.4285714285714286</v>
      </c>
      <c r="F8" s="3">
        <f t="shared" si="1"/>
        <v>-1.3121814563669454E-2</v>
      </c>
      <c r="I8" s="14" t="s">
        <v>40</v>
      </c>
      <c r="J8" s="15">
        <f xml:space="preserve"> AVERAGE(F3:F52)</f>
        <v>1.6428055098197142E-2</v>
      </c>
      <c r="K8" s="16">
        <f>AVERAGE(E3:E52)</f>
        <v>1.9471373341312975E-2</v>
      </c>
    </row>
    <row r="9" spans="1:11" ht="18" x14ac:dyDescent="0.35">
      <c r="A9" s="1">
        <v>44105</v>
      </c>
      <c r="B9" s="2">
        <v>12900</v>
      </c>
      <c r="C9" s="2">
        <v>39888</v>
      </c>
      <c r="E9" s="3">
        <f t="shared" si="0"/>
        <v>-0.14000000000000001</v>
      </c>
      <c r="F9" s="3">
        <f t="shared" si="1"/>
        <v>-1.6846316673683193E-2</v>
      </c>
      <c r="I9" s="17" t="s">
        <v>41</v>
      </c>
      <c r="J9" s="18">
        <f>((1+J8) ^(12))-1</f>
        <v>0.21596122295420428</v>
      </c>
      <c r="K9" s="19">
        <f>((1+K8)^(12))-1</f>
        <v>0.26037686855194564</v>
      </c>
    </row>
    <row r="10" spans="1:11" x14ac:dyDescent="0.25">
      <c r="A10" s="1">
        <v>44136</v>
      </c>
      <c r="B10" s="2">
        <v>13498</v>
      </c>
      <c r="C10" s="2">
        <v>41068.82</v>
      </c>
      <c r="E10" s="3">
        <f t="shared" si="0"/>
        <v>4.6356589147286797E-2</v>
      </c>
      <c r="F10" s="3">
        <f t="shared" si="1"/>
        <v>2.9603389490573617E-2</v>
      </c>
      <c r="I10" s="20" t="s">
        <v>42</v>
      </c>
      <c r="J10" s="21">
        <f>STDEV(F3:F52)</f>
        <v>5.1029097375218678E-2</v>
      </c>
      <c r="K10" s="22">
        <f>STDEV(E3:E52)</f>
        <v>9.679992638696476E-2</v>
      </c>
    </row>
    <row r="11" spans="1:11" x14ac:dyDescent="0.25">
      <c r="A11" s="1">
        <v>44166</v>
      </c>
      <c r="B11" s="2">
        <v>14000</v>
      </c>
      <c r="C11" s="2">
        <v>43755.38</v>
      </c>
      <c r="E11" s="3">
        <f t="shared" si="0"/>
        <v>3.719069491776561E-2</v>
      </c>
      <c r="F11" s="3">
        <f t="shared" si="1"/>
        <v>6.5416050424628613E-2</v>
      </c>
      <c r="I11" s="20" t="s">
        <v>43</v>
      </c>
      <c r="J11" s="38">
        <f>COVAR(F3:F52,E3:E52)</f>
        <v>6.1947823237099768E-4</v>
      </c>
      <c r="K11" s="39"/>
    </row>
    <row r="12" spans="1:11" ht="15.75" thickBot="1" x14ac:dyDescent="0.3">
      <c r="A12" s="1">
        <v>44197</v>
      </c>
      <c r="B12" s="2">
        <v>14300</v>
      </c>
      <c r="C12" s="2">
        <v>46385.54</v>
      </c>
      <c r="E12" s="3">
        <f t="shared" si="0"/>
        <v>2.1428571428571352E-2</v>
      </c>
      <c r="F12" s="3">
        <f t="shared" ref="F12:F52" si="2">(C12/C11)-1</f>
        <v>6.0110550976817168E-2</v>
      </c>
      <c r="I12" s="23" t="s">
        <v>44</v>
      </c>
      <c r="J12" s="40">
        <f>J11/(J10)^2</f>
        <v>0.23789771881429983</v>
      </c>
      <c r="K12" s="41"/>
    </row>
    <row r="13" spans="1:11" x14ac:dyDescent="0.25">
      <c r="A13" s="1">
        <v>44228</v>
      </c>
      <c r="B13" s="2">
        <v>13550</v>
      </c>
      <c r="C13" s="2">
        <v>45865.02</v>
      </c>
      <c r="E13" s="3">
        <f t="shared" si="0"/>
        <v>-5.2447552447552392E-2</v>
      </c>
      <c r="F13" s="3">
        <f t="shared" si="2"/>
        <v>-1.122160052464638E-2</v>
      </c>
    </row>
    <row r="14" spans="1:11" x14ac:dyDescent="0.25">
      <c r="A14" s="1">
        <v>44256</v>
      </c>
      <c r="B14" s="2">
        <v>13556</v>
      </c>
      <c r="C14" s="2">
        <v>44587.85</v>
      </c>
      <c r="E14" s="3">
        <f t="shared" si="0"/>
        <v>4.4280442804423004E-4</v>
      </c>
      <c r="F14" s="3">
        <f t="shared" si="2"/>
        <v>-2.7846275876474036E-2</v>
      </c>
    </row>
    <row r="15" spans="1:11" x14ac:dyDescent="0.25">
      <c r="A15" s="1">
        <v>44287</v>
      </c>
      <c r="B15" s="2">
        <v>14000</v>
      </c>
      <c r="C15" s="2">
        <v>44262.35</v>
      </c>
      <c r="E15" s="3">
        <f t="shared" si="0"/>
        <v>3.2753024491000371E-2</v>
      </c>
      <c r="F15" s="3">
        <f t="shared" si="2"/>
        <v>-7.3001950082813849E-3</v>
      </c>
    </row>
    <row r="16" spans="1:11" x14ac:dyDescent="0.25">
      <c r="A16" s="1">
        <v>44317</v>
      </c>
      <c r="B16" s="2">
        <v>15500</v>
      </c>
      <c r="C16" s="2">
        <v>47896.34</v>
      </c>
      <c r="E16" s="3">
        <f t="shared" si="0"/>
        <v>0.10714285714285721</v>
      </c>
      <c r="F16" s="3">
        <f t="shared" si="2"/>
        <v>8.2101153689309259E-2</v>
      </c>
    </row>
    <row r="17" spans="1:6" x14ac:dyDescent="0.25">
      <c r="A17" s="1">
        <v>44348</v>
      </c>
      <c r="B17" s="2">
        <v>16373.8</v>
      </c>
      <c r="C17" s="2">
        <v>47356.02</v>
      </c>
      <c r="E17" s="3">
        <f t="shared" si="0"/>
        <v>5.6374193548387019E-2</v>
      </c>
      <c r="F17" s="3">
        <f t="shared" si="2"/>
        <v>-1.1281028988853858E-2</v>
      </c>
    </row>
    <row r="18" spans="1:6" x14ac:dyDescent="0.25">
      <c r="A18" s="1">
        <v>44378</v>
      </c>
      <c r="B18" s="2">
        <v>16399.5</v>
      </c>
      <c r="C18" s="2">
        <v>47055.29</v>
      </c>
      <c r="E18" s="3">
        <f t="shared" si="0"/>
        <v>1.5695806715607663E-3</v>
      </c>
      <c r="F18" s="3">
        <f t="shared" si="2"/>
        <v>-6.350406980991985E-3</v>
      </c>
    </row>
    <row r="19" spans="1:6" x14ac:dyDescent="0.25">
      <c r="A19" s="1">
        <v>44409</v>
      </c>
      <c r="B19" s="2">
        <v>18849</v>
      </c>
      <c r="C19" s="2">
        <v>47419.74</v>
      </c>
      <c r="E19" s="3">
        <f t="shared" si="0"/>
        <v>0.1493643098874966</v>
      </c>
      <c r="F19" s="3">
        <f t="shared" si="2"/>
        <v>7.7451440635047941E-3</v>
      </c>
    </row>
    <row r="20" spans="1:6" x14ac:dyDescent="0.25">
      <c r="A20" s="1">
        <v>44440</v>
      </c>
      <c r="B20" s="2">
        <v>19000</v>
      </c>
      <c r="C20" s="2">
        <v>44899.6</v>
      </c>
      <c r="E20" s="3">
        <f t="shared" si="0"/>
        <v>8.0110350681734666E-3</v>
      </c>
      <c r="F20" s="3">
        <f t="shared" si="2"/>
        <v>-5.3145377853189402E-2</v>
      </c>
    </row>
    <row r="21" spans="1:6" x14ac:dyDescent="0.25">
      <c r="A21" s="1">
        <v>44470</v>
      </c>
      <c r="B21" s="2">
        <v>21000</v>
      </c>
      <c r="C21" s="2">
        <v>46218.93</v>
      </c>
      <c r="E21" s="3">
        <f t="shared" si="0"/>
        <v>0.10526315789473695</v>
      </c>
      <c r="F21" s="3">
        <f t="shared" si="2"/>
        <v>2.9384003420966032E-2</v>
      </c>
    </row>
    <row r="22" spans="1:6" x14ac:dyDescent="0.25">
      <c r="A22" s="1">
        <v>44501</v>
      </c>
      <c r="B22" s="2">
        <v>19000</v>
      </c>
      <c r="C22" s="2">
        <v>45072.38</v>
      </c>
      <c r="E22" s="3">
        <f t="shared" si="0"/>
        <v>-9.5238095238095233E-2</v>
      </c>
      <c r="F22" s="3">
        <f t="shared" si="2"/>
        <v>-2.4806935167040911E-2</v>
      </c>
    </row>
    <row r="23" spans="1:6" x14ac:dyDescent="0.25">
      <c r="A23" s="1">
        <v>44531</v>
      </c>
      <c r="B23" s="2">
        <v>19000</v>
      </c>
      <c r="C23" s="2">
        <v>44596.07</v>
      </c>
      <c r="E23" s="3">
        <f t="shared" si="0"/>
        <v>0</v>
      </c>
      <c r="F23" s="3">
        <f t="shared" si="2"/>
        <v>-1.0567669157918846E-2</v>
      </c>
    </row>
    <row r="24" spans="1:6" x14ac:dyDescent="0.25">
      <c r="A24" s="1">
        <v>44562</v>
      </c>
      <c r="B24" s="2">
        <v>22409</v>
      </c>
      <c r="C24" s="2">
        <v>45374.68</v>
      </c>
      <c r="E24" s="3">
        <f t="shared" si="0"/>
        <v>0.17942105263157893</v>
      </c>
      <c r="F24" s="3">
        <f t="shared" si="2"/>
        <v>1.7459161760218E-2</v>
      </c>
    </row>
    <row r="25" spans="1:6" x14ac:dyDescent="0.25">
      <c r="A25" s="1">
        <v>44593</v>
      </c>
      <c r="B25" s="2">
        <v>21400</v>
      </c>
      <c r="C25" s="2">
        <v>44461.01</v>
      </c>
      <c r="E25" s="3">
        <f t="shared" si="0"/>
        <v>-4.5026551831853223E-2</v>
      </c>
      <c r="F25" s="3">
        <f t="shared" si="2"/>
        <v>-2.0136119968228949E-2</v>
      </c>
    </row>
    <row r="26" spans="1:6" x14ac:dyDescent="0.25">
      <c r="A26" s="1">
        <v>44621</v>
      </c>
      <c r="B26" s="2">
        <v>24000</v>
      </c>
      <c r="C26" s="2">
        <v>44928.83</v>
      </c>
      <c r="E26" s="3">
        <f t="shared" si="0"/>
        <v>0.12149532710280364</v>
      </c>
      <c r="F26" s="3">
        <f t="shared" si="2"/>
        <v>1.0522028177047726E-2</v>
      </c>
    </row>
    <row r="27" spans="1:6" x14ac:dyDescent="0.25">
      <c r="A27" s="1">
        <v>44652</v>
      </c>
      <c r="B27" s="2">
        <v>25500</v>
      </c>
      <c r="C27" s="2">
        <v>45249.41</v>
      </c>
      <c r="E27" s="3">
        <f t="shared" si="0"/>
        <v>6.25E-2</v>
      </c>
      <c r="F27" s="3">
        <f t="shared" si="2"/>
        <v>7.1352848493939636E-3</v>
      </c>
    </row>
    <row r="28" spans="1:6" x14ac:dyDescent="0.25">
      <c r="A28" s="1">
        <v>44682</v>
      </c>
      <c r="B28" s="2">
        <v>25000</v>
      </c>
      <c r="C28" s="2">
        <v>43078.14</v>
      </c>
      <c r="E28" s="3">
        <f t="shared" si="0"/>
        <v>-1.9607843137254943E-2</v>
      </c>
      <c r="F28" s="3">
        <f t="shared" si="2"/>
        <v>-4.798449305747865E-2</v>
      </c>
    </row>
    <row r="29" spans="1:6" x14ac:dyDescent="0.25">
      <c r="A29" s="1">
        <v>44713</v>
      </c>
      <c r="B29" s="2">
        <v>25650</v>
      </c>
      <c r="C29" s="2">
        <v>41540.83</v>
      </c>
      <c r="E29" s="3">
        <f t="shared" si="0"/>
        <v>2.6000000000000023E-2</v>
      </c>
      <c r="F29" s="3">
        <f t="shared" si="2"/>
        <v>-3.5686545426520166E-2</v>
      </c>
    </row>
    <row r="30" spans="1:6" x14ac:dyDescent="0.25">
      <c r="A30" s="1">
        <v>44743</v>
      </c>
      <c r="B30" s="2">
        <v>24500</v>
      </c>
      <c r="C30" s="2">
        <v>40150.36</v>
      </c>
      <c r="E30" s="3">
        <f t="shared" si="0"/>
        <v>-4.4834307992202782E-2</v>
      </c>
      <c r="F30" s="3">
        <f t="shared" si="2"/>
        <v>-3.3472369232872889E-2</v>
      </c>
    </row>
    <row r="31" spans="1:6" x14ac:dyDescent="0.25">
      <c r="A31" s="1">
        <v>44774</v>
      </c>
      <c r="B31" s="2">
        <v>25000</v>
      </c>
      <c r="C31" s="2">
        <v>42351.15</v>
      </c>
      <c r="E31" s="3">
        <f t="shared" si="0"/>
        <v>2.0408163265306145E-2</v>
      </c>
      <c r="F31" s="3">
        <f t="shared" si="2"/>
        <v>5.4813705281845593E-2</v>
      </c>
    </row>
    <row r="32" spans="1:6" x14ac:dyDescent="0.25">
      <c r="A32" s="1">
        <v>44805</v>
      </c>
      <c r="B32" s="2">
        <v>25000</v>
      </c>
      <c r="C32" s="2">
        <v>41128.67</v>
      </c>
      <c r="E32" s="3">
        <f t="shared" si="0"/>
        <v>0</v>
      </c>
      <c r="F32" s="3">
        <f t="shared" si="2"/>
        <v>-2.8865331874105005E-2</v>
      </c>
    </row>
    <row r="33" spans="1:6" x14ac:dyDescent="0.25">
      <c r="A33" s="1">
        <v>44835</v>
      </c>
      <c r="B33" s="2">
        <v>26000</v>
      </c>
      <c r="C33" s="2">
        <v>41264.660000000003</v>
      </c>
      <c r="E33" s="3">
        <f t="shared" si="0"/>
        <v>4.0000000000000036E-2</v>
      </c>
      <c r="F33" s="3">
        <f t="shared" si="2"/>
        <v>3.3064526521282556E-3</v>
      </c>
    </row>
    <row r="34" spans="1:6" x14ac:dyDescent="0.25">
      <c r="A34" s="1">
        <v>44866</v>
      </c>
      <c r="B34" s="2">
        <v>25750</v>
      </c>
      <c r="C34" s="2">
        <v>42348.63</v>
      </c>
      <c r="E34" s="3">
        <f t="shared" si="0"/>
        <v>-9.6153846153845812E-3</v>
      </c>
      <c r="F34" s="3">
        <f t="shared" si="2"/>
        <v>2.6268724860449399E-2</v>
      </c>
    </row>
    <row r="35" spans="1:6" x14ac:dyDescent="0.25">
      <c r="A35" s="1">
        <v>44896</v>
      </c>
      <c r="B35" s="2">
        <v>25000</v>
      </c>
      <c r="C35" s="2">
        <v>40420.449999999997</v>
      </c>
      <c r="E35" s="3">
        <f t="shared" si="0"/>
        <v>-2.9126213592232997E-2</v>
      </c>
      <c r="F35" s="3">
        <f t="shared" si="2"/>
        <v>-4.5531106909479702E-2</v>
      </c>
    </row>
    <row r="36" spans="1:6" x14ac:dyDescent="0.25">
      <c r="A36" s="1">
        <v>44927</v>
      </c>
      <c r="B36" s="2">
        <v>24000</v>
      </c>
      <c r="C36" s="2">
        <v>40673.06</v>
      </c>
      <c r="E36" s="3">
        <f t="shared" si="0"/>
        <v>-4.0000000000000036E-2</v>
      </c>
      <c r="F36" s="3">
        <f t="shared" si="2"/>
        <v>6.2495593196019161E-3</v>
      </c>
    </row>
    <row r="37" spans="1:6" x14ac:dyDescent="0.25">
      <c r="A37" s="1">
        <v>44958</v>
      </c>
      <c r="B37" s="2">
        <v>22500</v>
      </c>
      <c r="C37" s="2">
        <v>40510.370000000003</v>
      </c>
      <c r="E37" s="3">
        <f t="shared" si="0"/>
        <v>-6.25E-2</v>
      </c>
      <c r="F37" s="3">
        <f t="shared" si="2"/>
        <v>-3.9999449266908682E-3</v>
      </c>
    </row>
    <row r="38" spans="1:6" x14ac:dyDescent="0.25">
      <c r="A38" s="1">
        <v>44986</v>
      </c>
      <c r="B38" s="2">
        <v>17750</v>
      </c>
      <c r="C38" s="2">
        <v>40000.83</v>
      </c>
      <c r="E38" s="3">
        <f t="shared" si="0"/>
        <v>-0.21111111111111114</v>
      </c>
      <c r="F38" s="3">
        <f t="shared" si="2"/>
        <v>-1.2578013975187097E-2</v>
      </c>
    </row>
    <row r="39" spans="1:6" x14ac:dyDescent="0.25">
      <c r="A39" s="1">
        <v>45017</v>
      </c>
      <c r="B39" s="2">
        <v>19250</v>
      </c>
      <c r="C39" s="2">
        <v>41580.85</v>
      </c>
      <c r="E39" s="3">
        <f t="shared" si="0"/>
        <v>8.4507042253521236E-2</v>
      </c>
      <c r="F39" s="3">
        <f t="shared" si="2"/>
        <v>3.9499680381632096E-2</v>
      </c>
    </row>
    <row r="40" spans="1:6" x14ac:dyDescent="0.25">
      <c r="A40" s="1">
        <v>45047</v>
      </c>
      <c r="B40" s="2">
        <v>22499</v>
      </c>
      <c r="C40" s="2">
        <v>41337.82</v>
      </c>
      <c r="E40" s="3">
        <f t="shared" si="0"/>
        <v>0.1687792207792207</v>
      </c>
      <c r="F40" s="3">
        <f t="shared" si="2"/>
        <v>-5.8447578632951913E-3</v>
      </c>
    </row>
    <row r="41" spans="1:6" x14ac:dyDescent="0.25">
      <c r="A41" s="1">
        <v>45078</v>
      </c>
      <c r="B41" s="2">
        <v>23000</v>
      </c>
      <c r="C41" s="2">
        <v>41452.68</v>
      </c>
      <c r="E41" s="3">
        <f t="shared" si="0"/>
        <v>2.2267656340281716E-2</v>
      </c>
      <c r="F41" s="3">
        <f t="shared" si="2"/>
        <v>2.7785693585196114E-3</v>
      </c>
    </row>
    <row r="42" spans="1:6" x14ac:dyDescent="0.25">
      <c r="A42" s="1">
        <v>45108</v>
      </c>
      <c r="B42" s="2">
        <v>24300</v>
      </c>
      <c r="C42" s="2">
        <v>48034.59</v>
      </c>
      <c r="E42" s="3">
        <f t="shared" si="0"/>
        <v>5.6521739130434678E-2</v>
      </c>
      <c r="F42" s="3">
        <f t="shared" si="2"/>
        <v>0.15878128989488727</v>
      </c>
    </row>
    <row r="43" spans="1:6" x14ac:dyDescent="0.25">
      <c r="A43" s="1">
        <v>45139</v>
      </c>
      <c r="B43" s="2">
        <v>22900</v>
      </c>
      <c r="C43" s="2">
        <v>45002.41</v>
      </c>
      <c r="E43" s="3">
        <f t="shared" si="0"/>
        <v>-5.7613168724279795E-2</v>
      </c>
      <c r="F43" s="3">
        <f t="shared" si="2"/>
        <v>-6.3124927265955533E-2</v>
      </c>
    </row>
    <row r="44" spans="1:6" x14ac:dyDescent="0.25">
      <c r="A44" s="1">
        <v>45170</v>
      </c>
      <c r="B44" s="2">
        <v>20550</v>
      </c>
      <c r="C44" s="2">
        <v>46232.59</v>
      </c>
      <c r="E44" s="3">
        <f t="shared" si="0"/>
        <v>-0.1026200873362445</v>
      </c>
      <c r="F44" s="3">
        <f t="shared" si="2"/>
        <v>2.7335869345663788E-2</v>
      </c>
    </row>
    <row r="45" spans="1:6" x14ac:dyDescent="0.25">
      <c r="A45" s="1">
        <v>45200</v>
      </c>
      <c r="B45" s="2">
        <v>22250</v>
      </c>
      <c r="C45" s="2">
        <v>51976.31</v>
      </c>
      <c r="E45" s="3">
        <f t="shared" si="0"/>
        <v>8.2725060827250507E-2</v>
      </c>
      <c r="F45" s="3">
        <f t="shared" si="2"/>
        <v>0.12423530673925032</v>
      </c>
    </row>
    <row r="46" spans="1:6" x14ac:dyDescent="0.25">
      <c r="A46" s="1">
        <v>45231</v>
      </c>
      <c r="B46" s="2">
        <v>22500</v>
      </c>
      <c r="C46" s="2">
        <v>60526.77</v>
      </c>
      <c r="E46" s="3">
        <f t="shared" si="0"/>
        <v>1.1235955056179803E-2</v>
      </c>
      <c r="F46" s="3">
        <f t="shared" si="2"/>
        <v>0.16450686860994934</v>
      </c>
    </row>
    <row r="47" spans="1:6" x14ac:dyDescent="0.25">
      <c r="A47" s="1">
        <v>45261</v>
      </c>
      <c r="B47" s="2">
        <v>21900</v>
      </c>
      <c r="C47" s="2">
        <v>62451.040000000001</v>
      </c>
      <c r="E47" s="3">
        <f t="shared" si="0"/>
        <v>-2.6666666666666616E-2</v>
      </c>
      <c r="F47" s="3">
        <f t="shared" si="2"/>
        <v>3.1792048377932591E-2</v>
      </c>
    </row>
    <row r="48" spans="1:6" x14ac:dyDescent="0.25">
      <c r="A48" s="1">
        <v>45292</v>
      </c>
      <c r="B48" s="2">
        <v>22373</v>
      </c>
      <c r="C48" s="2">
        <v>61979.18</v>
      </c>
      <c r="E48" s="3">
        <f t="shared" si="0"/>
        <v>2.1598173515981811E-2</v>
      </c>
      <c r="F48" s="3">
        <f t="shared" si="2"/>
        <v>-7.5556788165577204E-3</v>
      </c>
    </row>
    <row r="49" spans="1:6" x14ac:dyDescent="0.25">
      <c r="A49" s="1">
        <v>45323</v>
      </c>
      <c r="B49" s="2">
        <v>21800</v>
      </c>
      <c r="C49" s="2">
        <v>64578.52</v>
      </c>
      <c r="E49" s="3">
        <f t="shared" si="0"/>
        <v>-2.5611227819246407E-2</v>
      </c>
      <c r="F49" s="3">
        <f t="shared" si="2"/>
        <v>4.1938922070282159E-2</v>
      </c>
    </row>
    <row r="50" spans="1:6" x14ac:dyDescent="0.25">
      <c r="A50" s="1">
        <v>45352</v>
      </c>
      <c r="B50" s="2">
        <v>21000</v>
      </c>
      <c r="C50" s="2">
        <v>67005.11</v>
      </c>
      <c r="E50" s="3">
        <f t="shared" si="0"/>
        <v>-3.669724770642202E-2</v>
      </c>
      <c r="F50" s="3">
        <f t="shared" si="2"/>
        <v>3.7575806940140621E-2</v>
      </c>
    </row>
    <row r="51" spans="1:6" x14ac:dyDescent="0.25">
      <c r="A51" s="1">
        <v>45383</v>
      </c>
      <c r="B51" s="2">
        <v>20000</v>
      </c>
      <c r="C51" s="2">
        <v>71102.55</v>
      </c>
      <c r="E51" s="3">
        <f t="shared" si="0"/>
        <v>-4.7619047619047672E-2</v>
      </c>
      <c r="F51" s="3">
        <f t="shared" si="2"/>
        <v>6.1151156978922927E-2</v>
      </c>
    </row>
    <row r="52" spans="1:6" x14ac:dyDescent="0.25">
      <c r="A52" s="1">
        <v>45413</v>
      </c>
      <c r="B52" s="2">
        <v>19300</v>
      </c>
      <c r="C52" s="2">
        <v>71505.3</v>
      </c>
      <c r="E52" s="3">
        <f t="shared" si="0"/>
        <v>-3.5000000000000031E-2</v>
      </c>
      <c r="F52" s="3">
        <f t="shared" si="2"/>
        <v>5.664353810095335E-3</v>
      </c>
    </row>
  </sheetData>
  <sortState xmlns:xlrd2="http://schemas.microsoft.com/office/spreadsheetml/2017/richdata2" ref="A3:C52">
    <sortCondition ref="A2:A52"/>
  </sortState>
  <mergeCells count="3">
    <mergeCell ref="I7:K7"/>
    <mergeCell ref="J11:K11"/>
    <mergeCell ref="J12:K1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22B2A-0DCC-4637-872C-B7443D38A564}">
  <dimension ref="A2:J53"/>
  <sheetViews>
    <sheetView workbookViewId="0">
      <selection activeCell="J4" sqref="J4"/>
    </sheetView>
  </sheetViews>
  <sheetFormatPr defaultRowHeight="15" x14ac:dyDescent="0.25"/>
  <cols>
    <col min="1" max="1" width="15.5703125" bestFit="1" customWidth="1"/>
    <col min="2" max="2" width="18.140625" bestFit="1" customWidth="1"/>
    <col min="3" max="3" width="17.42578125" bestFit="1" customWidth="1"/>
    <col min="4" max="4" width="28.42578125" bestFit="1" customWidth="1"/>
    <col min="5" max="5" width="12.42578125" customWidth="1"/>
    <col min="10" max="10" width="20.42578125" bestFit="1" customWidth="1"/>
  </cols>
  <sheetData>
    <row r="2" spans="1:10" x14ac:dyDescent="0.25">
      <c r="A2" t="s">
        <v>2</v>
      </c>
      <c r="B2" t="s">
        <v>3</v>
      </c>
      <c r="C2" t="s">
        <v>52</v>
      </c>
      <c r="D2" s="26" t="s">
        <v>51</v>
      </c>
      <c r="E2" s="27" t="s">
        <v>48</v>
      </c>
      <c r="F2" s="28" t="s">
        <v>49</v>
      </c>
      <c r="G2" s="27" t="s">
        <v>50</v>
      </c>
    </row>
    <row r="4" spans="1:10" x14ac:dyDescent="0.25">
      <c r="A4" s="3">
        <v>5.5543478260869472E-2</v>
      </c>
      <c r="B4" s="3">
        <v>-5.2888105057392609E-3</v>
      </c>
      <c r="C4" s="3">
        <v>0</v>
      </c>
      <c r="D4" s="30">
        <f>AVERAGE( $A$4:$A$52)</f>
        <v>1.9471373341312975E-2</v>
      </c>
      <c r="E4" s="3">
        <f>(A4-D4)^2</f>
        <v>1.3011967533274919E-3</v>
      </c>
      <c r="F4" s="3">
        <f>(A4-C4)^2</f>
        <v>3.0850779773156796E-3</v>
      </c>
      <c r="G4" s="3">
        <f>(C4-D4)^2</f>
        <v>3.7913437979679362E-4</v>
      </c>
      <c r="I4" t="s">
        <v>53</v>
      </c>
      <c r="J4" s="33">
        <f>1-(F53/E53)</f>
        <v>1.3425682274112116E-2</v>
      </c>
    </row>
    <row r="5" spans="1:10" x14ac:dyDescent="0.25">
      <c r="A5" s="3">
        <v>-2.1624961383998054E-3</v>
      </c>
      <c r="B5" s="3">
        <v>1.446130894753872E-2</v>
      </c>
      <c r="C5" s="3">
        <v>1.8114553995479739E-2</v>
      </c>
      <c r="D5" s="30">
        <f t="shared" ref="D5:D52" si="0">AVERAGE( $A$4:$A$52)</f>
        <v>1.9471373341312975E-2</v>
      </c>
      <c r="E5" s="3">
        <f t="shared" ref="E5:E52" si="1">(A5-D5)^2</f>
        <v>4.6802430866524808E-4</v>
      </c>
      <c r="F5" s="3">
        <f t="shared" ref="F5:F52" si="2">(A5-C5)^2</f>
        <v>4.1115876213186446E-4</v>
      </c>
      <c r="G5" s="3">
        <f t="shared" ref="G5:G52" si="3">(C5-D5)^2</f>
        <v>1.8409587372273298E-6</v>
      </c>
    </row>
    <row r="6" spans="1:10" x14ac:dyDescent="0.25">
      <c r="A6" s="3">
        <v>-4.7471620227038214E-2</v>
      </c>
      <c r="B6" s="3">
        <v>0.14050697927367217</v>
      </c>
      <c r="C6" s="3">
        <v>4.965316640220073E-2</v>
      </c>
      <c r="D6" s="30">
        <f t="shared" si="0"/>
        <v>1.9471373341312975E-2</v>
      </c>
      <c r="E6" s="3">
        <f t="shared" si="1"/>
        <v>4.4813643878923093E-3</v>
      </c>
      <c r="F6" s="3">
        <f t="shared" si="2"/>
        <v>9.4332241777751926E-3</v>
      </c>
      <c r="G6" s="3">
        <f t="shared" si="3"/>
        <v>9.1094063237025225E-4</v>
      </c>
    </row>
    <row r="7" spans="1:10" x14ac:dyDescent="0.25">
      <c r="A7" s="3">
        <v>0.13759479956663045</v>
      </c>
      <c r="B7" s="3">
        <v>4.718705073354923E-2</v>
      </c>
      <c r="C7" s="3">
        <v>2.6303050143271851E-2</v>
      </c>
      <c r="D7" s="30">
        <f t="shared" si="0"/>
        <v>1.9471373341312975E-2</v>
      </c>
      <c r="E7" s="3">
        <f t="shared" si="1"/>
        <v>1.395314382320802E-2</v>
      </c>
      <c r="F7" s="3">
        <f t="shared" si="2"/>
        <v>1.2385853489711642E-2</v>
      </c>
      <c r="G7" s="3">
        <f t="shared" si="3"/>
        <v>4.6671807926423057E-5</v>
      </c>
    </row>
    <row r="8" spans="1:10" x14ac:dyDescent="0.25">
      <c r="A8" s="3">
        <v>0.4285714285714286</v>
      </c>
      <c r="B8" s="3">
        <v>-1.3121814563669454E-2</v>
      </c>
      <c r="C8" s="3">
        <v>1.1212821955530869E-2</v>
      </c>
      <c r="D8" s="30">
        <f t="shared" si="0"/>
        <v>1.9471373341312975E-2</v>
      </c>
      <c r="E8" s="3">
        <f t="shared" si="1"/>
        <v>0.16736285518928365</v>
      </c>
      <c r="F8" s="3">
        <f t="shared" si="2"/>
        <v>0.17418820651636369</v>
      </c>
      <c r="G8" s="3">
        <f t="shared" si="3"/>
        <v>6.8203670991603531E-5</v>
      </c>
    </row>
    <row r="9" spans="1:10" x14ac:dyDescent="0.25">
      <c r="A9" s="3">
        <v>-0.14000000000000001</v>
      </c>
      <c r="B9" s="3">
        <v>-1.6846316673683193E-2</v>
      </c>
      <c r="C9" s="3">
        <v>1.0280892852755626E-2</v>
      </c>
      <c r="D9" s="30">
        <f t="shared" si="0"/>
        <v>1.9471373341312975E-2</v>
      </c>
      <c r="E9" s="3">
        <f t="shared" si="1"/>
        <v>2.5431118915364426E-2</v>
      </c>
      <c r="F9" s="3">
        <f t="shared" si="2"/>
        <v>2.2584346756621423E-2</v>
      </c>
      <c r="G9" s="3">
        <f t="shared" si="3"/>
        <v>8.4464931610553318E-5</v>
      </c>
    </row>
    <row r="10" spans="1:10" x14ac:dyDescent="0.25">
      <c r="A10" s="3">
        <v>4.6356589147286797E-2</v>
      </c>
      <c r="B10" s="3">
        <v>2.9603389490573617E-2</v>
      </c>
      <c r="C10" s="3">
        <v>2.1903341091795529E-2</v>
      </c>
      <c r="D10" s="30">
        <f t="shared" si="0"/>
        <v>1.9471373341312975E-2</v>
      </c>
      <c r="E10" s="3">
        <f t="shared" si="1"/>
        <v>7.2281482893378469E-4</v>
      </c>
      <c r="F10" s="3">
        <f t="shared" si="2"/>
        <v>5.9796134046338745E-4</v>
      </c>
      <c r="G10" s="3">
        <f t="shared" si="3"/>
        <v>5.9144671393871773E-6</v>
      </c>
    </row>
    <row r="11" spans="1:10" x14ac:dyDescent="0.25">
      <c r="A11" s="3">
        <v>3.719069491776561E-2</v>
      </c>
      <c r="B11" s="3">
        <v>6.5416050424628613E-2</v>
      </c>
      <c r="C11" s="3">
        <v>3.0864233040959928E-2</v>
      </c>
      <c r="D11" s="30">
        <f t="shared" si="0"/>
        <v>1.9471373341312975E-2</v>
      </c>
      <c r="E11" s="3">
        <f t="shared" si="1"/>
        <v>3.1397435712973991E-4</v>
      </c>
      <c r="F11" s="3">
        <f t="shared" si="2"/>
        <v>4.0024119878675673E-5</v>
      </c>
      <c r="G11" s="3">
        <f t="shared" si="3"/>
        <v>1.2979725213583968E-4</v>
      </c>
    </row>
    <row r="12" spans="1:10" x14ac:dyDescent="0.25">
      <c r="A12" s="3">
        <v>2.1428571428571352E-2</v>
      </c>
      <c r="B12" s="3">
        <v>6.0110550976817168E-2</v>
      </c>
      <c r="C12" s="3">
        <v>2.9536713497641628E-2</v>
      </c>
      <c r="D12" s="30">
        <f t="shared" si="0"/>
        <v>1.9471373341312975E-2</v>
      </c>
      <c r="E12" s="3">
        <f t="shared" si="1"/>
        <v>3.8306243527678528E-6</v>
      </c>
      <c r="F12" s="3">
        <f t="shared" si="2"/>
        <v>6.5741967812227216E-5</v>
      </c>
      <c r="G12" s="3">
        <f t="shared" si="3"/>
        <v>1.0131107246260213E-4</v>
      </c>
    </row>
    <row r="13" spans="1:10" x14ac:dyDescent="0.25">
      <c r="A13" s="3">
        <v>-5.2447552447552392E-2</v>
      </c>
      <c r="B13" s="3">
        <v>-1.122160052464638E-2</v>
      </c>
      <c r="C13" s="3">
        <v>1.1688285443578448E-2</v>
      </c>
      <c r="D13" s="30">
        <f t="shared" si="0"/>
        <v>1.9471373341312975E-2</v>
      </c>
      <c r="E13" s="3">
        <f t="shared" si="1"/>
        <v>5.1723318866243248E-3</v>
      </c>
      <c r="F13" s="3">
        <f t="shared" si="2"/>
        <v>4.1134057019974139E-3</v>
      </c>
      <c r="G13" s="3">
        <f t="shared" si="3"/>
        <v>6.0576457223861654E-5</v>
      </c>
    </row>
    <row r="14" spans="1:10" x14ac:dyDescent="0.25">
      <c r="A14" s="3">
        <v>4.4280442804423004E-4</v>
      </c>
      <c r="B14" s="3">
        <v>-2.7846275876474036E-2</v>
      </c>
      <c r="C14" s="3">
        <v>7.5285297696848124E-3</v>
      </c>
      <c r="D14" s="30">
        <f t="shared" si="0"/>
        <v>1.9471373341312975E-2</v>
      </c>
      <c r="E14" s="3">
        <f t="shared" si="1"/>
        <v>3.6208643488701764E-4</v>
      </c>
      <c r="F14" s="3">
        <f t="shared" si="2"/>
        <v>5.020750361716755E-5</v>
      </c>
      <c r="G14" s="3">
        <f t="shared" si="3"/>
        <v>1.4263151257638013E-4</v>
      </c>
    </row>
    <row r="15" spans="1:10" x14ac:dyDescent="0.25">
      <c r="A15" s="3">
        <v>3.2753024491000371E-2</v>
      </c>
      <c r="B15" s="3">
        <v>-7.3001950082813849E-3</v>
      </c>
      <c r="C15" s="3">
        <v>1.2669482880588476E-2</v>
      </c>
      <c r="D15" s="30">
        <f t="shared" si="0"/>
        <v>1.9471373341312975E-2</v>
      </c>
      <c r="E15" s="3">
        <f t="shared" si="1"/>
        <v>1.7640225726199253E-4</v>
      </c>
      <c r="F15" s="3">
        <f t="shared" si="2"/>
        <v>4.03348643617146E-4</v>
      </c>
      <c r="G15" s="3">
        <f t="shared" si="3"/>
        <v>4.6265713839694927E-5</v>
      </c>
    </row>
    <row r="16" spans="1:10" x14ac:dyDescent="0.25">
      <c r="A16" s="3">
        <v>0.10714285714285721</v>
      </c>
      <c r="B16" s="3">
        <v>8.2101153689309259E-2</v>
      </c>
      <c r="C16" s="3">
        <v>3.50391087306152E-2</v>
      </c>
      <c r="D16" s="30">
        <f t="shared" si="0"/>
        <v>1.9471373341312975E-2</v>
      </c>
      <c r="E16" s="3">
        <f t="shared" si="1"/>
        <v>7.6862890719644316E-3</v>
      </c>
      <c r="F16" s="3">
        <f t="shared" si="2"/>
        <v>5.1989505350958929E-3</v>
      </c>
      <c r="G16" s="3">
        <f t="shared" si="3"/>
        <v>2.4235438515133291E-4</v>
      </c>
    </row>
    <row r="17" spans="1:7" x14ac:dyDescent="0.25">
      <c r="A17" s="3">
        <v>5.6374193548387019E-2</v>
      </c>
      <c r="B17" s="3">
        <v>-1.1281028988853858E-2</v>
      </c>
      <c r="C17" s="3">
        <v>1.1673415505612973E-2</v>
      </c>
      <c r="D17" s="30">
        <f t="shared" si="0"/>
        <v>1.9471373341312975E-2</v>
      </c>
      <c r="E17" s="3">
        <f t="shared" si="1"/>
        <v>1.3618181392356322E-3</v>
      </c>
      <c r="F17" s="3">
        <f t="shared" si="2"/>
        <v>1.99815955762935E-3</v>
      </c>
      <c r="G17" s="3">
        <f t="shared" si="3"/>
        <v>6.0808146407355055E-5</v>
      </c>
    </row>
    <row r="18" spans="1:7" x14ac:dyDescent="0.25">
      <c r="A18" s="3">
        <v>1.5695806715607663E-3</v>
      </c>
      <c r="B18" s="3">
        <v>-6.350406980991985E-3</v>
      </c>
      <c r="C18" s="3">
        <v>1.2907134807732965E-2</v>
      </c>
      <c r="D18" s="30">
        <f t="shared" si="0"/>
        <v>1.9471373341312975E-2</v>
      </c>
      <c r="E18" s="3">
        <f t="shared" si="1"/>
        <v>3.2047418079079391E-4</v>
      </c>
      <c r="F18" s="3">
        <f t="shared" si="2"/>
        <v>1.2854013379063532E-4</v>
      </c>
      <c r="G18" s="3">
        <f t="shared" si="3"/>
        <v>4.3089227525736641E-5</v>
      </c>
    </row>
    <row r="19" spans="1:7" x14ac:dyDescent="0.25">
      <c r="A19" s="3">
        <v>0.1493643098874966</v>
      </c>
      <c r="B19" s="3">
        <v>7.7451440635047941E-3</v>
      </c>
      <c r="C19" s="3">
        <v>1.6434063736757546E-2</v>
      </c>
      <c r="D19" s="30">
        <f t="shared" si="0"/>
        <v>1.9471373341312975E-2</v>
      </c>
      <c r="E19" s="3">
        <f t="shared" si="1"/>
        <v>1.687217496459089E-2</v>
      </c>
      <c r="F19" s="3">
        <f t="shared" si="2"/>
        <v>1.7670450341696078E-2</v>
      </c>
      <c r="G19" s="3">
        <f t="shared" si="3"/>
        <v>9.2252496339246535E-6</v>
      </c>
    </row>
    <row r="20" spans="1:7" x14ac:dyDescent="0.25">
      <c r="A20" s="3">
        <v>8.0110350681734666E-3</v>
      </c>
      <c r="B20" s="3">
        <v>-5.3145377853189402E-2</v>
      </c>
      <c r="C20" s="3">
        <v>1.1982958995547747E-3</v>
      </c>
      <c r="D20" s="30">
        <f t="shared" si="0"/>
        <v>1.9471373341312975E-2</v>
      </c>
      <c r="E20" s="3">
        <f t="shared" si="1"/>
        <v>1.3133935333478624E-4</v>
      </c>
      <c r="F20" s="3">
        <f t="shared" si="2"/>
        <v>4.6413414979631303E-5</v>
      </c>
      <c r="G20" s="3">
        <f t="shared" si="3"/>
        <v>3.3390535919249233E-4</v>
      </c>
    </row>
    <row r="21" spans="1:7" x14ac:dyDescent="0.25">
      <c r="A21" s="3">
        <v>0.10526315789473695</v>
      </c>
      <c r="B21" s="3">
        <v>2.9384003420966032E-2</v>
      </c>
      <c r="C21" s="3">
        <v>2.1848447241027909E-2</v>
      </c>
      <c r="D21" s="30">
        <f t="shared" si="0"/>
        <v>1.9471373341312975E-2</v>
      </c>
      <c r="E21" s="3">
        <f t="shared" si="1"/>
        <v>7.3602302968611153E-3</v>
      </c>
      <c r="F21" s="3">
        <f t="shared" si="2"/>
        <v>6.9580139534419997E-3</v>
      </c>
      <c r="G21" s="3">
        <f t="shared" si="3"/>
        <v>5.6504803247059686E-6</v>
      </c>
    </row>
    <row r="22" spans="1:7" x14ac:dyDescent="0.25">
      <c r="A22" s="3">
        <v>-9.5238095238095233E-2</v>
      </c>
      <c r="B22" s="3">
        <v>-2.4806935167040911E-2</v>
      </c>
      <c r="C22" s="3">
        <v>8.2890206961780278E-3</v>
      </c>
      <c r="D22" s="30">
        <f t="shared" si="0"/>
        <v>1.9471373341312975E-2</v>
      </c>
      <c r="E22" s="3">
        <f t="shared" si="1"/>
        <v>1.315826218177024E-2</v>
      </c>
      <c r="F22" s="3">
        <f t="shared" si="2"/>
        <v>1.0717863733668457E-2</v>
      </c>
      <c r="G22" s="3">
        <f t="shared" si="3"/>
        <v>1.2504501068015655E-4</v>
      </c>
    </row>
    <row r="23" spans="1:7" x14ac:dyDescent="0.25">
      <c r="A23" s="3">
        <v>0</v>
      </c>
      <c r="B23" s="3">
        <v>-1.0567669157918846E-2</v>
      </c>
      <c r="C23" s="3">
        <v>1.1851909373400502E-2</v>
      </c>
      <c r="D23" s="30">
        <f t="shared" si="0"/>
        <v>1.9471373341312975E-2</v>
      </c>
      <c r="E23" s="3">
        <f t="shared" si="1"/>
        <v>3.7913437979679362E-4</v>
      </c>
      <c r="F23" s="3">
        <f t="shared" si="2"/>
        <v>1.4046775579529868E-4</v>
      </c>
      <c r="G23" s="3">
        <f t="shared" si="3"/>
        <v>5.8056231158316475E-5</v>
      </c>
    </row>
    <row r="24" spans="1:7" x14ac:dyDescent="0.25">
      <c r="A24" s="3">
        <v>0.17942105263157893</v>
      </c>
      <c r="B24" s="3">
        <v>1.7459161760218E-2</v>
      </c>
      <c r="C24" s="3">
        <v>1.8864663996615471E-2</v>
      </c>
      <c r="D24" s="30">
        <f t="shared" si="0"/>
        <v>1.9471373341312975E-2</v>
      </c>
      <c r="E24" s="3">
        <f t="shared" si="1"/>
        <v>2.5583899905058934E-2</v>
      </c>
      <c r="F24" s="3">
        <f t="shared" si="2"/>
        <v>2.5778353931501425E-2</v>
      </c>
      <c r="G24" s="3">
        <f>(C24-D24)^2</f>
        <v>3.6809622894327426E-7</v>
      </c>
    </row>
    <row r="25" spans="1:7" x14ac:dyDescent="0.25">
      <c r="A25" s="3">
        <v>-4.5026551831853223E-2</v>
      </c>
      <c r="B25" s="3">
        <v>-2.0136119968228949E-2</v>
      </c>
      <c r="C25" s="3">
        <v>9.4577322417439807E-3</v>
      </c>
      <c r="D25" s="30">
        <f t="shared" si="0"/>
        <v>1.9471373341312975E-2</v>
      </c>
      <c r="E25" s="3">
        <f t="shared" si="1"/>
        <v>4.159982351643346E-3</v>
      </c>
      <c r="F25" s="3">
        <f t="shared" si="2"/>
        <v>2.9685372110124383E-3</v>
      </c>
      <c r="G25" s="3">
        <f t="shared" si="3"/>
        <v>1.0027300807097732E-4</v>
      </c>
    </row>
    <row r="26" spans="1:7" x14ac:dyDescent="0.25">
      <c r="A26" s="3">
        <v>0.12149532710280364</v>
      </c>
      <c r="B26" s="3">
        <v>1.0522028177047726E-2</v>
      </c>
      <c r="C26" s="3">
        <v>1.7128883888285221E-2</v>
      </c>
      <c r="D26" s="30">
        <f t="shared" si="0"/>
        <v>1.9471373341312975E-2</v>
      </c>
      <c r="E26" s="3">
        <f t="shared" si="1"/>
        <v>1.0408887141126784E-2</v>
      </c>
      <c r="F26" s="3">
        <f t="shared" si="2"/>
        <v>1.0892354469249297E-2</v>
      </c>
      <c r="G26" s="3">
        <f t="shared" si="3"/>
        <v>5.4872568375462659E-6</v>
      </c>
    </row>
    <row r="27" spans="1:7" x14ac:dyDescent="0.25">
      <c r="A27" s="3">
        <v>6.25E-2</v>
      </c>
      <c r="B27" s="3">
        <v>7.1352848493939636E-3</v>
      </c>
      <c r="C27" s="3">
        <v>1.6281467353821563E-2</v>
      </c>
      <c r="D27" s="30">
        <f t="shared" si="0"/>
        <v>1.9471373341312975E-2</v>
      </c>
      <c r="E27" s="3">
        <f t="shared" si="1"/>
        <v>1.8514627121326715E-3</v>
      </c>
      <c r="F27" s="3">
        <f t="shared" si="2"/>
        <v>2.136152759965862E-3</v>
      </c>
      <c r="G27" s="3">
        <f t="shared" si="3"/>
        <v>1.0175500209033557E-5</v>
      </c>
    </row>
    <row r="28" spans="1:7" x14ac:dyDescent="0.25">
      <c r="A28" s="3">
        <v>-1.9607843137254943E-2</v>
      </c>
      <c r="B28" s="3">
        <v>-4.798449305747865E-2</v>
      </c>
      <c r="C28" s="3">
        <v>2.4896305786953846E-3</v>
      </c>
      <c r="D28" s="30">
        <f t="shared" si="0"/>
        <v>1.9471373341312975E-2</v>
      </c>
      <c r="E28" s="3">
        <f t="shared" si="1"/>
        <v>1.5271851605787746E-3</v>
      </c>
      <c r="F28" s="3">
        <f t="shared" si="2"/>
        <v>4.8829834462711555E-4</v>
      </c>
      <c r="G28" s="3">
        <f t="shared" si="3"/>
        <v>2.8837958725571483E-4</v>
      </c>
    </row>
    <row r="29" spans="1:7" x14ac:dyDescent="0.25">
      <c r="A29" s="3">
        <v>2.6000000000000023E-2</v>
      </c>
      <c r="B29" s="3">
        <v>-3.5686545426520166E-2</v>
      </c>
      <c r="C29" s="3">
        <v>5.5667708146701217E-3</v>
      </c>
      <c r="D29" s="30">
        <f t="shared" si="0"/>
        <v>1.9471373341312975E-2</v>
      </c>
      <c r="E29" s="3">
        <f t="shared" si="1"/>
        <v>4.2622966048519215E-5</v>
      </c>
      <c r="F29" s="3">
        <f t="shared" si="2"/>
        <v>4.1751685494021768E-4</v>
      </c>
      <c r="G29" s="3">
        <f t="shared" si="3"/>
        <v>1.933379714239228E-4</v>
      </c>
    </row>
    <row r="30" spans="1:7" x14ac:dyDescent="0.25">
      <c r="A30" s="3">
        <v>-4.4834307992202782E-2</v>
      </c>
      <c r="B30" s="3">
        <v>-3.3472369232872889E-2</v>
      </c>
      <c r="C30" s="3">
        <v>6.1207925798838353E-3</v>
      </c>
      <c r="D30" s="30">
        <f t="shared" si="0"/>
        <v>1.9471373341312975E-2</v>
      </c>
      <c r="E30" s="3">
        <f t="shared" si="1"/>
        <v>4.1352206517676774E-3</v>
      </c>
      <c r="F30" s="3">
        <f t="shared" si="2"/>
        <v>2.5964222743114617E-3</v>
      </c>
      <c r="G30" s="3">
        <f t="shared" si="3"/>
        <v>1.7823800666744185E-4</v>
      </c>
    </row>
    <row r="31" spans="1:7" x14ac:dyDescent="0.25">
      <c r="A31" s="3">
        <v>2.0408163265306145E-2</v>
      </c>
      <c r="B31" s="3">
        <v>5.4813705281845593E-2</v>
      </c>
      <c r="C31" s="3">
        <v>2.8211359259612864E-2</v>
      </c>
      <c r="D31" s="30">
        <f t="shared" si="0"/>
        <v>1.9471373341312975E-2</v>
      </c>
      <c r="E31" s="3">
        <f t="shared" si="1"/>
        <v>8.7757536169513025E-7</v>
      </c>
      <c r="F31" s="3">
        <f t="shared" si="2"/>
        <v>6.0889867725564429E-5</v>
      </c>
      <c r="G31" s="3">
        <f t="shared" si="3"/>
        <v>7.6387353852080367E-5</v>
      </c>
    </row>
    <row r="32" spans="1:7" x14ac:dyDescent="0.25">
      <c r="A32" s="3">
        <v>0</v>
      </c>
      <c r="B32" s="3">
        <v>-2.8865331874105005E-2</v>
      </c>
      <c r="C32" s="3">
        <v>7.2735459051310458E-3</v>
      </c>
      <c r="D32" s="30">
        <f t="shared" si="0"/>
        <v>1.9471373341312975E-2</v>
      </c>
      <c r="E32" s="3">
        <f t="shared" si="1"/>
        <v>3.7913437979679362E-4</v>
      </c>
      <c r="F32" s="3">
        <f t="shared" si="2"/>
        <v>5.2904470034048603E-5</v>
      </c>
      <c r="G32" s="3">
        <f t="shared" si="3"/>
        <v>1.4878699416287261E-4</v>
      </c>
    </row>
    <row r="33" spans="1:7" x14ac:dyDescent="0.25">
      <c r="A33" s="3">
        <v>4.0000000000000036E-2</v>
      </c>
      <c r="B33" s="3">
        <v>3.3064526521282556E-3</v>
      </c>
      <c r="C33" s="3">
        <v>1.5323433219626474E-2</v>
      </c>
      <c r="D33" s="30">
        <f t="shared" si="0"/>
        <v>1.9471373341312975E-2</v>
      </c>
      <c r="E33" s="3">
        <f t="shared" si="1"/>
        <v>4.2142451249175709E-4</v>
      </c>
      <c r="F33" s="3">
        <f t="shared" si="2"/>
        <v>6.0893294806623594E-4</v>
      </c>
      <c r="G33" s="3">
        <f t="shared" si="3"/>
        <v>1.7205407253096621E-5</v>
      </c>
    </row>
    <row r="34" spans="1:7" x14ac:dyDescent="0.25">
      <c r="A34" s="3">
        <v>-9.6153846153845812E-3</v>
      </c>
      <c r="B34" s="3">
        <v>2.6268724860449399E-2</v>
      </c>
      <c r="C34" s="3">
        <v>2.1068955467888194E-2</v>
      </c>
      <c r="D34" s="30">
        <f t="shared" si="0"/>
        <v>1.9471373341312975E-2</v>
      </c>
      <c r="E34" s="3">
        <f t="shared" si="1"/>
        <v>8.460394884315086E-4</v>
      </c>
      <c r="F34" s="3">
        <f t="shared" si="2"/>
        <v>9.4152872634594028E-4</v>
      </c>
      <c r="G34" s="3">
        <f t="shared" si="3"/>
        <v>2.5522686511525998E-6</v>
      </c>
    </row>
    <row r="35" spans="1:7" x14ac:dyDescent="0.25">
      <c r="A35" s="3">
        <v>-2.9126213592232997E-2</v>
      </c>
      <c r="B35" s="3">
        <v>-4.5531106909479702E-2</v>
      </c>
      <c r="C35" s="3">
        <v>3.1035064429400794E-3</v>
      </c>
      <c r="D35" s="30">
        <f t="shared" si="0"/>
        <v>1.9471373341312975E-2</v>
      </c>
      <c r="E35" s="3">
        <f t="shared" si="1"/>
        <v>2.3617254557635583E-3</v>
      </c>
      <c r="F35" s="3">
        <f t="shared" si="2"/>
        <v>1.0387548535456368E-3</v>
      </c>
      <c r="G35" s="3">
        <f t="shared" si="3"/>
        <v>2.6790706680285113E-4</v>
      </c>
    </row>
    <row r="36" spans="1:7" x14ac:dyDescent="0.25">
      <c r="A36" s="3">
        <v>-4.0000000000000036E-2</v>
      </c>
      <c r="B36" s="3">
        <v>6.2495593196019161E-3</v>
      </c>
      <c r="C36" s="3">
        <v>1.6059844872775047E-2</v>
      </c>
      <c r="D36" s="30">
        <f t="shared" si="0"/>
        <v>1.9471373341312975E-2</v>
      </c>
      <c r="E36" s="3">
        <f t="shared" si="1"/>
        <v>3.5368442471018363E-3</v>
      </c>
      <c r="F36" s="3">
        <f t="shared" si="2"/>
        <v>3.1427062071596071E-3</v>
      </c>
      <c r="G36" s="3">
        <f t="shared" si="3"/>
        <v>1.1638526491644738E-5</v>
      </c>
    </row>
    <row r="37" spans="1:7" x14ac:dyDescent="0.25">
      <c r="A37" s="3">
        <v>-6.25E-2</v>
      </c>
      <c r="B37" s="3">
        <v>-3.9999449266908682E-3</v>
      </c>
      <c r="C37" s="3">
        <v>1.349525744229472E-2</v>
      </c>
      <c r="D37" s="30">
        <f t="shared" si="0"/>
        <v>1.9471373341312975E-2</v>
      </c>
      <c r="E37" s="3">
        <f t="shared" si="1"/>
        <v>6.7193060474609158E-3</v>
      </c>
      <c r="F37" s="3">
        <f t="shared" si="2"/>
        <v>5.775279153720652E-3</v>
      </c>
      <c r="G37" s="3">
        <f t="shared" si="3"/>
        <v>3.5713961238498759E-5</v>
      </c>
    </row>
    <row r="38" spans="1:7" x14ac:dyDescent="0.25">
      <c r="A38" s="3">
        <v>-0.21111111111111114</v>
      </c>
      <c r="B38" s="3">
        <v>-1.2578013975187097E-2</v>
      </c>
      <c r="C38" s="3">
        <v>1.1348889429663981E-2</v>
      </c>
      <c r="D38" s="30">
        <f t="shared" si="0"/>
        <v>1.9471373341312975E-2</v>
      </c>
      <c r="E38" s="3">
        <f t="shared" si="1"/>
        <v>5.3168282136252402E-2</v>
      </c>
      <c r="F38" s="3">
        <f t="shared" si="2"/>
        <v>4.948845184060166E-2</v>
      </c>
      <c r="G38" s="3">
        <f t="shared" si="3"/>
        <v>6.5974744894996748E-5</v>
      </c>
    </row>
    <row r="39" spans="1:7" x14ac:dyDescent="0.25">
      <c r="A39" s="3">
        <v>8.4507042253521236E-2</v>
      </c>
      <c r="B39" s="3">
        <v>3.9499680381632096E-2</v>
      </c>
      <c r="C39" s="3">
        <v>2.4379548976363741E-2</v>
      </c>
      <c r="D39" s="30">
        <f t="shared" si="0"/>
        <v>1.9471373341312975E-2</v>
      </c>
      <c r="E39" s="3">
        <f t="shared" si="1"/>
        <v>4.2296382308583715E-3</v>
      </c>
      <c r="F39" s="3">
        <f t="shared" si="2"/>
        <v>3.61531544779462E-3</v>
      </c>
      <c r="G39" s="3">
        <f t="shared" si="3"/>
        <v>2.4090188064505993E-5</v>
      </c>
    </row>
    <row r="40" spans="1:7" x14ac:dyDescent="0.25">
      <c r="A40" s="3">
        <v>0.1687792207792207</v>
      </c>
      <c r="B40" s="3">
        <v>-5.8447578632951913E-3</v>
      </c>
      <c r="C40" s="3">
        <v>1.3033656182847055E-2</v>
      </c>
      <c r="D40" s="30">
        <f t="shared" si="0"/>
        <v>1.9471373341312975E-2</v>
      </c>
      <c r="E40" s="3">
        <f t="shared" si="1"/>
        <v>2.229283330654153E-2</v>
      </c>
      <c r="F40" s="3">
        <f t="shared" si="2"/>
        <v>2.4256680891443196E-2</v>
      </c>
      <c r="G40" s="3">
        <f t="shared" si="3"/>
        <v>4.1444202212406519E-5</v>
      </c>
    </row>
    <row r="41" spans="1:7" x14ac:dyDescent="0.25">
      <c r="A41" s="3">
        <v>2.2267656340281716E-2</v>
      </c>
      <c r="B41" s="3">
        <v>2.7785693585196114E-3</v>
      </c>
      <c r="C41" s="3">
        <v>1.5191348503427743E-2</v>
      </c>
      <c r="D41" s="30">
        <f t="shared" si="0"/>
        <v>1.9471373341312975E-2</v>
      </c>
      <c r="E41" s="3">
        <f t="shared" si="1"/>
        <v>7.8191986103216204E-6</v>
      </c>
      <c r="F41" s="3">
        <f t="shared" si="2"/>
        <v>5.0074132601920962E-5</v>
      </c>
      <c r="G41" s="3">
        <f t="shared" si="3"/>
        <v>1.8318612612914505E-5</v>
      </c>
    </row>
    <row r="42" spans="1:7" x14ac:dyDescent="0.25">
      <c r="A42" s="3">
        <v>5.6521739130434678E-2</v>
      </c>
      <c r="B42" s="3">
        <v>0.15878128989488727</v>
      </c>
      <c r="C42" s="3">
        <v>5.4225686808425516E-2</v>
      </c>
      <c r="D42" s="30">
        <f t="shared" si="0"/>
        <v>1.9471373341312975E-2</v>
      </c>
      <c r="E42" s="3">
        <f t="shared" si="1"/>
        <v>1.3727296051077196E-3</v>
      </c>
      <c r="F42" s="3">
        <f t="shared" si="2"/>
        <v>5.2718562654036658E-6</v>
      </c>
      <c r="G42" s="3">
        <f t="shared" si="3"/>
        <v>1.20786230457032E-3</v>
      </c>
    </row>
    <row r="43" spans="1:7" x14ac:dyDescent="0.25">
      <c r="A43" s="3">
        <v>-5.7613168724279795E-2</v>
      </c>
      <c r="B43" s="3">
        <v>-6.3124927265955533E-2</v>
      </c>
      <c r="C43" s="3">
        <v>-1.2987445787780612E-3</v>
      </c>
      <c r="D43" s="30">
        <f t="shared" si="0"/>
        <v>1.9471373341312975E-2</v>
      </c>
      <c r="E43" s="3">
        <f t="shared" si="1"/>
        <v>5.9420266254621417E-3</v>
      </c>
      <c r="F43" s="3">
        <f t="shared" si="2"/>
        <v>3.1713143668394691E-3</v>
      </c>
      <c r="G43" s="3">
        <f t="shared" si="3"/>
        <v>4.3139779841448679E-4</v>
      </c>
    </row>
    <row r="44" spans="1:7" x14ac:dyDescent="0.25">
      <c r="A44" s="3">
        <v>-0.1026200873362445</v>
      </c>
      <c r="B44" s="3">
        <v>2.7335869345663788E-2</v>
      </c>
      <c r="C44" s="3">
        <v>2.1335971829609016E-2</v>
      </c>
      <c r="D44" s="30">
        <f t="shared" si="0"/>
        <v>1.9471373341312975E-2</v>
      </c>
      <c r="E44" s="3">
        <f t="shared" si="1"/>
        <v>1.4906324770379564E-2</v>
      </c>
      <c r="F44" s="3">
        <f t="shared" si="2"/>
        <v>1.5365104603928578E-2</v>
      </c>
      <c r="G44" s="3">
        <f t="shared" si="3"/>
        <v>3.4767275225558817E-6</v>
      </c>
    </row>
    <row r="45" spans="1:7" x14ac:dyDescent="0.25">
      <c r="A45" s="3">
        <v>8.2725060827250507E-2</v>
      </c>
      <c r="B45" s="3">
        <v>0.12423530673925032</v>
      </c>
      <c r="C45" s="3">
        <v>4.5581737594337757E-2</v>
      </c>
      <c r="D45" s="30">
        <f t="shared" si="0"/>
        <v>1.9471373341312975E-2</v>
      </c>
      <c r="E45" s="3">
        <f t="shared" si="1"/>
        <v>4.0010289805686499E-3</v>
      </c>
      <c r="F45" s="3">
        <f t="shared" si="2"/>
        <v>1.379626460784636E-3</v>
      </c>
      <c r="G45" s="3">
        <f t="shared" si="3"/>
        <v>6.8175112142563438E-4</v>
      </c>
    </row>
    <row r="46" spans="1:7" x14ac:dyDescent="0.25">
      <c r="A46" s="3">
        <v>1.1235955056179803E-2</v>
      </c>
      <c r="B46" s="3">
        <v>0.16450686860994934</v>
      </c>
      <c r="C46" s="3">
        <v>5.5658316802230823E-2</v>
      </c>
      <c r="D46" s="30">
        <f t="shared" si="0"/>
        <v>1.9471373341312975E-2</v>
      </c>
      <c r="E46" s="3">
        <f t="shared" si="1"/>
        <v>6.7822114331105796E-5</v>
      </c>
      <c r="F46" s="3">
        <f t="shared" si="2"/>
        <v>1.9733462230970169E-3</v>
      </c>
      <c r="G46" s="3">
        <f t="shared" si="3"/>
        <v>1.3094948770436647E-3</v>
      </c>
    </row>
    <row r="47" spans="1:7" x14ac:dyDescent="0.25">
      <c r="A47" s="3">
        <v>-2.6666666666666616E-2</v>
      </c>
      <c r="B47" s="3">
        <v>3.1792048377932591E-2</v>
      </c>
      <c r="C47" s="3">
        <v>2.2450978024982818E-2</v>
      </c>
      <c r="D47" s="30">
        <f t="shared" si="0"/>
        <v>1.9471373341312975E-2</v>
      </c>
      <c r="E47" s="3">
        <f t="shared" si="1"/>
        <v>2.1287187357779255E-3</v>
      </c>
      <c r="F47" s="3">
        <f t="shared" si="2"/>
        <v>2.4125430200551178E-3</v>
      </c>
      <c r="G47" s="3">
        <f t="shared" si="3"/>
        <v>8.878044070947267E-6</v>
      </c>
    </row>
    <row r="48" spans="1:7" x14ac:dyDescent="0.25">
      <c r="A48" s="3">
        <v>2.1598173515981811E-2</v>
      </c>
      <c r="B48" s="3">
        <v>-7.5556788165577204E-3</v>
      </c>
      <c r="C48" s="3">
        <v>1.2605556806931428E-2</v>
      </c>
      <c r="D48" s="30">
        <f t="shared" si="0"/>
        <v>1.9471373341312975E-2</v>
      </c>
      <c r="E48" s="3">
        <f t="shared" si="1"/>
        <v>4.5232789829713941E-6</v>
      </c>
      <c r="F48" s="3">
        <f t="shared" si="2"/>
        <v>8.0867155275892144E-5</v>
      </c>
      <c r="G48" s="3">
        <f t="shared" si="3"/>
        <v>4.7139436683787028E-5</v>
      </c>
    </row>
    <row r="49" spans="1:8" x14ac:dyDescent="0.25">
      <c r="A49" s="3">
        <v>-2.5611227819246407E-2</v>
      </c>
      <c r="B49" s="3">
        <v>4.1938922070282159E-2</v>
      </c>
      <c r="C49" s="3">
        <v>2.4989885674051162E-2</v>
      </c>
      <c r="D49" s="30">
        <f t="shared" si="0"/>
        <v>1.9471373341312975E-2</v>
      </c>
      <c r="E49" s="3">
        <f t="shared" si="1"/>
        <v>2.0324409274020704E-3</v>
      </c>
      <c r="F49" s="3">
        <f t="shared" si="2"/>
        <v>2.5604726867615815E-3</v>
      </c>
      <c r="G49" s="3">
        <f t="shared" si="3"/>
        <v>3.0453978366583473E-5</v>
      </c>
    </row>
    <row r="50" spans="1:8" x14ac:dyDescent="0.25">
      <c r="A50" s="3">
        <v>-3.669724770642202E-2</v>
      </c>
      <c r="B50" s="3">
        <v>3.7575806940140621E-2</v>
      </c>
      <c r="C50" s="3">
        <v>2.3898165533094415E-2</v>
      </c>
      <c r="D50" s="30">
        <f t="shared" si="0"/>
        <v>1.9471373341312975E-2</v>
      </c>
      <c r="E50" s="3">
        <f t="shared" si="1"/>
        <v>3.1549139904040592E-3</v>
      </c>
      <c r="F50" s="3">
        <f t="shared" si="2"/>
        <v>3.6718041056677635E-3</v>
      </c>
      <c r="G50" s="3">
        <f t="shared" si="3"/>
        <v>1.9596489109217127E-5</v>
      </c>
    </row>
    <row r="51" spans="1:8" x14ac:dyDescent="0.25">
      <c r="A51" s="3">
        <v>-4.7619047619047672E-2</v>
      </c>
      <c r="B51" s="3">
        <v>6.1151156978922927E-2</v>
      </c>
      <c r="C51" s="3">
        <v>2.9797089512808225E-2</v>
      </c>
      <c r="D51" s="30">
        <f t="shared" si="0"/>
        <v>1.9471373341312975E-2</v>
      </c>
      <c r="E51" s="3">
        <f t="shared" si="1"/>
        <v>4.5011245846383998E-3</v>
      </c>
      <c r="F51" s="3">
        <f t="shared" si="2"/>
        <v>5.9932582884183174E-3</v>
      </c>
      <c r="G51" s="3">
        <f t="shared" si="3"/>
        <v>1.0662041445427853E-4</v>
      </c>
    </row>
    <row r="52" spans="1:8" ht="15.75" thickBot="1" x14ac:dyDescent="0.3">
      <c r="A52" s="3">
        <v>-3.5000000000000031E-2</v>
      </c>
      <c r="B52" s="3">
        <v>5.664353810095335E-3</v>
      </c>
      <c r="C52" s="29">
        <v>1.5913417235119184E-2</v>
      </c>
      <c r="D52" s="30">
        <f t="shared" si="0"/>
        <v>1.9471373341312975E-2</v>
      </c>
      <c r="E52" s="3">
        <f t="shared" si="1"/>
        <v>2.9671305136887054E-3</v>
      </c>
      <c r="F52" s="3">
        <f t="shared" si="2"/>
        <v>2.5921760545573346E-3</v>
      </c>
      <c r="G52" s="3">
        <f t="shared" si="3"/>
        <v>1.2659051653601683E-5</v>
      </c>
    </row>
    <row r="53" spans="1:8" x14ac:dyDescent="0.25">
      <c r="E53" s="31">
        <f>SUM(E4:E52)</f>
        <v>0.44977083592904615</v>
      </c>
      <c r="F53" s="31">
        <f>SUM(F4:F52)</f>
        <v>0.44373235558970098</v>
      </c>
      <c r="G53" s="31">
        <f>SUM(G4:G52)</f>
        <v>8.2014959431303148E-3</v>
      </c>
      <c r="H53" s="32" t="s">
        <v>17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Regression Analysis</vt:lpstr>
      <vt:lpstr>Historical Data</vt:lpstr>
      <vt:lpstr>Manual Caculation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STARIZ.PK</dc:creator>
  <cp:lastModifiedBy>STARIZ.PK</cp:lastModifiedBy>
  <cp:lastPrinted>2024-05-06T16:56:02Z</cp:lastPrinted>
  <dcterms:created xsi:type="dcterms:W3CDTF">2024-05-05T13:27:00Z</dcterms:created>
  <dcterms:modified xsi:type="dcterms:W3CDTF">2024-05-07T16:53:07Z</dcterms:modified>
</cp:coreProperties>
</file>