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ata Analysis Diploma\"/>
    </mc:Choice>
  </mc:AlternateContent>
  <xr:revisionPtr revIDLastSave="0" documentId="13_ncr:1_{0EDA7414-AB7B-456C-B455-3A3ED74F599C}" xr6:coauthVersionLast="47" xr6:coauthVersionMax="47" xr10:uidLastSave="{00000000-0000-0000-0000-000000000000}"/>
  <bookViews>
    <workbookView xWindow="-108" yWindow="-108" windowWidth="23256" windowHeight="13176" activeTab="2" xr2:uid="{A755D0A3-AB86-432E-855F-070FD993B388}"/>
  </bookViews>
  <sheets>
    <sheet name="Data" sheetId="1" r:id="rId1"/>
    <sheet name="Pivots&amp;Draft" sheetId="3" r:id="rId2"/>
    <sheet name="Visuals" sheetId="4" r:id="rId3"/>
    <sheet name="Ic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9" i="1" l="1"/>
  <c r="AF9" i="1"/>
  <c r="AF8" i="1"/>
  <c r="AF7" i="1"/>
  <c r="AF6" i="1"/>
  <c r="AF5" i="1"/>
  <c r="AF4" i="1"/>
  <c r="AF3" i="1"/>
  <c r="X9" i="1"/>
  <c r="X8" i="1"/>
  <c r="X7" i="1"/>
  <c r="X6" i="1"/>
  <c r="X5" i="1"/>
  <c r="X4" i="1"/>
  <c r="X3" i="1"/>
  <c r="P9" i="1"/>
  <c r="P8" i="1"/>
  <c r="P7" i="1"/>
  <c r="P6" i="1"/>
  <c r="P5" i="1"/>
  <c r="P4" i="1"/>
  <c r="P3" i="1"/>
  <c r="H9" i="1"/>
  <c r="H8" i="1"/>
  <c r="H7" i="1"/>
  <c r="H6" i="1"/>
  <c r="H5" i="1"/>
  <c r="H4" i="1"/>
  <c r="H3" i="1"/>
  <c r="I3" i="1" s="1"/>
  <c r="Y3" i="1" l="1"/>
  <c r="Q3" i="1"/>
  <c r="AG3" i="1"/>
</calcChain>
</file>

<file path=xl/sharedStrings.xml><?xml version="1.0" encoding="utf-8"?>
<sst xmlns="http://schemas.openxmlformats.org/spreadsheetml/2006/main" count="76" uniqueCount="21">
  <si>
    <t>Week</t>
  </si>
  <si>
    <t>Impressions</t>
  </si>
  <si>
    <t>Engagement Rate</t>
  </si>
  <si>
    <t>Audience Growth Rate</t>
  </si>
  <si>
    <t>Response Rate</t>
  </si>
  <si>
    <t>Post Reach</t>
  </si>
  <si>
    <t>FACEBOOK</t>
  </si>
  <si>
    <t>Starting Number of Fans:</t>
  </si>
  <si>
    <t>LINKEDIN</t>
  </si>
  <si>
    <t>Likes</t>
  </si>
  <si>
    <t>INSTAGRAM</t>
  </si>
  <si>
    <t>X</t>
  </si>
  <si>
    <t>Current Number of Fans:</t>
  </si>
  <si>
    <t>New Fans:</t>
  </si>
  <si>
    <t>Average Engagement Rate</t>
  </si>
  <si>
    <t>Average Response Rate</t>
  </si>
  <si>
    <t>Total Impressions</t>
  </si>
  <si>
    <t>Facebook</t>
  </si>
  <si>
    <t>LinkeIn</t>
  </si>
  <si>
    <t>Instgram</t>
  </si>
  <si>
    <t>Audience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</si>
</sst>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0"/>
      <color rgb="FF111111"/>
      <name val="Bahnschrift"/>
      <family val="2"/>
    </font>
    <font>
      <sz val="10"/>
      <color rgb="FF111111"/>
      <name val="Bahnschrift"/>
      <family val="2"/>
    </font>
    <font>
      <sz val="10"/>
      <color theme="1"/>
      <name val="Bahnschrift"/>
      <family val="2"/>
    </font>
    <font>
      <b/>
      <sz val="18"/>
      <color theme="1"/>
      <name val="Bahnschrift"/>
      <family val="2"/>
    </font>
    <font>
      <b/>
      <sz val="10"/>
      <color theme="1"/>
      <name val="Bahnschrift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087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3" fillId="3" borderId="0" xfId="0" applyFont="1" applyFill="1"/>
    <xf numFmtId="10" fontId="5" fillId="2" borderId="0" xfId="0" applyNumberFormat="1" applyFont="1" applyFill="1" applyAlignment="1">
      <alignment horizontal="left" vertical="center"/>
    </xf>
    <xf numFmtId="3" fontId="1" fillId="4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3" fontId="2" fillId="6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11" borderId="0" xfId="0" applyFill="1"/>
    <xf numFmtId="168" fontId="3" fillId="0" borderId="0" xfId="1" applyNumberFormat="1" applyFont="1"/>
    <xf numFmtId="0" fontId="1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41EAD"/>
      <color rgb="FFDE0875"/>
      <color rgb="FF7ADDEA"/>
      <color rgb="FF6E32A0"/>
      <color rgb="FF8264F0"/>
      <color rgb="FFF5F5F5"/>
      <color rgb="FF475993"/>
      <color rgb="FF9CD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45246548459607E-2"/>
          <c:y val="3.7682897512566815E-2"/>
          <c:w val="0.9105804669153198"/>
          <c:h val="0.841674567353013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'Pivots&amp;Draft'!$B$5:$B$56</c:f>
              <c:numCache>
                <c:formatCode>#,##0</c:formatCode>
                <c:ptCount val="52"/>
                <c:pt idx="0">
                  <c:v>10645</c:v>
                </c:pt>
                <c:pt idx="1">
                  <c:v>10667</c:v>
                </c:pt>
                <c:pt idx="2">
                  <c:v>8972</c:v>
                </c:pt>
                <c:pt idx="3">
                  <c:v>9958</c:v>
                </c:pt>
                <c:pt idx="4">
                  <c:v>9636</c:v>
                </c:pt>
                <c:pt idx="5">
                  <c:v>10054</c:v>
                </c:pt>
                <c:pt idx="6">
                  <c:v>9386</c:v>
                </c:pt>
                <c:pt idx="7">
                  <c:v>10231</c:v>
                </c:pt>
                <c:pt idx="8">
                  <c:v>9921</c:v>
                </c:pt>
                <c:pt idx="9">
                  <c:v>9000</c:v>
                </c:pt>
                <c:pt idx="10">
                  <c:v>9413</c:v>
                </c:pt>
                <c:pt idx="11">
                  <c:v>10737</c:v>
                </c:pt>
                <c:pt idx="12">
                  <c:v>10889</c:v>
                </c:pt>
                <c:pt idx="13">
                  <c:v>10845</c:v>
                </c:pt>
                <c:pt idx="14">
                  <c:v>8995</c:v>
                </c:pt>
                <c:pt idx="15">
                  <c:v>8781</c:v>
                </c:pt>
                <c:pt idx="16">
                  <c:v>10117</c:v>
                </c:pt>
                <c:pt idx="17">
                  <c:v>9514</c:v>
                </c:pt>
                <c:pt idx="18">
                  <c:v>9714</c:v>
                </c:pt>
                <c:pt idx="19">
                  <c:v>9973</c:v>
                </c:pt>
                <c:pt idx="20">
                  <c:v>8518</c:v>
                </c:pt>
                <c:pt idx="21">
                  <c:v>10499</c:v>
                </c:pt>
                <c:pt idx="22">
                  <c:v>9221</c:v>
                </c:pt>
                <c:pt idx="23">
                  <c:v>10547</c:v>
                </c:pt>
                <c:pt idx="24">
                  <c:v>10706</c:v>
                </c:pt>
                <c:pt idx="25">
                  <c:v>9980</c:v>
                </c:pt>
                <c:pt idx="26">
                  <c:v>9598</c:v>
                </c:pt>
                <c:pt idx="27">
                  <c:v>9572</c:v>
                </c:pt>
                <c:pt idx="28">
                  <c:v>8833</c:v>
                </c:pt>
                <c:pt idx="29">
                  <c:v>9184</c:v>
                </c:pt>
                <c:pt idx="30">
                  <c:v>8917</c:v>
                </c:pt>
                <c:pt idx="31">
                  <c:v>9426</c:v>
                </c:pt>
                <c:pt idx="32">
                  <c:v>10799</c:v>
                </c:pt>
                <c:pt idx="33">
                  <c:v>9644</c:v>
                </c:pt>
                <c:pt idx="34">
                  <c:v>8655</c:v>
                </c:pt>
                <c:pt idx="35">
                  <c:v>9065</c:v>
                </c:pt>
                <c:pt idx="36">
                  <c:v>10328</c:v>
                </c:pt>
                <c:pt idx="37">
                  <c:v>9918</c:v>
                </c:pt>
                <c:pt idx="38">
                  <c:v>9705</c:v>
                </c:pt>
                <c:pt idx="39">
                  <c:v>8669</c:v>
                </c:pt>
                <c:pt idx="40">
                  <c:v>11300</c:v>
                </c:pt>
                <c:pt idx="41">
                  <c:v>10683</c:v>
                </c:pt>
                <c:pt idx="42">
                  <c:v>12150</c:v>
                </c:pt>
                <c:pt idx="43">
                  <c:v>11542</c:v>
                </c:pt>
                <c:pt idx="44">
                  <c:v>11550</c:v>
                </c:pt>
                <c:pt idx="45">
                  <c:v>10140</c:v>
                </c:pt>
                <c:pt idx="46">
                  <c:v>10780</c:v>
                </c:pt>
                <c:pt idx="47">
                  <c:v>11210</c:v>
                </c:pt>
                <c:pt idx="48">
                  <c:v>11450</c:v>
                </c:pt>
                <c:pt idx="49">
                  <c:v>12520</c:v>
                </c:pt>
                <c:pt idx="50">
                  <c:v>11240</c:v>
                </c:pt>
                <c:pt idx="51">
                  <c:v>11250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0E-41FC-B54B-38BFEE19C692}"/>
            </c:ext>
          </c:extLst>
        </c:ser>
        <c:ser>
          <c:idx val="1"/>
          <c:order val="1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'Pivots&amp;Draft'!$C$5:$C$56</c:f>
              <c:numCache>
                <c:formatCode>#,##0</c:formatCode>
                <c:ptCount val="52"/>
                <c:pt idx="0">
                  <c:v>10200</c:v>
                </c:pt>
                <c:pt idx="1">
                  <c:v>9174</c:v>
                </c:pt>
                <c:pt idx="2">
                  <c:v>8165</c:v>
                </c:pt>
                <c:pt idx="3">
                  <c:v>9520</c:v>
                </c:pt>
                <c:pt idx="4">
                  <c:v>8672</c:v>
                </c:pt>
                <c:pt idx="5">
                  <c:v>9149</c:v>
                </c:pt>
                <c:pt idx="6">
                  <c:v>8000</c:v>
                </c:pt>
                <c:pt idx="7">
                  <c:v>8185</c:v>
                </c:pt>
                <c:pt idx="8">
                  <c:v>8532</c:v>
                </c:pt>
                <c:pt idx="9">
                  <c:v>8190</c:v>
                </c:pt>
                <c:pt idx="10">
                  <c:v>7813</c:v>
                </c:pt>
                <c:pt idx="11">
                  <c:v>9341</c:v>
                </c:pt>
                <c:pt idx="12">
                  <c:v>8711</c:v>
                </c:pt>
                <c:pt idx="13">
                  <c:v>9544</c:v>
                </c:pt>
                <c:pt idx="14">
                  <c:v>7466</c:v>
                </c:pt>
                <c:pt idx="15">
                  <c:v>7464</c:v>
                </c:pt>
                <c:pt idx="16">
                  <c:v>9308</c:v>
                </c:pt>
                <c:pt idx="17">
                  <c:v>8372</c:v>
                </c:pt>
                <c:pt idx="18">
                  <c:v>8645</c:v>
                </c:pt>
                <c:pt idx="19">
                  <c:v>9000</c:v>
                </c:pt>
                <c:pt idx="20">
                  <c:v>7837</c:v>
                </c:pt>
                <c:pt idx="21">
                  <c:v>8609</c:v>
                </c:pt>
                <c:pt idx="22">
                  <c:v>8483</c:v>
                </c:pt>
                <c:pt idx="23">
                  <c:v>9387</c:v>
                </c:pt>
                <c:pt idx="24">
                  <c:v>9421</c:v>
                </c:pt>
                <c:pt idx="25">
                  <c:v>8283</c:v>
                </c:pt>
                <c:pt idx="26">
                  <c:v>9520</c:v>
                </c:pt>
                <c:pt idx="27">
                  <c:v>8328</c:v>
                </c:pt>
                <c:pt idx="28">
                  <c:v>7950</c:v>
                </c:pt>
                <c:pt idx="29">
                  <c:v>7990</c:v>
                </c:pt>
                <c:pt idx="30">
                  <c:v>7936</c:v>
                </c:pt>
                <c:pt idx="31">
                  <c:v>8672</c:v>
                </c:pt>
                <c:pt idx="32">
                  <c:v>8963</c:v>
                </c:pt>
                <c:pt idx="33">
                  <c:v>8420</c:v>
                </c:pt>
                <c:pt idx="34">
                  <c:v>7616</c:v>
                </c:pt>
                <c:pt idx="35">
                  <c:v>7887</c:v>
                </c:pt>
                <c:pt idx="36">
                  <c:v>8882</c:v>
                </c:pt>
                <c:pt idx="37">
                  <c:v>8728</c:v>
                </c:pt>
                <c:pt idx="38">
                  <c:v>8735</c:v>
                </c:pt>
                <c:pt idx="39">
                  <c:v>7369</c:v>
                </c:pt>
                <c:pt idx="40">
                  <c:v>9605</c:v>
                </c:pt>
                <c:pt idx="41">
                  <c:v>9187</c:v>
                </c:pt>
                <c:pt idx="42">
                  <c:v>10206</c:v>
                </c:pt>
                <c:pt idx="43">
                  <c:v>10157</c:v>
                </c:pt>
                <c:pt idx="44">
                  <c:v>10280</c:v>
                </c:pt>
                <c:pt idx="45">
                  <c:v>11240</c:v>
                </c:pt>
                <c:pt idx="46">
                  <c:v>10558</c:v>
                </c:pt>
                <c:pt idx="47">
                  <c:v>10253</c:v>
                </c:pt>
                <c:pt idx="48">
                  <c:v>10850</c:v>
                </c:pt>
                <c:pt idx="49">
                  <c:v>10141</c:v>
                </c:pt>
                <c:pt idx="50">
                  <c:v>11000</c:v>
                </c:pt>
                <c:pt idx="51">
                  <c:v>10350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0E-41FC-B54B-38BFEE19C692}"/>
            </c:ext>
          </c:extLst>
        </c:ser>
        <c:ser>
          <c:idx val="2"/>
          <c:order val="2"/>
          <c:spPr>
            <a:ln w="28575" cap="rnd">
              <a:solidFill>
                <a:srgbClr val="DE0875"/>
              </a:solidFill>
              <a:round/>
            </a:ln>
            <a:effectLst/>
          </c:spPr>
          <c:marker>
            <c:symbol val="none"/>
          </c:marker>
          <c:val>
            <c:numRef>
              <c:f>'Pivots&amp;Draft'!$D$5:$D$56</c:f>
              <c:numCache>
                <c:formatCode>#,##0</c:formatCode>
                <c:ptCount val="52"/>
                <c:pt idx="0">
                  <c:v>12138</c:v>
                </c:pt>
                <c:pt idx="1">
                  <c:v>10642</c:v>
                </c:pt>
                <c:pt idx="2">
                  <c:v>12250</c:v>
                </c:pt>
                <c:pt idx="3">
                  <c:v>12090</c:v>
                </c:pt>
                <c:pt idx="4">
                  <c:v>10840</c:v>
                </c:pt>
                <c:pt idx="5">
                  <c:v>11802</c:v>
                </c:pt>
                <c:pt idx="6">
                  <c:v>9120</c:v>
                </c:pt>
                <c:pt idx="7">
                  <c:v>14520</c:v>
                </c:pt>
                <c:pt idx="8">
                  <c:v>10324</c:v>
                </c:pt>
                <c:pt idx="9">
                  <c:v>13580</c:v>
                </c:pt>
                <c:pt idx="10">
                  <c:v>9923</c:v>
                </c:pt>
                <c:pt idx="11">
                  <c:v>10742</c:v>
                </c:pt>
                <c:pt idx="12">
                  <c:v>11150</c:v>
                </c:pt>
                <c:pt idx="13">
                  <c:v>11453</c:v>
                </c:pt>
                <c:pt idx="14">
                  <c:v>8437</c:v>
                </c:pt>
                <c:pt idx="15">
                  <c:v>10226</c:v>
                </c:pt>
                <c:pt idx="16">
                  <c:v>10704</c:v>
                </c:pt>
                <c:pt idx="17">
                  <c:v>10381</c:v>
                </c:pt>
                <c:pt idx="18">
                  <c:v>11930</c:v>
                </c:pt>
                <c:pt idx="19">
                  <c:v>12510</c:v>
                </c:pt>
                <c:pt idx="20">
                  <c:v>10815</c:v>
                </c:pt>
                <c:pt idx="21">
                  <c:v>11020</c:v>
                </c:pt>
                <c:pt idx="22">
                  <c:v>10264</c:v>
                </c:pt>
                <c:pt idx="23">
                  <c:v>14445</c:v>
                </c:pt>
                <c:pt idx="24">
                  <c:v>11965</c:v>
                </c:pt>
                <c:pt idx="25">
                  <c:v>10519</c:v>
                </c:pt>
                <c:pt idx="26">
                  <c:v>10853</c:v>
                </c:pt>
                <c:pt idx="27">
                  <c:v>9244</c:v>
                </c:pt>
                <c:pt idx="28">
                  <c:v>12520</c:v>
                </c:pt>
                <c:pt idx="29">
                  <c:v>10467</c:v>
                </c:pt>
                <c:pt idx="30">
                  <c:v>10222</c:v>
                </c:pt>
                <c:pt idx="31">
                  <c:v>11013</c:v>
                </c:pt>
                <c:pt idx="32">
                  <c:v>10576</c:v>
                </c:pt>
                <c:pt idx="33">
                  <c:v>10525</c:v>
                </c:pt>
                <c:pt idx="34">
                  <c:v>11200</c:v>
                </c:pt>
                <c:pt idx="35">
                  <c:v>11042</c:v>
                </c:pt>
                <c:pt idx="36">
                  <c:v>9770</c:v>
                </c:pt>
                <c:pt idx="37">
                  <c:v>11608</c:v>
                </c:pt>
                <c:pt idx="38">
                  <c:v>9958</c:v>
                </c:pt>
                <c:pt idx="39">
                  <c:v>8253</c:v>
                </c:pt>
                <c:pt idx="40">
                  <c:v>13255</c:v>
                </c:pt>
                <c:pt idx="41">
                  <c:v>11850</c:v>
                </c:pt>
                <c:pt idx="42">
                  <c:v>12962</c:v>
                </c:pt>
                <c:pt idx="43">
                  <c:v>14118</c:v>
                </c:pt>
                <c:pt idx="44">
                  <c:v>13056</c:v>
                </c:pt>
                <c:pt idx="45">
                  <c:v>15399</c:v>
                </c:pt>
                <c:pt idx="46">
                  <c:v>14359</c:v>
                </c:pt>
                <c:pt idx="47">
                  <c:v>13800</c:v>
                </c:pt>
                <c:pt idx="48">
                  <c:v>15299</c:v>
                </c:pt>
                <c:pt idx="49">
                  <c:v>16520</c:v>
                </c:pt>
                <c:pt idx="50">
                  <c:v>15290</c:v>
                </c:pt>
                <c:pt idx="51">
                  <c:v>15200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20E-41FC-B54B-38BFEE19C692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'Pivots&amp;Draft'!$E$5:$E$56</c:f>
              <c:numCache>
                <c:formatCode>#,##0</c:formatCode>
                <c:ptCount val="52"/>
                <c:pt idx="0">
                  <c:v>14808</c:v>
                </c:pt>
                <c:pt idx="1">
                  <c:v>12451</c:v>
                </c:pt>
                <c:pt idx="2">
                  <c:v>14945</c:v>
                </c:pt>
                <c:pt idx="3">
                  <c:v>12695</c:v>
                </c:pt>
                <c:pt idx="4">
                  <c:v>12032</c:v>
                </c:pt>
                <c:pt idx="5">
                  <c:v>14871</c:v>
                </c:pt>
                <c:pt idx="6">
                  <c:v>11400</c:v>
                </c:pt>
                <c:pt idx="7">
                  <c:v>17714</c:v>
                </c:pt>
                <c:pt idx="8">
                  <c:v>12389</c:v>
                </c:pt>
                <c:pt idx="9">
                  <c:v>17247</c:v>
                </c:pt>
                <c:pt idx="10">
                  <c:v>10419</c:v>
                </c:pt>
                <c:pt idx="11">
                  <c:v>12246</c:v>
                </c:pt>
                <c:pt idx="12">
                  <c:v>13380</c:v>
                </c:pt>
                <c:pt idx="13">
                  <c:v>14774</c:v>
                </c:pt>
                <c:pt idx="14">
                  <c:v>10520</c:v>
                </c:pt>
                <c:pt idx="15">
                  <c:v>13498</c:v>
                </c:pt>
                <c:pt idx="16">
                  <c:v>13808</c:v>
                </c:pt>
                <c:pt idx="17">
                  <c:v>11419</c:v>
                </c:pt>
                <c:pt idx="18">
                  <c:v>13720</c:v>
                </c:pt>
                <c:pt idx="19">
                  <c:v>15638</c:v>
                </c:pt>
                <c:pt idx="20">
                  <c:v>11572</c:v>
                </c:pt>
                <c:pt idx="21">
                  <c:v>13224</c:v>
                </c:pt>
                <c:pt idx="22">
                  <c:v>11598</c:v>
                </c:pt>
                <c:pt idx="23">
                  <c:v>16178</c:v>
                </c:pt>
                <c:pt idx="24">
                  <c:v>15794</c:v>
                </c:pt>
                <c:pt idx="25">
                  <c:v>11361</c:v>
                </c:pt>
                <c:pt idx="26">
                  <c:v>11504</c:v>
                </c:pt>
                <c:pt idx="27">
                  <c:v>11555</c:v>
                </c:pt>
                <c:pt idx="28">
                  <c:v>15274</c:v>
                </c:pt>
                <c:pt idx="29">
                  <c:v>13502</c:v>
                </c:pt>
                <c:pt idx="30">
                  <c:v>12062</c:v>
                </c:pt>
                <c:pt idx="31">
                  <c:v>14317</c:v>
                </c:pt>
                <c:pt idx="32">
                  <c:v>13749</c:v>
                </c:pt>
                <c:pt idx="33">
                  <c:v>13472</c:v>
                </c:pt>
                <c:pt idx="34">
                  <c:v>11872</c:v>
                </c:pt>
                <c:pt idx="35">
                  <c:v>13250</c:v>
                </c:pt>
                <c:pt idx="36">
                  <c:v>11138</c:v>
                </c:pt>
                <c:pt idx="37">
                  <c:v>14858</c:v>
                </c:pt>
                <c:pt idx="38">
                  <c:v>12448</c:v>
                </c:pt>
                <c:pt idx="39">
                  <c:v>14500</c:v>
                </c:pt>
                <c:pt idx="40">
                  <c:v>15243</c:v>
                </c:pt>
                <c:pt idx="41">
                  <c:v>15405</c:v>
                </c:pt>
                <c:pt idx="42">
                  <c:v>15820</c:v>
                </c:pt>
                <c:pt idx="43">
                  <c:v>18777</c:v>
                </c:pt>
                <c:pt idx="44">
                  <c:v>16059</c:v>
                </c:pt>
                <c:pt idx="45">
                  <c:v>18017</c:v>
                </c:pt>
                <c:pt idx="46">
                  <c:v>17231</c:v>
                </c:pt>
                <c:pt idx="47">
                  <c:v>17664</c:v>
                </c:pt>
                <c:pt idx="48">
                  <c:v>18359</c:v>
                </c:pt>
                <c:pt idx="49">
                  <c:v>17200</c:v>
                </c:pt>
                <c:pt idx="50">
                  <c:v>18500</c:v>
                </c:pt>
                <c:pt idx="51">
                  <c:v>16112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20E-41FC-B54B-38BFEE19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48000"/>
        <c:axId val="133046560"/>
      </c:lineChart>
      <c:catAx>
        <c:axId val="1330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6560"/>
        <c:crosses val="autoZero"/>
        <c:auto val="1"/>
        <c:lblAlgn val="ctr"/>
        <c:lblOffset val="100"/>
        <c:tickLblSkip val="2"/>
        <c:noMultiLvlLbl val="0"/>
      </c:catAx>
      <c:valAx>
        <c:axId val="1330465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'Pivots&amp;Draft'!$H$4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'Pivots&amp;Draft'!$G$5:$G$56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'Pivots&amp;Draft'!$H$5:$H$56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7-4049-A5A8-9CE8DCFCF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7526176"/>
        <c:axId val="227525216"/>
        <c:axId val="0"/>
      </c:bar3DChart>
      <c:catAx>
        <c:axId val="2275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525216"/>
        <c:crosses val="autoZero"/>
        <c:auto val="1"/>
        <c:lblAlgn val="ctr"/>
        <c:lblOffset val="100"/>
        <c:noMultiLvlLbl val="0"/>
      </c:catAx>
      <c:valAx>
        <c:axId val="227525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high"/>
        <c:spPr>
          <a:noFill/>
          <a:ln>
            <a:solidFill>
              <a:srgbClr val="00B0F0">
                <a:alpha val="96000"/>
              </a:srgb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ADDEA"/>
            </a:solidFill>
            <a:ln>
              <a:noFill/>
            </a:ln>
            <a:effectLst/>
            <a:sp3d/>
          </c:spPr>
          <c:invertIfNegative val="0"/>
          <c:val>
            <c:numRef>
              <c:f>'Pivots&amp;Draft'!$H$5:$H$56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4-4817-A343-8A71CD9CD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7526176"/>
        <c:axId val="227525216"/>
        <c:axId val="0"/>
      </c:bar3DChart>
      <c:catAx>
        <c:axId val="2275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525216"/>
        <c:crosses val="autoZero"/>
        <c:auto val="1"/>
        <c:lblAlgn val="ctr"/>
        <c:lblOffset val="100"/>
        <c:noMultiLvlLbl val="0"/>
      </c:catAx>
      <c:valAx>
        <c:axId val="227525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high"/>
        <c:spPr>
          <a:noFill/>
          <a:ln>
            <a:solidFill>
              <a:srgbClr val="00B0F0">
                <a:alpha val="96000"/>
              </a:srgb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DE0875"/>
            </a:solidFill>
            <a:ln>
              <a:noFill/>
            </a:ln>
            <a:effectLst/>
            <a:sp3d/>
          </c:spPr>
          <c:invertIfNegative val="0"/>
          <c:val>
            <c:numRef>
              <c:f>'Pivots&amp;Draft'!$J$5:$J$56</c:f>
              <c:numCache>
                <c:formatCode>#,##0</c:formatCode>
                <c:ptCount val="52"/>
                <c:pt idx="0">
                  <c:v>23</c:v>
                </c:pt>
                <c:pt idx="1">
                  <c:v>30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34</c:v>
                </c:pt>
                <c:pt idx="6">
                  <c:v>18</c:v>
                </c:pt>
                <c:pt idx="7">
                  <c:v>15</c:v>
                </c:pt>
                <c:pt idx="8">
                  <c:v>27</c:v>
                </c:pt>
                <c:pt idx="9">
                  <c:v>18</c:v>
                </c:pt>
                <c:pt idx="10">
                  <c:v>35</c:v>
                </c:pt>
                <c:pt idx="11">
                  <c:v>33</c:v>
                </c:pt>
                <c:pt idx="12">
                  <c:v>24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36</c:v>
                </c:pt>
                <c:pt idx="17">
                  <c:v>15</c:v>
                </c:pt>
                <c:pt idx="18">
                  <c:v>22</c:v>
                </c:pt>
                <c:pt idx="19">
                  <c:v>29</c:v>
                </c:pt>
                <c:pt idx="20">
                  <c:v>10</c:v>
                </c:pt>
                <c:pt idx="21">
                  <c:v>18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9</c:v>
                </c:pt>
                <c:pt idx="30">
                  <c:v>34</c:v>
                </c:pt>
                <c:pt idx="31">
                  <c:v>23</c:v>
                </c:pt>
                <c:pt idx="32">
                  <c:v>29</c:v>
                </c:pt>
                <c:pt idx="33">
                  <c:v>13</c:v>
                </c:pt>
                <c:pt idx="34">
                  <c:v>26</c:v>
                </c:pt>
                <c:pt idx="35">
                  <c:v>22</c:v>
                </c:pt>
                <c:pt idx="36">
                  <c:v>10</c:v>
                </c:pt>
                <c:pt idx="37">
                  <c:v>16</c:v>
                </c:pt>
                <c:pt idx="38">
                  <c:v>29</c:v>
                </c:pt>
                <c:pt idx="39">
                  <c:v>27</c:v>
                </c:pt>
                <c:pt idx="40">
                  <c:v>20</c:v>
                </c:pt>
                <c:pt idx="41">
                  <c:v>12</c:v>
                </c:pt>
                <c:pt idx="42">
                  <c:v>16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36</c:v>
                </c:pt>
                <c:pt idx="47">
                  <c:v>34</c:v>
                </c:pt>
                <c:pt idx="48">
                  <c:v>23</c:v>
                </c:pt>
                <c:pt idx="49">
                  <c:v>26</c:v>
                </c:pt>
                <c:pt idx="50">
                  <c:v>28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2-4730-A4F1-D0E3DCC2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7526176"/>
        <c:axId val="227525216"/>
        <c:axId val="0"/>
      </c:bar3DChart>
      <c:catAx>
        <c:axId val="2275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525216"/>
        <c:crosses val="autoZero"/>
        <c:auto val="1"/>
        <c:lblAlgn val="ctr"/>
        <c:lblOffset val="100"/>
        <c:noMultiLvlLbl val="0"/>
      </c:catAx>
      <c:valAx>
        <c:axId val="227525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high"/>
        <c:spPr>
          <a:noFill/>
          <a:ln>
            <a:solidFill>
              <a:srgbClr val="00B0F0">
                <a:alpha val="96000"/>
              </a:srgb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noFill/>
            </a:ln>
            <a:effectLst/>
            <a:sp3d/>
          </c:spPr>
          <c:invertIfNegative val="0"/>
          <c:val>
            <c:numRef>
              <c:f>'Pivots&amp;Draft'!$K$5:$K$56</c:f>
              <c:numCache>
                <c:formatCode>#,##0</c:formatCode>
                <c:ptCount val="52"/>
                <c:pt idx="0">
                  <c:v>27</c:v>
                </c:pt>
                <c:pt idx="1">
                  <c:v>33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35</c:v>
                </c:pt>
                <c:pt idx="6">
                  <c:v>21</c:v>
                </c:pt>
                <c:pt idx="7">
                  <c:v>16</c:v>
                </c:pt>
                <c:pt idx="8">
                  <c:v>28</c:v>
                </c:pt>
                <c:pt idx="9">
                  <c:v>19</c:v>
                </c:pt>
                <c:pt idx="10">
                  <c:v>35</c:v>
                </c:pt>
                <c:pt idx="11">
                  <c:v>36</c:v>
                </c:pt>
                <c:pt idx="12">
                  <c:v>25</c:v>
                </c:pt>
                <c:pt idx="13">
                  <c:v>31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15</c:v>
                </c:pt>
                <c:pt idx="18">
                  <c:v>22</c:v>
                </c:pt>
                <c:pt idx="19">
                  <c:v>35</c:v>
                </c:pt>
                <c:pt idx="20">
                  <c:v>12</c:v>
                </c:pt>
                <c:pt idx="21">
                  <c:v>19</c:v>
                </c:pt>
                <c:pt idx="22">
                  <c:v>39</c:v>
                </c:pt>
                <c:pt idx="23">
                  <c:v>29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11</c:v>
                </c:pt>
                <c:pt idx="30">
                  <c:v>35</c:v>
                </c:pt>
                <c:pt idx="31">
                  <c:v>24</c:v>
                </c:pt>
                <c:pt idx="32">
                  <c:v>29</c:v>
                </c:pt>
                <c:pt idx="33">
                  <c:v>16</c:v>
                </c:pt>
                <c:pt idx="34">
                  <c:v>31</c:v>
                </c:pt>
                <c:pt idx="35">
                  <c:v>22</c:v>
                </c:pt>
                <c:pt idx="36">
                  <c:v>11</c:v>
                </c:pt>
                <c:pt idx="37">
                  <c:v>19</c:v>
                </c:pt>
                <c:pt idx="38">
                  <c:v>34</c:v>
                </c:pt>
                <c:pt idx="39">
                  <c:v>31</c:v>
                </c:pt>
                <c:pt idx="40">
                  <c:v>22</c:v>
                </c:pt>
                <c:pt idx="41">
                  <c:v>13</c:v>
                </c:pt>
                <c:pt idx="42">
                  <c:v>18</c:v>
                </c:pt>
                <c:pt idx="43">
                  <c:v>28</c:v>
                </c:pt>
                <c:pt idx="44">
                  <c:v>27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8-40FA-91FB-9D89F4FB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7526176"/>
        <c:axId val="227525216"/>
        <c:axId val="0"/>
      </c:bar3DChart>
      <c:catAx>
        <c:axId val="2275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525216"/>
        <c:crosses val="autoZero"/>
        <c:auto val="1"/>
        <c:lblAlgn val="ctr"/>
        <c:lblOffset val="100"/>
        <c:noMultiLvlLbl val="0"/>
      </c:catAx>
      <c:valAx>
        <c:axId val="227525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high"/>
        <c:spPr>
          <a:noFill/>
          <a:ln>
            <a:solidFill>
              <a:srgbClr val="00B0F0">
                <a:alpha val="96000"/>
              </a:srgb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svg"/><Relationship Id="rId3" Type="http://schemas.openxmlformats.org/officeDocument/2006/relationships/image" Target="../media/image6.png"/><Relationship Id="rId7" Type="http://schemas.openxmlformats.org/officeDocument/2006/relationships/image" Target="../media/image10.svg"/><Relationship Id="rId12" Type="http://schemas.openxmlformats.org/officeDocument/2006/relationships/image" Target="../media/image15.png"/><Relationship Id="rId17" Type="http://schemas.openxmlformats.org/officeDocument/2006/relationships/chart" Target="../charts/chart5.xml"/><Relationship Id="rId2" Type="http://schemas.openxmlformats.org/officeDocument/2006/relationships/image" Target="../media/image5.png"/><Relationship Id="rId16" Type="http://schemas.openxmlformats.org/officeDocument/2006/relationships/chart" Target="../charts/chart4.xml"/><Relationship Id="rId1" Type="http://schemas.openxmlformats.org/officeDocument/2006/relationships/chart" Target="../charts/chart1.xml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chart" Target="../charts/chart3.xml"/><Relationship Id="rId10" Type="http://schemas.openxmlformats.org/officeDocument/2006/relationships/image" Target="../media/image13.svg"/><Relationship Id="rId4" Type="http://schemas.openxmlformats.org/officeDocument/2006/relationships/image" Target="../media/image7.svg"/><Relationship Id="rId9" Type="http://schemas.openxmlformats.org/officeDocument/2006/relationships/image" Target="../media/image12.png"/><Relationship Id="rId1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svg"/><Relationship Id="rId7" Type="http://schemas.openxmlformats.org/officeDocument/2006/relationships/image" Target="../media/image11.png"/><Relationship Id="rId12" Type="http://schemas.openxmlformats.org/officeDocument/2006/relationships/image" Target="../media/image16.sv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sv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85510</xdr:colOff>
      <xdr:row>9</xdr:row>
      <xdr:rowOff>41376</xdr:rowOff>
    </xdr:from>
    <xdr:to>
      <xdr:col>25</xdr:col>
      <xdr:colOff>517510</xdr:colOff>
      <xdr:row>9</xdr:row>
      <xdr:rowOff>473376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9581" y="1646058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80683</xdr:colOff>
      <xdr:row>9</xdr:row>
      <xdr:rowOff>44823</xdr:rowOff>
    </xdr:from>
    <xdr:to>
      <xdr:col>17</xdr:col>
      <xdr:colOff>512683</xdr:colOff>
      <xdr:row>9</xdr:row>
      <xdr:rowOff>476823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9930" y="1649505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9</xdr:col>
      <xdr:colOff>99392</xdr:colOff>
      <xdr:row>9</xdr:row>
      <xdr:rowOff>33130</xdr:rowOff>
    </xdr:from>
    <xdr:to>
      <xdr:col>9</xdr:col>
      <xdr:colOff>531392</xdr:colOff>
      <xdr:row>9</xdr:row>
      <xdr:rowOff>465130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122" y="1683026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90095</xdr:colOff>
      <xdr:row>9</xdr:row>
      <xdr:rowOff>20170</xdr:rowOff>
    </xdr:from>
    <xdr:to>
      <xdr:col>1</xdr:col>
      <xdr:colOff>522095</xdr:colOff>
      <xdr:row>9</xdr:row>
      <xdr:rowOff>452170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695" y="1624852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91440</xdr:rowOff>
    </xdr:from>
    <xdr:to>
      <xdr:col>22</xdr:col>
      <xdr:colOff>0</xdr:colOff>
      <xdr:row>11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9ED1836-B24B-E62B-9356-3203082F4CA7}"/>
            </a:ext>
          </a:extLst>
        </xdr:cNvPr>
        <xdr:cNvSpPr/>
      </xdr:nvSpPr>
      <xdr:spPr>
        <a:xfrm>
          <a:off x="1280160" y="91440"/>
          <a:ext cx="12131040" cy="19583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106680</xdr:colOff>
      <xdr:row>12</xdr:row>
      <xdr:rowOff>152400</xdr:rowOff>
    </xdr:from>
    <xdr:to>
      <xdr:col>7</xdr:col>
      <xdr:colOff>182880</xdr:colOff>
      <xdr:row>23</xdr:row>
      <xdr:rowOff>99060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801C338-DCC3-42DF-A9C8-39C97839C63A}"/>
            </a:ext>
          </a:extLst>
        </xdr:cNvPr>
        <xdr:cNvSpPr/>
      </xdr:nvSpPr>
      <xdr:spPr>
        <a:xfrm>
          <a:off x="1331577" y="2374307"/>
          <a:ext cx="3138443" cy="198340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174433</xdr:colOff>
      <xdr:row>12</xdr:row>
      <xdr:rowOff>165253</xdr:rowOff>
    </xdr:from>
    <xdr:to>
      <xdr:col>13</xdr:col>
      <xdr:colOff>250634</xdr:colOff>
      <xdr:row>23</xdr:row>
      <xdr:rowOff>111913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53C4C13-7AB2-49DE-BF14-55EA53534A0F}"/>
            </a:ext>
          </a:extLst>
        </xdr:cNvPr>
        <xdr:cNvSpPr/>
      </xdr:nvSpPr>
      <xdr:spPr>
        <a:xfrm>
          <a:off x="5074022" y="2387160"/>
          <a:ext cx="3138444" cy="198340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137715</xdr:colOff>
      <xdr:row>25</xdr:row>
      <xdr:rowOff>0</xdr:rowOff>
    </xdr:from>
    <xdr:to>
      <xdr:col>7</xdr:col>
      <xdr:colOff>213915</xdr:colOff>
      <xdr:row>35</xdr:row>
      <xdr:rowOff>130275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17882EE-2A56-4777-A94E-14849149D78E}"/>
            </a:ext>
          </a:extLst>
        </xdr:cNvPr>
        <xdr:cNvSpPr/>
      </xdr:nvSpPr>
      <xdr:spPr>
        <a:xfrm>
          <a:off x="1349570" y="4590361"/>
          <a:ext cx="3105839" cy="19664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188727</xdr:colOff>
      <xdr:row>24</xdr:row>
      <xdr:rowOff>176213</xdr:rowOff>
    </xdr:from>
    <xdr:to>
      <xdr:col>13</xdr:col>
      <xdr:colOff>264928</xdr:colOff>
      <xdr:row>35</xdr:row>
      <xdr:rowOff>125513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11099C4-1078-47C7-93FB-74F290B8BEE6}"/>
            </a:ext>
          </a:extLst>
        </xdr:cNvPr>
        <xdr:cNvSpPr/>
      </xdr:nvSpPr>
      <xdr:spPr>
        <a:xfrm>
          <a:off x="5065527" y="4519613"/>
          <a:ext cx="3124201" cy="19400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449851</xdr:colOff>
      <xdr:row>12</xdr:row>
      <xdr:rowOff>174434</xdr:rowOff>
    </xdr:from>
    <xdr:to>
      <xdr:col>21</xdr:col>
      <xdr:colOff>413128</xdr:colOff>
      <xdr:row>18</xdr:row>
      <xdr:rowOff>91807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32008D5-5F58-438E-B58D-0D38C1BB02A5}"/>
            </a:ext>
          </a:extLst>
        </xdr:cNvPr>
        <xdr:cNvSpPr/>
      </xdr:nvSpPr>
      <xdr:spPr>
        <a:xfrm>
          <a:off x="8932839" y="2377807"/>
          <a:ext cx="4204771" cy="10190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468214</xdr:colOff>
      <xdr:row>19</xdr:row>
      <xdr:rowOff>119349</xdr:rowOff>
    </xdr:from>
    <xdr:to>
      <xdr:col>21</xdr:col>
      <xdr:colOff>431491</xdr:colOff>
      <xdr:row>25</xdr:row>
      <xdr:rowOff>36723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108B9C0-C162-4C4E-9905-EB7C68B9A661}"/>
            </a:ext>
          </a:extLst>
        </xdr:cNvPr>
        <xdr:cNvSpPr/>
      </xdr:nvSpPr>
      <xdr:spPr>
        <a:xfrm>
          <a:off x="9002614" y="3557874"/>
          <a:ext cx="4230477" cy="100322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477394</xdr:colOff>
      <xdr:row>26</xdr:row>
      <xdr:rowOff>45899</xdr:rowOff>
    </xdr:from>
    <xdr:to>
      <xdr:col>21</xdr:col>
      <xdr:colOff>440671</xdr:colOff>
      <xdr:row>31</xdr:row>
      <xdr:rowOff>146887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9180387-D0A3-4196-B384-954ADB328CF0}"/>
            </a:ext>
          </a:extLst>
        </xdr:cNvPr>
        <xdr:cNvSpPr/>
      </xdr:nvSpPr>
      <xdr:spPr>
        <a:xfrm>
          <a:off x="9011794" y="4751249"/>
          <a:ext cx="4230477" cy="100586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479953</xdr:colOff>
      <xdr:row>32</xdr:row>
      <xdr:rowOff>119347</xdr:rowOff>
    </xdr:from>
    <xdr:to>
      <xdr:col>21</xdr:col>
      <xdr:colOff>443230</xdr:colOff>
      <xdr:row>38</xdr:row>
      <xdr:rowOff>36721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C54E837-E580-4F68-BF90-F844EB3C1667}"/>
            </a:ext>
          </a:extLst>
        </xdr:cNvPr>
        <xdr:cNvSpPr/>
      </xdr:nvSpPr>
      <xdr:spPr>
        <a:xfrm>
          <a:off x="9049330" y="6115413"/>
          <a:ext cx="4247966" cy="104163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299936</xdr:colOff>
      <xdr:row>0</xdr:row>
      <xdr:rowOff>123867</xdr:rowOff>
    </xdr:from>
    <xdr:to>
      <xdr:col>15</xdr:col>
      <xdr:colOff>510053</xdr:colOff>
      <xdr:row>10</xdr:row>
      <xdr:rowOff>170235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963025-4AC6-4628-8567-8BF536BBC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108540</xdr:colOff>
      <xdr:row>3</xdr:row>
      <xdr:rowOff>59078</xdr:rowOff>
    </xdr:from>
    <xdr:to>
      <xdr:col>21</xdr:col>
      <xdr:colOff>4561</xdr:colOff>
      <xdr:row>6</xdr:row>
      <xdr:rowOff>149244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A9AC7EA7-F09E-4B5A-AF47-D8ED2AED2F10}"/>
            </a:ext>
          </a:extLst>
        </xdr:cNvPr>
        <xdr:cNvGrpSpPr/>
      </xdr:nvGrpSpPr>
      <xdr:grpSpPr>
        <a:xfrm>
          <a:off x="12300540" y="602003"/>
          <a:ext cx="505621" cy="633091"/>
          <a:chOff x="7483171" y="702283"/>
          <a:chExt cx="504000" cy="655376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3DAB267E-F30E-3ED2-7FA7-7C504A06768B}"/>
              </a:ext>
            </a:extLst>
          </xdr:cNvPr>
          <xdr:cNvGrpSpPr/>
        </xdr:nvGrpSpPr>
        <xdr:grpSpPr>
          <a:xfrm>
            <a:off x="7483171" y="702283"/>
            <a:ext cx="504000" cy="500515"/>
            <a:chOff x="7231380" y="791277"/>
            <a:chExt cx="576000" cy="586527"/>
          </a:xfrm>
        </xdr:grpSpPr>
        <xdr:sp macro="" textlink="">
          <xdr:nvSpPr>
            <xdr:cNvPr id="18" name="Rectangle: Rounded Corners 17">
              <a:extLst>
                <a:ext uri="{FF2B5EF4-FFF2-40B4-BE49-F238E27FC236}">
                  <a16:creationId xmlns:a16="http://schemas.microsoft.com/office/drawing/2014/main" id="{68481767-D38C-5D97-8808-58B2458814AC}"/>
                </a:ext>
              </a:extLst>
            </xdr:cNvPr>
            <xdr:cNvSpPr/>
          </xdr:nvSpPr>
          <xdr:spPr>
            <a:xfrm>
              <a:off x="7231380" y="791277"/>
              <a:ext cx="576000" cy="586527"/>
            </a:xfrm>
            <a:prstGeom prst="roundRect">
              <a:avLst/>
            </a:pr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44ABC3CB-1644-7E8C-5005-07662A766B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7274223" y="832540"/>
              <a:ext cx="499023" cy="504000"/>
            </a:xfrm>
            <a:prstGeom prst="rect">
              <a:avLst/>
            </a:prstGeom>
          </xdr:spPr>
        </xdr:pic>
      </xdr:grpSp>
      <xdr:pic>
        <xdr:nvPicPr>
          <xdr:cNvPr id="17" name="Graphic 16">
            <a:extLst>
              <a:ext uri="{FF2B5EF4-FFF2-40B4-BE49-F238E27FC236}">
                <a16:creationId xmlns:a16="http://schemas.microsoft.com/office/drawing/2014/main" id="{36F2BF95-01EB-5363-65C2-02AD49BC2D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7664293" y="1058427"/>
            <a:ext cx="130464" cy="468000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492408</xdr:colOff>
      <xdr:row>3</xdr:row>
      <xdr:rowOff>59078</xdr:rowOff>
    </xdr:from>
    <xdr:to>
      <xdr:col>19</xdr:col>
      <xdr:colOff>463945</xdr:colOff>
      <xdr:row>6</xdr:row>
      <xdr:rowOff>149244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D2D89D8A-99FF-4C20-A699-1FEFCB61DA00}"/>
            </a:ext>
          </a:extLst>
        </xdr:cNvPr>
        <xdr:cNvGrpSpPr/>
      </xdr:nvGrpSpPr>
      <xdr:grpSpPr>
        <a:xfrm>
          <a:off x="10855608" y="602003"/>
          <a:ext cx="1190737" cy="633091"/>
          <a:chOff x="8351190" y="702283"/>
          <a:chExt cx="1187495" cy="655376"/>
        </a:xfrm>
      </xdr:grpSpPr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A7E4A35F-613B-C16B-0F44-079852EEBD1C}"/>
              </a:ext>
            </a:extLst>
          </xdr:cNvPr>
          <xdr:cNvGrpSpPr/>
        </xdr:nvGrpSpPr>
        <xdr:grpSpPr>
          <a:xfrm>
            <a:off x="8351190" y="702283"/>
            <a:ext cx="1187495" cy="500515"/>
            <a:chOff x="7231380" y="791277"/>
            <a:chExt cx="1357137" cy="586527"/>
          </a:xfrm>
        </xdr:grpSpPr>
        <xdr:sp macro="" textlink="">
          <xdr:nvSpPr>
            <xdr:cNvPr id="23" name="Rectangle: Rounded Corners 22">
              <a:extLst>
                <a:ext uri="{FF2B5EF4-FFF2-40B4-BE49-F238E27FC236}">
                  <a16:creationId xmlns:a16="http://schemas.microsoft.com/office/drawing/2014/main" id="{A76BE081-3039-1BFD-3FE8-FBFC0C44901B}"/>
                </a:ext>
              </a:extLst>
            </xdr:cNvPr>
            <xdr:cNvSpPr/>
          </xdr:nvSpPr>
          <xdr:spPr>
            <a:xfrm>
              <a:off x="7231380" y="791277"/>
              <a:ext cx="576000" cy="586527"/>
            </a:xfrm>
            <a:prstGeom prst="roundRect">
              <a:avLst/>
            </a:prstGeom>
            <a:noFill/>
            <a:ln w="28575">
              <a:solidFill>
                <a:srgbClr val="DE0875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D755342F-7818-E0DE-A488-2B454F4333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8089494" y="826773"/>
              <a:ext cx="499023" cy="496367"/>
            </a:xfrm>
            <a:prstGeom prst="rect">
              <a:avLst/>
            </a:prstGeom>
          </xdr:spPr>
        </xdr:pic>
      </xdr:grpSp>
      <xdr:pic>
        <xdr:nvPicPr>
          <xdr:cNvPr id="22" name="Graphic 21">
            <a:extLst>
              <a:ext uri="{FF2B5EF4-FFF2-40B4-BE49-F238E27FC236}">
                <a16:creationId xmlns:a16="http://schemas.microsoft.com/office/drawing/2014/main" id="{C9186B0E-333C-7733-FFD5-40F631B8B2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 rot="16200000">
            <a:off x="8541523" y="1058427"/>
            <a:ext cx="130464" cy="468000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531956</xdr:colOff>
      <xdr:row>3</xdr:row>
      <xdr:rowOff>50909</xdr:rowOff>
    </xdr:from>
    <xdr:to>
      <xdr:col>19</xdr:col>
      <xdr:colOff>500485</xdr:colOff>
      <xdr:row>6</xdr:row>
      <xdr:rowOff>157413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F34F019-E07E-48E0-96A0-F1FD9126A115}"/>
            </a:ext>
          </a:extLst>
        </xdr:cNvPr>
        <xdr:cNvGrpSpPr/>
      </xdr:nvGrpSpPr>
      <xdr:grpSpPr>
        <a:xfrm>
          <a:off x="10895156" y="593834"/>
          <a:ext cx="1187729" cy="649429"/>
          <a:chOff x="6802686" y="1505179"/>
          <a:chExt cx="1184487" cy="671862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4C32D016-1D25-F62B-6BB0-62C7E4143D42}"/>
              </a:ext>
            </a:extLst>
          </xdr:cNvPr>
          <xdr:cNvGrpSpPr/>
        </xdr:nvGrpSpPr>
        <xdr:grpSpPr>
          <a:xfrm>
            <a:off x="6802686" y="1505179"/>
            <a:ext cx="1184487" cy="500516"/>
            <a:chOff x="6453681" y="791277"/>
            <a:chExt cx="1353699" cy="586527"/>
          </a:xfrm>
        </xdr:grpSpPr>
        <xdr:sp macro="" textlink="">
          <xdr:nvSpPr>
            <xdr:cNvPr id="28" name="Rectangle: Rounded Corners 27">
              <a:extLst>
                <a:ext uri="{FF2B5EF4-FFF2-40B4-BE49-F238E27FC236}">
                  <a16:creationId xmlns:a16="http://schemas.microsoft.com/office/drawing/2014/main" id="{D6C42D86-9B15-48A9-14FD-A400BAC399AE}"/>
                </a:ext>
              </a:extLst>
            </xdr:cNvPr>
            <xdr:cNvSpPr/>
          </xdr:nvSpPr>
          <xdr:spPr>
            <a:xfrm>
              <a:off x="7231380" y="791277"/>
              <a:ext cx="576000" cy="586527"/>
            </a:xfrm>
            <a:prstGeom prst="roundRect">
              <a:avLst/>
            </a:prstGeom>
            <a:noFill/>
            <a:ln w="28575">
              <a:solidFill>
                <a:srgbClr val="7ADDEA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29" name="Picture 28">
              <a:extLst>
                <a:ext uri="{FF2B5EF4-FFF2-40B4-BE49-F238E27FC236}">
                  <a16:creationId xmlns:a16="http://schemas.microsoft.com/office/drawing/2014/main" id="{F5A7080F-07BE-A304-B3C1-97B1066D96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6453681" y="842125"/>
              <a:ext cx="491039" cy="504000"/>
            </a:xfrm>
            <a:prstGeom prst="rect">
              <a:avLst/>
            </a:prstGeom>
          </xdr:spPr>
        </xdr:pic>
      </xdr:grpSp>
      <xdr:pic>
        <xdr:nvPicPr>
          <xdr:cNvPr id="27" name="Graphic 26">
            <a:extLst>
              <a:ext uri="{FF2B5EF4-FFF2-40B4-BE49-F238E27FC236}">
                <a16:creationId xmlns:a16="http://schemas.microsoft.com/office/drawing/2014/main" id="{9710D2F5-B3D8-7772-2A27-94F62B3438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rot="16200000">
            <a:off x="7664294" y="1877810"/>
            <a:ext cx="130463" cy="468000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380351</xdr:colOff>
      <xdr:row>3</xdr:row>
      <xdr:rowOff>50910</xdr:rowOff>
    </xdr:from>
    <xdr:to>
      <xdr:col>17</xdr:col>
      <xdr:colOff>276373</xdr:colOff>
      <xdr:row>6</xdr:row>
      <xdr:rowOff>157413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4821C6D-54FD-44BF-A922-B9A89835355E}"/>
            </a:ext>
          </a:extLst>
        </xdr:cNvPr>
        <xdr:cNvGrpSpPr/>
      </xdr:nvGrpSpPr>
      <xdr:grpSpPr>
        <a:xfrm>
          <a:off x="10133951" y="593835"/>
          <a:ext cx="505622" cy="649428"/>
          <a:chOff x="8351189" y="1505180"/>
          <a:chExt cx="504000" cy="671861"/>
        </a:xfrm>
      </xdr:grpSpPr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72DF42EB-4926-5CFB-D303-CEBE1726DA11}"/>
              </a:ext>
            </a:extLst>
          </xdr:cNvPr>
          <xdr:cNvGrpSpPr/>
        </xdr:nvGrpSpPr>
        <xdr:grpSpPr>
          <a:xfrm>
            <a:off x="8351189" y="1505180"/>
            <a:ext cx="504000" cy="500516"/>
            <a:chOff x="7231380" y="791278"/>
            <a:chExt cx="576000" cy="586527"/>
          </a:xfrm>
        </xdr:grpSpPr>
        <xdr:sp macro="" textlink="">
          <xdr:nvSpPr>
            <xdr:cNvPr id="33" name="Rectangle: Rounded Corners 32">
              <a:extLst>
                <a:ext uri="{FF2B5EF4-FFF2-40B4-BE49-F238E27FC236}">
                  <a16:creationId xmlns:a16="http://schemas.microsoft.com/office/drawing/2014/main" id="{20E3974C-E888-CE41-759E-DE0FC43B74B4}"/>
                </a:ext>
              </a:extLst>
            </xdr:cNvPr>
            <xdr:cNvSpPr/>
          </xdr:nvSpPr>
          <xdr:spPr>
            <a:xfrm>
              <a:off x="7231380" y="791278"/>
              <a:ext cx="576000" cy="586527"/>
            </a:xfrm>
            <a:prstGeom prst="roundRect">
              <a:avLst/>
            </a:prstGeom>
            <a:noFill/>
            <a:ln w="28575">
              <a:solidFill>
                <a:srgbClr val="47599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116D87A0-6F9C-4274-BEAE-492C9EBCDA8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7274223" y="836357"/>
              <a:ext cx="499023" cy="496367"/>
            </a:xfrm>
            <a:prstGeom prst="rect">
              <a:avLst/>
            </a:prstGeom>
          </xdr:spPr>
        </xdr:pic>
      </xdr:grpSp>
      <xdr:pic>
        <xdr:nvPicPr>
          <xdr:cNvPr id="32" name="Graphic 31">
            <a:extLst>
              <a:ext uri="{FF2B5EF4-FFF2-40B4-BE49-F238E27FC236}">
                <a16:creationId xmlns:a16="http://schemas.microsoft.com/office/drawing/2014/main" id="{4FEC7526-420A-2A1E-D45D-E9176284FC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 rot="16200000">
            <a:off x="8541524" y="1877810"/>
            <a:ext cx="130463" cy="468000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154022</xdr:colOff>
      <xdr:row>0</xdr:row>
      <xdr:rowOff>154020</xdr:rowOff>
    </xdr:from>
    <xdr:to>
      <xdr:col>20</xdr:col>
      <xdr:colOff>291830</xdr:colOff>
      <xdr:row>2</xdr:row>
      <xdr:rowOff>129701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C77A270-C205-9B4F-F41C-18FB6E898B68}"/>
            </a:ext>
          </a:extLst>
        </xdr:cNvPr>
        <xdr:cNvSpPr txBox="1"/>
      </xdr:nvSpPr>
      <xdr:spPr>
        <a:xfrm>
          <a:off x="10489660" y="154020"/>
          <a:ext cx="1961744" cy="348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IMPRESSIONS</a:t>
          </a:r>
        </a:p>
      </xdr:txBody>
    </xdr:sp>
    <xdr:clientData/>
  </xdr:twoCellAnchor>
  <xdr:twoCellAnchor>
    <xdr:from>
      <xdr:col>16</xdr:col>
      <xdr:colOff>356681</xdr:colOff>
      <xdr:row>7</xdr:row>
      <xdr:rowOff>81064</xdr:rowOff>
    </xdr:from>
    <xdr:to>
      <xdr:col>21</xdr:col>
      <xdr:colOff>64852</xdr:colOff>
      <xdr:row>10</xdr:row>
      <xdr:rowOff>64852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0B9D736-E81F-0066-D1B7-206133427297}"/>
            </a:ext>
          </a:extLst>
        </xdr:cNvPr>
        <xdr:cNvSpPr/>
      </xdr:nvSpPr>
      <xdr:spPr>
        <a:xfrm>
          <a:off x="10084341" y="1386192"/>
          <a:ext cx="2748064" cy="543128"/>
        </a:xfrm>
        <a:prstGeom prst="roundRect">
          <a:avLst/>
        </a:prstGeom>
        <a:solidFill>
          <a:srgbClr val="DE087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="1"/>
            <a:t>TOTAL</a:t>
          </a:r>
          <a:r>
            <a:rPr lang="en-US" sz="1300" b="1" baseline="0"/>
            <a:t> IMPRESSIONS:</a:t>
          </a:r>
          <a:r>
            <a:rPr lang="en-US" sz="1000" b="1" baseline="0"/>
            <a:t> </a:t>
          </a:r>
          <a:r>
            <a:rPr lang="en-US" sz="1500" b="1" i="0" u="none" strike="noStrike">
              <a:solidFill>
                <a:schemeClr val="lt1"/>
              </a:solidFill>
              <a:effectLst/>
              <a:latin typeface="Aptos ExtraBold" panose="020B0004020202020204" pitchFamily="34" charset="0"/>
              <a:ea typeface="+mn-ea"/>
              <a:cs typeface="+mn-cs"/>
            </a:rPr>
            <a:t>2,341,079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/>
        </a:p>
      </xdr:txBody>
    </xdr:sp>
    <xdr:clientData/>
  </xdr:twoCellAnchor>
  <xdr:twoCellAnchor>
    <xdr:from>
      <xdr:col>2</xdr:col>
      <xdr:colOff>333658</xdr:colOff>
      <xdr:row>13</xdr:row>
      <xdr:rowOff>128080</xdr:rowOff>
    </xdr:from>
    <xdr:to>
      <xdr:col>3</xdr:col>
      <xdr:colOff>453957</xdr:colOff>
      <xdr:row>17</xdr:row>
      <xdr:rowOff>82449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8093D96-EFFC-4420-89DB-1AF4AD644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49615" y="2551889"/>
          <a:ext cx="728278" cy="700156"/>
        </a:xfrm>
        <a:prstGeom prst="rect">
          <a:avLst/>
        </a:prstGeom>
      </xdr:spPr>
    </xdr:pic>
    <xdr:clientData/>
  </xdr:twoCellAnchor>
  <xdr:twoCellAnchor>
    <xdr:from>
      <xdr:col>8</xdr:col>
      <xdr:colOff>425535</xdr:colOff>
      <xdr:row>13</xdr:row>
      <xdr:rowOff>115050</xdr:rowOff>
    </xdr:from>
    <xdr:to>
      <xdr:col>9</xdr:col>
      <xdr:colOff>526913</xdr:colOff>
      <xdr:row>17</xdr:row>
      <xdr:rowOff>72975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D5D58F0-931A-4064-B67A-91BCFCFEC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89365" y="2538859"/>
          <a:ext cx="709357" cy="703712"/>
        </a:xfrm>
        <a:prstGeom prst="rect">
          <a:avLst/>
        </a:prstGeom>
      </xdr:spPr>
    </xdr:pic>
    <xdr:clientData/>
  </xdr:twoCellAnchor>
  <xdr:twoCellAnchor>
    <xdr:from>
      <xdr:col>2</xdr:col>
      <xdr:colOff>320059</xdr:colOff>
      <xdr:row>25</xdr:row>
      <xdr:rowOff>156170</xdr:rowOff>
    </xdr:from>
    <xdr:to>
      <xdr:col>3</xdr:col>
      <xdr:colOff>486382</xdr:colOff>
      <xdr:row>29</xdr:row>
      <xdr:rowOff>154785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1B3FE2A-30E6-4392-90EE-D7143D24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36016" y="4817340"/>
          <a:ext cx="774302" cy="744402"/>
        </a:xfrm>
        <a:prstGeom prst="rect">
          <a:avLst/>
        </a:prstGeom>
      </xdr:spPr>
    </xdr:pic>
    <xdr:clientData/>
  </xdr:twoCellAnchor>
  <xdr:twoCellAnchor>
    <xdr:from>
      <xdr:col>8</xdr:col>
      <xdr:colOff>417436</xdr:colOff>
      <xdr:row>26</xdr:row>
      <xdr:rowOff>10254</xdr:rowOff>
    </xdr:from>
    <xdr:to>
      <xdr:col>9</xdr:col>
      <xdr:colOff>518809</xdr:colOff>
      <xdr:row>29</xdr:row>
      <xdr:rowOff>143361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F2C2F0D-6C68-44D0-8C47-E492C161B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81266" y="4857871"/>
          <a:ext cx="709352" cy="692447"/>
        </a:xfrm>
        <a:prstGeom prst="rect">
          <a:avLst/>
        </a:prstGeom>
      </xdr:spPr>
    </xdr:pic>
    <xdr:clientData/>
  </xdr:twoCellAnchor>
  <xdr:twoCellAnchor>
    <xdr:from>
      <xdr:col>15</xdr:col>
      <xdr:colOff>23923</xdr:colOff>
      <xdr:row>13</xdr:row>
      <xdr:rowOff>43168</xdr:rowOff>
    </xdr:from>
    <xdr:to>
      <xdr:col>15</xdr:col>
      <xdr:colOff>460568</xdr:colOff>
      <xdr:row>15</xdr:row>
      <xdr:rowOff>90059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685C51A-F939-41BB-9D8D-7107779FB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43604" y="2466977"/>
          <a:ext cx="436645" cy="419784"/>
        </a:xfrm>
        <a:prstGeom prst="rect">
          <a:avLst/>
        </a:prstGeom>
      </xdr:spPr>
    </xdr:pic>
    <xdr:clientData/>
  </xdr:twoCellAnchor>
  <xdr:twoCellAnchor>
    <xdr:from>
      <xdr:col>15</xdr:col>
      <xdr:colOff>20058</xdr:colOff>
      <xdr:row>20</xdr:row>
      <xdr:rowOff>19</xdr:rowOff>
    </xdr:from>
    <xdr:to>
      <xdr:col>15</xdr:col>
      <xdr:colOff>456703</xdr:colOff>
      <xdr:row>22</xdr:row>
      <xdr:rowOff>46909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A7FAEA5-28FE-46BE-92B1-DF3E681F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4058" y="3619519"/>
          <a:ext cx="436645" cy="408840"/>
        </a:xfrm>
        <a:prstGeom prst="rect">
          <a:avLst/>
        </a:prstGeom>
      </xdr:spPr>
    </xdr:pic>
    <xdr:clientData/>
  </xdr:twoCellAnchor>
  <xdr:twoCellAnchor>
    <xdr:from>
      <xdr:col>15</xdr:col>
      <xdr:colOff>79009</xdr:colOff>
      <xdr:row>33</xdr:row>
      <xdr:rowOff>12499</xdr:rowOff>
    </xdr:from>
    <xdr:to>
      <xdr:col>15</xdr:col>
      <xdr:colOff>515654</xdr:colOff>
      <xdr:row>35</xdr:row>
      <xdr:rowOff>65845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838F8BC-88B4-47DE-A434-027856A77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98690" y="6165244"/>
          <a:ext cx="436645" cy="426239"/>
        </a:xfrm>
        <a:prstGeom prst="rect">
          <a:avLst/>
        </a:prstGeom>
      </xdr:spPr>
    </xdr:pic>
    <xdr:clientData/>
  </xdr:twoCellAnchor>
  <xdr:twoCellAnchor>
    <xdr:from>
      <xdr:col>5</xdr:col>
      <xdr:colOff>341764</xdr:colOff>
      <xdr:row>20</xdr:row>
      <xdr:rowOff>71337</xdr:rowOff>
    </xdr:from>
    <xdr:to>
      <xdr:col>7</xdr:col>
      <xdr:colOff>49934</xdr:colOff>
      <xdr:row>22</xdr:row>
      <xdr:rowOff>111869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4FF4E3A4-651A-452C-8363-2314CD8D3E8F}"/>
            </a:ext>
          </a:extLst>
        </xdr:cNvPr>
        <xdr:cNvSpPr/>
      </xdr:nvSpPr>
      <xdr:spPr>
        <a:xfrm>
          <a:off x="3381658" y="3800273"/>
          <a:ext cx="924127" cy="413426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338847</xdr:colOff>
      <xdr:row>17</xdr:row>
      <xdr:rowOff>168615</xdr:rowOff>
    </xdr:from>
    <xdr:to>
      <xdr:col>7</xdr:col>
      <xdr:colOff>47017</xdr:colOff>
      <xdr:row>20</xdr:row>
      <xdr:rowOff>22701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4CD12D51-F917-428C-9BE1-7AF1D40B8DF8}"/>
            </a:ext>
          </a:extLst>
        </xdr:cNvPr>
        <xdr:cNvSpPr/>
      </xdr:nvSpPr>
      <xdr:spPr>
        <a:xfrm>
          <a:off x="3378741" y="3338211"/>
          <a:ext cx="924127" cy="413426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1295</xdr:colOff>
      <xdr:row>20</xdr:row>
      <xdr:rowOff>63230</xdr:rowOff>
    </xdr:from>
    <xdr:to>
      <xdr:col>5</xdr:col>
      <xdr:colOff>317443</xdr:colOff>
      <xdr:row>22</xdr:row>
      <xdr:rowOff>103762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1385023F-669C-4425-B46F-1101F4B780C1}"/>
            </a:ext>
          </a:extLst>
        </xdr:cNvPr>
        <xdr:cNvSpPr/>
      </xdr:nvSpPr>
      <xdr:spPr>
        <a:xfrm>
          <a:off x="2433210" y="3792166"/>
          <a:ext cx="924127" cy="413426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83773</xdr:colOff>
      <xdr:row>17</xdr:row>
      <xdr:rowOff>173417</xdr:rowOff>
    </xdr:from>
    <xdr:to>
      <xdr:col>11</xdr:col>
      <xdr:colOff>399921</xdr:colOff>
      <xdr:row>20</xdr:row>
      <xdr:rowOff>27503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94AC425C-C962-4688-94FF-7E8759EF4247}"/>
            </a:ext>
          </a:extLst>
        </xdr:cNvPr>
        <xdr:cNvSpPr/>
      </xdr:nvSpPr>
      <xdr:spPr>
        <a:xfrm>
          <a:off x="6163560" y="3343013"/>
          <a:ext cx="924127" cy="413426"/>
        </a:xfrm>
        <a:prstGeom prst="roundRect">
          <a:avLst/>
        </a:prstGeom>
        <a:solidFill>
          <a:srgbClr val="DE087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417430</xdr:colOff>
      <xdr:row>20</xdr:row>
      <xdr:rowOff>74517</xdr:rowOff>
    </xdr:from>
    <xdr:to>
      <xdr:col>13</xdr:col>
      <xdr:colOff>125600</xdr:colOff>
      <xdr:row>22</xdr:row>
      <xdr:rowOff>115049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52704F96-FFBD-41D8-91EF-B203301CDA9B}"/>
            </a:ext>
          </a:extLst>
        </xdr:cNvPr>
        <xdr:cNvSpPr/>
      </xdr:nvSpPr>
      <xdr:spPr>
        <a:xfrm>
          <a:off x="7105196" y="3803453"/>
          <a:ext cx="924127" cy="413426"/>
        </a:xfrm>
        <a:prstGeom prst="roundRect">
          <a:avLst/>
        </a:prstGeom>
        <a:solidFill>
          <a:srgbClr val="DE087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414513</xdr:colOff>
      <xdr:row>17</xdr:row>
      <xdr:rowOff>171795</xdr:rowOff>
    </xdr:from>
    <xdr:to>
      <xdr:col>13</xdr:col>
      <xdr:colOff>122683</xdr:colOff>
      <xdr:row>20</xdr:row>
      <xdr:rowOff>25881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73A6CAD1-B944-4548-B3CF-24A721792117}"/>
            </a:ext>
          </a:extLst>
        </xdr:cNvPr>
        <xdr:cNvSpPr/>
      </xdr:nvSpPr>
      <xdr:spPr>
        <a:xfrm>
          <a:off x="7102279" y="3341391"/>
          <a:ext cx="924127" cy="413426"/>
        </a:xfrm>
        <a:prstGeom prst="roundRect">
          <a:avLst/>
        </a:prstGeom>
        <a:solidFill>
          <a:srgbClr val="B41EA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76961</xdr:colOff>
      <xdr:row>20</xdr:row>
      <xdr:rowOff>66410</xdr:rowOff>
    </xdr:from>
    <xdr:to>
      <xdr:col>11</xdr:col>
      <xdr:colOff>393109</xdr:colOff>
      <xdr:row>22</xdr:row>
      <xdr:rowOff>106942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2789B148-3AD6-49EE-8DD4-0B0B6F416449}"/>
            </a:ext>
          </a:extLst>
        </xdr:cNvPr>
        <xdr:cNvSpPr/>
      </xdr:nvSpPr>
      <xdr:spPr>
        <a:xfrm>
          <a:off x="6156748" y="3795346"/>
          <a:ext cx="924127" cy="413426"/>
        </a:xfrm>
        <a:prstGeom prst="roundRect">
          <a:avLst/>
        </a:prstGeom>
        <a:solidFill>
          <a:srgbClr val="B41EA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51255</xdr:colOff>
      <xdr:row>29</xdr:row>
      <xdr:rowOff>149686</xdr:rowOff>
    </xdr:from>
    <xdr:to>
      <xdr:col>5</xdr:col>
      <xdr:colOff>367403</xdr:colOff>
      <xdr:row>32</xdr:row>
      <xdr:rowOff>3771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62FDA3E4-520C-40DC-A2B1-35D7C02CC433}"/>
            </a:ext>
          </a:extLst>
        </xdr:cNvPr>
        <xdr:cNvSpPr/>
      </xdr:nvSpPr>
      <xdr:spPr>
        <a:xfrm>
          <a:off x="2483170" y="5556643"/>
          <a:ext cx="924127" cy="413426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384912</xdr:colOff>
      <xdr:row>32</xdr:row>
      <xdr:rowOff>50785</xdr:rowOff>
    </xdr:from>
    <xdr:to>
      <xdr:col>7</xdr:col>
      <xdr:colOff>93082</xdr:colOff>
      <xdr:row>34</xdr:row>
      <xdr:rowOff>91318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DC816969-3C7C-4E71-A26E-DA1309C91FED}"/>
            </a:ext>
          </a:extLst>
        </xdr:cNvPr>
        <xdr:cNvSpPr/>
      </xdr:nvSpPr>
      <xdr:spPr>
        <a:xfrm>
          <a:off x="3424806" y="6017083"/>
          <a:ext cx="924127" cy="413426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381995</xdr:colOff>
      <xdr:row>29</xdr:row>
      <xdr:rowOff>148064</xdr:rowOff>
    </xdr:from>
    <xdr:to>
      <xdr:col>7</xdr:col>
      <xdr:colOff>90165</xdr:colOff>
      <xdr:row>32</xdr:row>
      <xdr:rowOff>2149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E29C6BB2-8F10-4086-9DFA-B7F046AF93D8}"/>
            </a:ext>
          </a:extLst>
        </xdr:cNvPr>
        <xdr:cNvSpPr/>
      </xdr:nvSpPr>
      <xdr:spPr>
        <a:xfrm>
          <a:off x="3421889" y="5555021"/>
          <a:ext cx="924127" cy="413426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44443</xdr:colOff>
      <xdr:row>32</xdr:row>
      <xdr:rowOff>42678</xdr:rowOff>
    </xdr:from>
    <xdr:to>
      <xdr:col>5</xdr:col>
      <xdr:colOff>360591</xdr:colOff>
      <xdr:row>34</xdr:row>
      <xdr:rowOff>83211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661048EE-4836-4227-91F4-7A48DB27758E}"/>
            </a:ext>
          </a:extLst>
        </xdr:cNvPr>
        <xdr:cNvSpPr/>
      </xdr:nvSpPr>
      <xdr:spPr>
        <a:xfrm>
          <a:off x="2476358" y="6008976"/>
          <a:ext cx="924127" cy="413426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91885</xdr:colOff>
      <xdr:row>29</xdr:row>
      <xdr:rowOff>165898</xdr:rowOff>
    </xdr:from>
    <xdr:to>
      <xdr:col>11</xdr:col>
      <xdr:colOff>408033</xdr:colOff>
      <xdr:row>32</xdr:row>
      <xdr:rowOff>19983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EDBE5467-42FC-4C6C-9ED0-722ECF514636}"/>
            </a:ext>
          </a:extLst>
        </xdr:cNvPr>
        <xdr:cNvSpPr/>
      </xdr:nvSpPr>
      <xdr:spPr>
        <a:xfrm>
          <a:off x="6171672" y="5572855"/>
          <a:ext cx="924127" cy="413426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425542</xdr:colOff>
      <xdr:row>32</xdr:row>
      <xdr:rowOff>66997</xdr:rowOff>
    </xdr:from>
    <xdr:to>
      <xdr:col>13</xdr:col>
      <xdr:colOff>133712</xdr:colOff>
      <xdr:row>34</xdr:row>
      <xdr:rowOff>107530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id="{FFD47238-EAC2-403A-BC56-6E76C47BC450}"/>
            </a:ext>
          </a:extLst>
        </xdr:cNvPr>
        <xdr:cNvSpPr/>
      </xdr:nvSpPr>
      <xdr:spPr>
        <a:xfrm>
          <a:off x="7113308" y="6033295"/>
          <a:ext cx="924127" cy="413426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422625</xdr:colOff>
      <xdr:row>29</xdr:row>
      <xdr:rowOff>164276</xdr:rowOff>
    </xdr:from>
    <xdr:to>
      <xdr:col>13</xdr:col>
      <xdr:colOff>130795</xdr:colOff>
      <xdr:row>32</xdr:row>
      <xdr:rowOff>18361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E027AA4B-F1B9-4E8A-A9B9-5DF7A483A63F}"/>
            </a:ext>
          </a:extLst>
        </xdr:cNvPr>
        <xdr:cNvSpPr/>
      </xdr:nvSpPr>
      <xdr:spPr>
        <a:xfrm>
          <a:off x="7110391" y="5571233"/>
          <a:ext cx="924127" cy="413426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85073</xdr:colOff>
      <xdr:row>32</xdr:row>
      <xdr:rowOff>58890</xdr:rowOff>
    </xdr:from>
    <xdr:to>
      <xdr:col>11</xdr:col>
      <xdr:colOff>401221</xdr:colOff>
      <xdr:row>34</xdr:row>
      <xdr:rowOff>99423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9BB0D9BE-6BBF-4564-B200-17B83E7AC70D}"/>
            </a:ext>
          </a:extLst>
        </xdr:cNvPr>
        <xdr:cNvSpPr/>
      </xdr:nvSpPr>
      <xdr:spPr>
        <a:xfrm>
          <a:off x="6164860" y="6025188"/>
          <a:ext cx="924127" cy="413426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275492</xdr:colOff>
      <xdr:row>17</xdr:row>
      <xdr:rowOff>175009</xdr:rowOff>
    </xdr:from>
    <xdr:to>
      <xdr:col>3</xdr:col>
      <xdr:colOff>369277</xdr:colOff>
      <xdr:row>19</xdr:row>
      <xdr:rowOff>18143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603CDCFA-68B0-BAEF-634C-8B3B91C880C3}"/>
            </a:ext>
          </a:extLst>
        </xdr:cNvPr>
        <xdr:cNvSpPr txBox="1"/>
      </xdr:nvSpPr>
      <xdr:spPr>
        <a:xfrm>
          <a:off x="1497111" y="3259295"/>
          <a:ext cx="704595" cy="205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 b="1">
              <a:solidFill>
                <a:srgbClr val="8264F0"/>
              </a:solidFill>
            </a:rPr>
            <a:t>FANS</a:t>
          </a: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endParaRPr lang="en-US" sz="900" b="1">
            <a:solidFill>
              <a:srgbClr val="8264F0"/>
            </a:solidFill>
          </a:endParaRPr>
        </a:p>
      </xdr:txBody>
    </xdr:sp>
    <xdr:clientData/>
  </xdr:twoCellAnchor>
  <xdr:twoCellAnchor>
    <xdr:from>
      <xdr:col>2</xdr:col>
      <xdr:colOff>264303</xdr:colOff>
      <xdr:row>18</xdr:row>
      <xdr:rowOff>109809</xdr:rowOff>
    </xdr:from>
    <xdr:to>
      <xdr:col>4</xdr:col>
      <xdr:colOff>52564</xdr:colOff>
      <xdr:row>19</xdr:row>
      <xdr:rowOff>167079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F685372-FABA-4841-9494-603AA5595EFC}"/>
            </a:ext>
          </a:extLst>
        </xdr:cNvPr>
        <xdr:cNvSpPr txBox="1"/>
      </xdr:nvSpPr>
      <xdr:spPr>
        <a:xfrm>
          <a:off x="1485922" y="3375523"/>
          <a:ext cx="1009880" cy="238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26,292</a:t>
          </a:r>
          <a:r>
            <a:rPr lang="en-US" sz="11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6E32A0"/>
            </a:solidFill>
          </a:endParaRPr>
        </a:p>
      </xdr:txBody>
    </xdr:sp>
    <xdr:clientData/>
  </xdr:twoCellAnchor>
  <xdr:twoCellAnchor>
    <xdr:from>
      <xdr:col>2</xdr:col>
      <xdr:colOff>275493</xdr:colOff>
      <xdr:row>19</xdr:row>
      <xdr:rowOff>152142</xdr:rowOff>
    </xdr:from>
    <xdr:to>
      <xdr:col>3</xdr:col>
      <xdr:colOff>369278</xdr:colOff>
      <xdr:row>20</xdr:row>
      <xdr:rowOff>176705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C07E16A5-5E0C-48C6-A2B5-2E5FB72381DE}"/>
            </a:ext>
          </a:extLst>
        </xdr:cNvPr>
        <xdr:cNvSpPr txBox="1"/>
      </xdr:nvSpPr>
      <xdr:spPr>
        <a:xfrm>
          <a:off x="1497112" y="3599285"/>
          <a:ext cx="704595" cy="205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 b="1">
              <a:solidFill>
                <a:srgbClr val="8264F0"/>
              </a:solidFill>
            </a:rPr>
            <a:t>NEW FANS</a:t>
          </a: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endParaRPr lang="en-US" sz="900" b="1">
            <a:solidFill>
              <a:srgbClr val="8264F0"/>
            </a:solidFill>
          </a:endParaRPr>
        </a:p>
      </xdr:txBody>
    </xdr:sp>
    <xdr:clientData/>
  </xdr:twoCellAnchor>
  <xdr:twoCellAnchor>
    <xdr:from>
      <xdr:col>2</xdr:col>
      <xdr:colOff>282447</xdr:colOff>
      <xdr:row>20</xdr:row>
      <xdr:rowOff>86942</xdr:rowOff>
    </xdr:from>
    <xdr:to>
      <xdr:col>4</xdr:col>
      <xdr:colOff>70708</xdr:colOff>
      <xdr:row>21</xdr:row>
      <xdr:rowOff>144212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D8345DE5-B2DD-4157-B33B-A58B2FF30BCD}"/>
            </a:ext>
          </a:extLst>
        </xdr:cNvPr>
        <xdr:cNvSpPr txBox="1"/>
      </xdr:nvSpPr>
      <xdr:spPr>
        <a:xfrm>
          <a:off x="1504066" y="3715513"/>
          <a:ext cx="1009880" cy="238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3.31%</a:t>
          </a:r>
          <a:endParaRPr lang="en-US" sz="1100" b="1">
            <a:solidFill>
              <a:srgbClr val="6E32A0"/>
            </a:solidFill>
          </a:endParaRPr>
        </a:p>
      </xdr:txBody>
    </xdr:sp>
    <xdr:clientData/>
  </xdr:twoCellAnchor>
  <xdr:twoCellAnchor>
    <xdr:from>
      <xdr:col>2</xdr:col>
      <xdr:colOff>290330</xdr:colOff>
      <xdr:row>30</xdr:row>
      <xdr:rowOff>18361</xdr:rowOff>
    </xdr:from>
    <xdr:to>
      <xdr:col>3</xdr:col>
      <xdr:colOff>384115</xdr:colOff>
      <xdr:row>31</xdr:row>
      <xdr:rowOff>42923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98D49C2-79ED-47AD-BAB5-3243E48F164C}"/>
            </a:ext>
          </a:extLst>
        </xdr:cNvPr>
        <xdr:cNvSpPr txBox="1"/>
      </xdr:nvSpPr>
      <xdr:spPr>
        <a:xfrm>
          <a:off x="1511949" y="5461218"/>
          <a:ext cx="704595" cy="205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 b="1">
              <a:solidFill>
                <a:srgbClr val="8264F0"/>
              </a:solidFill>
            </a:rPr>
            <a:t>FANS</a:t>
          </a: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endParaRPr lang="en-US" sz="900" b="1">
            <a:solidFill>
              <a:srgbClr val="8264F0"/>
            </a:solidFill>
          </a:endParaRPr>
        </a:p>
      </xdr:txBody>
    </xdr:sp>
    <xdr:clientData/>
  </xdr:twoCellAnchor>
  <xdr:twoCellAnchor>
    <xdr:from>
      <xdr:col>2</xdr:col>
      <xdr:colOff>279141</xdr:colOff>
      <xdr:row>30</xdr:row>
      <xdr:rowOff>134589</xdr:rowOff>
    </xdr:from>
    <xdr:to>
      <xdr:col>4</xdr:col>
      <xdr:colOff>67402</xdr:colOff>
      <xdr:row>32</xdr:row>
      <xdr:rowOff>10431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E773CA7-96BF-4C8E-AC6C-8CA259FAD625}"/>
            </a:ext>
          </a:extLst>
        </xdr:cNvPr>
        <xdr:cNvSpPr txBox="1"/>
      </xdr:nvSpPr>
      <xdr:spPr>
        <a:xfrm>
          <a:off x="1500760" y="5577446"/>
          <a:ext cx="1009880" cy="238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19,350</a:t>
          </a:r>
          <a:r>
            <a:rPr lang="en-US" sz="1100" b="0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6E32A0"/>
            </a:solidFill>
          </a:endParaRPr>
        </a:p>
      </xdr:txBody>
    </xdr:sp>
    <xdr:clientData/>
  </xdr:twoCellAnchor>
  <xdr:twoCellAnchor>
    <xdr:from>
      <xdr:col>2</xdr:col>
      <xdr:colOff>290331</xdr:colOff>
      <xdr:row>31</xdr:row>
      <xdr:rowOff>176922</xdr:rowOff>
    </xdr:from>
    <xdr:to>
      <xdr:col>3</xdr:col>
      <xdr:colOff>384116</xdr:colOff>
      <xdr:row>33</xdr:row>
      <xdr:rowOff>20056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39EC28D0-C317-48CB-BAB4-427311829060}"/>
            </a:ext>
          </a:extLst>
        </xdr:cNvPr>
        <xdr:cNvSpPr txBox="1"/>
      </xdr:nvSpPr>
      <xdr:spPr>
        <a:xfrm>
          <a:off x="1511950" y="5801208"/>
          <a:ext cx="704595" cy="205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 b="1">
              <a:solidFill>
                <a:srgbClr val="8264F0"/>
              </a:solidFill>
            </a:rPr>
            <a:t>NEW FANS</a:t>
          </a: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endParaRPr lang="en-US" sz="900" b="1">
            <a:solidFill>
              <a:srgbClr val="8264F0"/>
            </a:solidFill>
          </a:endParaRPr>
        </a:p>
      </xdr:txBody>
    </xdr:sp>
    <xdr:clientData/>
  </xdr:twoCellAnchor>
  <xdr:twoCellAnchor>
    <xdr:from>
      <xdr:col>2</xdr:col>
      <xdr:colOff>297285</xdr:colOff>
      <xdr:row>32</xdr:row>
      <xdr:rowOff>111722</xdr:rowOff>
    </xdr:from>
    <xdr:to>
      <xdr:col>4</xdr:col>
      <xdr:colOff>85546</xdr:colOff>
      <xdr:row>33</xdr:row>
      <xdr:rowOff>168992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741F0B1D-5055-45FC-A65E-1C55442ACC87}"/>
            </a:ext>
          </a:extLst>
        </xdr:cNvPr>
        <xdr:cNvSpPr txBox="1"/>
      </xdr:nvSpPr>
      <xdr:spPr>
        <a:xfrm>
          <a:off x="1518904" y="5917436"/>
          <a:ext cx="1009880" cy="238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4.59%</a:t>
          </a:r>
          <a:endParaRPr lang="en-US" sz="1100" b="1">
            <a:solidFill>
              <a:srgbClr val="6E32A0"/>
            </a:solidFill>
          </a:endParaRPr>
        </a:p>
      </xdr:txBody>
    </xdr:sp>
    <xdr:clientData/>
  </xdr:twoCellAnchor>
  <xdr:twoCellAnchor>
    <xdr:from>
      <xdr:col>8</xdr:col>
      <xdr:colOff>394520</xdr:colOff>
      <xdr:row>17</xdr:row>
      <xdr:rowOff>143102</xdr:rowOff>
    </xdr:from>
    <xdr:to>
      <xdr:col>9</xdr:col>
      <xdr:colOff>488305</xdr:colOff>
      <xdr:row>18</xdr:row>
      <xdr:rowOff>167665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3BEBE7A6-D216-44DE-9923-49E3579C663D}"/>
            </a:ext>
          </a:extLst>
        </xdr:cNvPr>
        <xdr:cNvSpPr txBox="1"/>
      </xdr:nvSpPr>
      <xdr:spPr>
        <a:xfrm>
          <a:off x="5280996" y="3227388"/>
          <a:ext cx="704595" cy="205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 b="1">
              <a:solidFill>
                <a:srgbClr val="8264F0"/>
              </a:solidFill>
            </a:rPr>
            <a:t>FANS</a:t>
          </a: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endParaRPr lang="en-US" sz="900" b="1">
            <a:solidFill>
              <a:srgbClr val="8264F0"/>
            </a:solidFill>
          </a:endParaRPr>
        </a:p>
      </xdr:txBody>
    </xdr:sp>
    <xdr:clientData/>
  </xdr:twoCellAnchor>
  <xdr:twoCellAnchor>
    <xdr:from>
      <xdr:col>8</xdr:col>
      <xdr:colOff>383331</xdr:colOff>
      <xdr:row>18</xdr:row>
      <xdr:rowOff>77902</xdr:rowOff>
    </xdr:from>
    <xdr:to>
      <xdr:col>10</xdr:col>
      <xdr:colOff>171592</xdr:colOff>
      <xdr:row>19</xdr:row>
      <xdr:rowOff>135172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87FE4573-1E0E-49A4-AD2C-8732E463B6EA}"/>
            </a:ext>
          </a:extLst>
        </xdr:cNvPr>
        <xdr:cNvSpPr txBox="1"/>
      </xdr:nvSpPr>
      <xdr:spPr>
        <a:xfrm>
          <a:off x="5269807" y="3343616"/>
          <a:ext cx="1009880" cy="238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29,693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6E32A0"/>
            </a:solidFill>
          </a:endParaRPr>
        </a:p>
      </xdr:txBody>
    </xdr:sp>
    <xdr:clientData/>
  </xdr:twoCellAnchor>
  <xdr:twoCellAnchor>
    <xdr:from>
      <xdr:col>8</xdr:col>
      <xdr:colOff>394521</xdr:colOff>
      <xdr:row>19</xdr:row>
      <xdr:rowOff>120235</xdr:rowOff>
    </xdr:from>
    <xdr:to>
      <xdr:col>9</xdr:col>
      <xdr:colOff>488306</xdr:colOff>
      <xdr:row>20</xdr:row>
      <xdr:rowOff>144798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B865F54-617F-42A2-9C57-58DA242B2193}"/>
            </a:ext>
          </a:extLst>
        </xdr:cNvPr>
        <xdr:cNvSpPr txBox="1"/>
      </xdr:nvSpPr>
      <xdr:spPr>
        <a:xfrm>
          <a:off x="5280997" y="3567378"/>
          <a:ext cx="704595" cy="205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 b="1">
              <a:solidFill>
                <a:srgbClr val="8264F0"/>
              </a:solidFill>
            </a:rPr>
            <a:t>NEW FANS</a:t>
          </a: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endParaRPr lang="en-US" sz="900" b="1">
            <a:solidFill>
              <a:srgbClr val="8264F0"/>
            </a:solidFill>
          </a:endParaRPr>
        </a:p>
      </xdr:txBody>
    </xdr:sp>
    <xdr:clientData/>
  </xdr:twoCellAnchor>
  <xdr:twoCellAnchor>
    <xdr:from>
      <xdr:col>8</xdr:col>
      <xdr:colOff>401475</xdr:colOff>
      <xdr:row>20</xdr:row>
      <xdr:rowOff>55035</xdr:rowOff>
    </xdr:from>
    <xdr:to>
      <xdr:col>10</xdr:col>
      <xdr:colOff>189736</xdr:colOff>
      <xdr:row>21</xdr:row>
      <xdr:rowOff>112305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C95636EA-4B6C-45F2-BD58-D255859BF4C9}"/>
            </a:ext>
          </a:extLst>
        </xdr:cNvPr>
        <xdr:cNvSpPr txBox="1"/>
      </xdr:nvSpPr>
      <xdr:spPr>
        <a:xfrm>
          <a:off x="5287951" y="3683606"/>
          <a:ext cx="1009880" cy="238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4.19%</a:t>
          </a:r>
          <a:endParaRPr lang="en-US" sz="1100" b="1">
            <a:solidFill>
              <a:srgbClr val="6E32A0"/>
            </a:solidFill>
          </a:endParaRPr>
        </a:p>
      </xdr:txBody>
    </xdr:sp>
    <xdr:clientData/>
  </xdr:twoCellAnchor>
  <xdr:twoCellAnchor>
    <xdr:from>
      <xdr:col>8</xdr:col>
      <xdr:colOff>358241</xdr:colOff>
      <xdr:row>29</xdr:row>
      <xdr:rowOff>175599</xdr:rowOff>
    </xdr:from>
    <xdr:to>
      <xdr:col>9</xdr:col>
      <xdr:colOff>452026</xdr:colOff>
      <xdr:row>31</xdr:row>
      <xdr:rowOff>18733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673B0CB0-DF7E-4FBB-8123-8E9BE52F48C4}"/>
            </a:ext>
          </a:extLst>
        </xdr:cNvPr>
        <xdr:cNvSpPr txBox="1"/>
      </xdr:nvSpPr>
      <xdr:spPr>
        <a:xfrm>
          <a:off x="5244717" y="5437028"/>
          <a:ext cx="704595" cy="205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 b="1">
              <a:solidFill>
                <a:srgbClr val="8264F0"/>
              </a:solidFill>
            </a:rPr>
            <a:t>FANS</a:t>
          </a: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endParaRPr lang="en-US" sz="900" b="1">
            <a:solidFill>
              <a:srgbClr val="8264F0"/>
            </a:solidFill>
          </a:endParaRPr>
        </a:p>
      </xdr:txBody>
    </xdr:sp>
    <xdr:clientData/>
  </xdr:twoCellAnchor>
  <xdr:twoCellAnchor>
    <xdr:from>
      <xdr:col>8</xdr:col>
      <xdr:colOff>347052</xdr:colOff>
      <xdr:row>30</xdr:row>
      <xdr:rowOff>110399</xdr:rowOff>
    </xdr:from>
    <xdr:to>
      <xdr:col>10</xdr:col>
      <xdr:colOff>135313</xdr:colOff>
      <xdr:row>31</xdr:row>
      <xdr:rowOff>167669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13A70104-BBA8-4E99-8827-1A2F0A549769}"/>
            </a:ext>
          </a:extLst>
        </xdr:cNvPr>
        <xdr:cNvSpPr txBox="1"/>
      </xdr:nvSpPr>
      <xdr:spPr>
        <a:xfrm>
          <a:off x="5233528" y="5553256"/>
          <a:ext cx="1009880" cy="238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36,818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6E32A0"/>
            </a:solidFill>
          </a:endParaRPr>
        </a:p>
      </xdr:txBody>
    </xdr:sp>
    <xdr:clientData/>
  </xdr:twoCellAnchor>
  <xdr:twoCellAnchor>
    <xdr:from>
      <xdr:col>8</xdr:col>
      <xdr:colOff>358242</xdr:colOff>
      <xdr:row>31</xdr:row>
      <xdr:rowOff>152732</xdr:rowOff>
    </xdr:from>
    <xdr:to>
      <xdr:col>9</xdr:col>
      <xdr:colOff>452027</xdr:colOff>
      <xdr:row>32</xdr:row>
      <xdr:rowOff>177295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8DAF2305-A89E-4175-99BB-9241D6BF0D30}"/>
            </a:ext>
          </a:extLst>
        </xdr:cNvPr>
        <xdr:cNvSpPr txBox="1"/>
      </xdr:nvSpPr>
      <xdr:spPr>
        <a:xfrm>
          <a:off x="5244718" y="5777018"/>
          <a:ext cx="704595" cy="205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 b="1">
              <a:solidFill>
                <a:srgbClr val="8264F0"/>
              </a:solidFill>
            </a:rPr>
            <a:t>NEW FANS</a:t>
          </a: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endParaRPr lang="en-US" sz="900" b="1">
            <a:solidFill>
              <a:srgbClr val="8264F0"/>
            </a:solidFill>
          </a:endParaRPr>
        </a:p>
      </xdr:txBody>
    </xdr:sp>
    <xdr:clientData/>
  </xdr:twoCellAnchor>
  <xdr:twoCellAnchor>
    <xdr:from>
      <xdr:col>8</xdr:col>
      <xdr:colOff>365196</xdr:colOff>
      <xdr:row>32</xdr:row>
      <xdr:rowOff>87532</xdr:rowOff>
    </xdr:from>
    <xdr:to>
      <xdr:col>10</xdr:col>
      <xdr:colOff>153457</xdr:colOff>
      <xdr:row>33</xdr:row>
      <xdr:rowOff>144802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3B47C268-370A-4387-B888-EE335B18AA36}"/>
            </a:ext>
          </a:extLst>
        </xdr:cNvPr>
        <xdr:cNvSpPr txBox="1"/>
      </xdr:nvSpPr>
      <xdr:spPr>
        <a:xfrm>
          <a:off x="5251672" y="5893246"/>
          <a:ext cx="1009880" cy="238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 i="0" u="none" strike="noStrike">
              <a:solidFill>
                <a:srgbClr val="6E32A0"/>
              </a:solidFill>
              <a:effectLst/>
              <a:latin typeface="+mn-lt"/>
              <a:ea typeface="+mn-ea"/>
              <a:cs typeface="+mn-cs"/>
            </a:rPr>
            <a:t>3.69%</a:t>
          </a:r>
          <a:endParaRPr lang="en-US" sz="1100" b="1">
            <a:solidFill>
              <a:srgbClr val="6E32A0"/>
            </a:solidFill>
          </a:endParaRPr>
        </a:p>
      </xdr:txBody>
    </xdr:sp>
    <xdr:clientData/>
  </xdr:twoCellAnchor>
  <xdr:twoCellAnchor>
    <xdr:from>
      <xdr:col>14</xdr:col>
      <xdr:colOff>519868</xdr:colOff>
      <xdr:row>17</xdr:row>
      <xdr:rowOff>0</xdr:rowOff>
    </xdr:from>
    <xdr:to>
      <xdr:col>16</xdr:col>
      <xdr:colOff>448653</xdr:colOff>
      <xdr:row>18</xdr:row>
      <xdr:rowOff>78337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17C1B03A-9A07-1033-7F52-FE3409370F81}"/>
            </a:ext>
          </a:extLst>
        </xdr:cNvPr>
        <xdr:cNvSpPr txBox="1"/>
      </xdr:nvSpPr>
      <xdr:spPr>
        <a:xfrm>
          <a:off x="9094148" y="3147701"/>
          <a:ext cx="1153683" cy="263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AUDIENCE GROWTH</a:t>
          </a:r>
        </a:p>
      </xdr:txBody>
    </xdr:sp>
    <xdr:clientData/>
  </xdr:twoCellAnchor>
  <xdr:twoCellAnchor>
    <xdr:from>
      <xdr:col>14</xdr:col>
      <xdr:colOff>547838</xdr:colOff>
      <xdr:row>23</xdr:row>
      <xdr:rowOff>125613</xdr:rowOff>
    </xdr:from>
    <xdr:to>
      <xdr:col>16</xdr:col>
      <xdr:colOff>476623</xdr:colOff>
      <xdr:row>25</xdr:row>
      <xdr:rowOff>18791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E36F2D7-7F91-4E6A-A2C6-92EF648585DA}"/>
            </a:ext>
          </a:extLst>
        </xdr:cNvPr>
        <xdr:cNvSpPr txBox="1"/>
      </xdr:nvSpPr>
      <xdr:spPr>
        <a:xfrm>
          <a:off x="9122118" y="4384267"/>
          <a:ext cx="1153683" cy="263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AUDIENCE GROWTH</a:t>
          </a:r>
        </a:p>
      </xdr:txBody>
    </xdr:sp>
    <xdr:clientData/>
  </xdr:twoCellAnchor>
  <xdr:twoCellAnchor>
    <xdr:from>
      <xdr:col>14</xdr:col>
      <xdr:colOff>528532</xdr:colOff>
      <xdr:row>30</xdr:row>
      <xdr:rowOff>62716</xdr:rowOff>
    </xdr:from>
    <xdr:to>
      <xdr:col>16</xdr:col>
      <xdr:colOff>457317</xdr:colOff>
      <xdr:row>31</xdr:row>
      <xdr:rowOff>141053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45DD3BC0-9F10-417E-9529-40C8AEBF3AE8}"/>
            </a:ext>
          </a:extLst>
        </xdr:cNvPr>
        <xdr:cNvSpPr txBox="1"/>
      </xdr:nvSpPr>
      <xdr:spPr>
        <a:xfrm>
          <a:off x="9102812" y="5617482"/>
          <a:ext cx="1153683" cy="263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AUDIENCE GROWTH</a:t>
          </a:r>
        </a:p>
      </xdr:txBody>
    </xdr:sp>
    <xdr:clientData/>
  </xdr:twoCellAnchor>
  <xdr:twoCellAnchor>
    <xdr:from>
      <xdr:col>14</xdr:col>
      <xdr:colOff>560508</xdr:colOff>
      <xdr:row>36</xdr:row>
      <xdr:rowOff>154722</xdr:rowOff>
    </xdr:from>
    <xdr:to>
      <xdr:col>16</xdr:col>
      <xdr:colOff>489293</xdr:colOff>
      <xdr:row>38</xdr:row>
      <xdr:rowOff>47901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E4D96DC6-D8F3-4D52-B46E-4D2D4B405C88}"/>
            </a:ext>
          </a:extLst>
        </xdr:cNvPr>
        <xdr:cNvSpPr txBox="1"/>
      </xdr:nvSpPr>
      <xdr:spPr>
        <a:xfrm>
          <a:off x="9134788" y="6820442"/>
          <a:ext cx="1153683" cy="263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AUDIENCE GROWTH</a:t>
          </a:r>
        </a:p>
      </xdr:txBody>
    </xdr:sp>
    <xdr:clientData/>
  </xdr:twoCellAnchor>
  <xdr:twoCellAnchor>
    <xdr:from>
      <xdr:col>5</xdr:col>
      <xdr:colOff>78337</xdr:colOff>
      <xdr:row>13</xdr:row>
      <xdr:rowOff>46792</xdr:rowOff>
    </xdr:from>
    <xdr:to>
      <xdr:col>7</xdr:col>
      <xdr:colOff>122021</xdr:colOff>
      <xdr:row>15</xdr:row>
      <xdr:rowOff>135310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A522765A-6DF3-4844-B35A-75785A86A99B}"/>
            </a:ext>
          </a:extLst>
        </xdr:cNvPr>
        <xdr:cNvSpPr txBox="1"/>
      </xdr:nvSpPr>
      <xdr:spPr>
        <a:xfrm>
          <a:off x="3140580" y="2453857"/>
          <a:ext cx="1268581" cy="458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500" b="1"/>
            <a:t>525,047</a:t>
          </a:r>
          <a:r>
            <a:rPr lang="en-US" sz="2000" b="1"/>
            <a:t> </a:t>
          </a:r>
        </a:p>
      </xdr:txBody>
    </xdr:sp>
    <xdr:clientData/>
  </xdr:twoCellAnchor>
  <xdr:twoCellAnchor>
    <xdr:from>
      <xdr:col>5</xdr:col>
      <xdr:colOff>311385</xdr:colOff>
      <xdr:row>15</xdr:row>
      <xdr:rowOff>39669</xdr:rowOff>
    </xdr:from>
    <xdr:to>
      <xdr:col>7</xdr:col>
      <xdr:colOff>55011</xdr:colOff>
      <xdr:row>16</xdr:row>
      <xdr:rowOff>153613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6C13F4A-E90A-41D3-910E-58A5C65D0054}"/>
            </a:ext>
          </a:extLst>
        </xdr:cNvPr>
        <xdr:cNvSpPr txBox="1"/>
      </xdr:nvSpPr>
      <xdr:spPr>
        <a:xfrm>
          <a:off x="3373628" y="2817052"/>
          <a:ext cx="968523" cy="299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IMPRESSIONS</a:t>
          </a:r>
        </a:p>
      </xdr:txBody>
    </xdr:sp>
    <xdr:clientData/>
  </xdr:twoCellAnchor>
  <xdr:twoCellAnchor>
    <xdr:from>
      <xdr:col>11</xdr:col>
      <xdr:colOff>136509</xdr:colOff>
      <xdr:row>13</xdr:row>
      <xdr:rowOff>39898</xdr:rowOff>
    </xdr:from>
    <xdr:to>
      <xdr:col>13</xdr:col>
      <xdr:colOff>180193</xdr:colOff>
      <xdr:row>15</xdr:row>
      <xdr:rowOff>128416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66243AB-CA1D-40A3-ADF5-F340219BC762}"/>
            </a:ext>
          </a:extLst>
        </xdr:cNvPr>
        <xdr:cNvSpPr txBox="1"/>
      </xdr:nvSpPr>
      <xdr:spPr>
        <a:xfrm>
          <a:off x="6873444" y="2446963"/>
          <a:ext cx="1268581" cy="458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5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612,149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1"/>
            <a:t> </a:t>
          </a:r>
        </a:p>
      </xdr:txBody>
    </xdr:sp>
    <xdr:clientData/>
  </xdr:twoCellAnchor>
  <xdr:twoCellAnchor>
    <xdr:from>
      <xdr:col>4</xdr:col>
      <xdr:colOff>8107</xdr:colOff>
      <xdr:row>17</xdr:row>
      <xdr:rowOff>170237</xdr:rowOff>
    </xdr:from>
    <xdr:to>
      <xdr:col>5</xdr:col>
      <xdr:colOff>324255</xdr:colOff>
      <xdr:row>20</xdr:row>
      <xdr:rowOff>24323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DCE68654-311D-A1E1-5D82-891230ECB931}"/>
            </a:ext>
          </a:extLst>
        </xdr:cNvPr>
        <xdr:cNvSpPr/>
      </xdr:nvSpPr>
      <xdr:spPr>
        <a:xfrm>
          <a:off x="2440022" y="3339833"/>
          <a:ext cx="924127" cy="413426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369557</xdr:colOff>
      <xdr:row>15</xdr:row>
      <xdr:rowOff>32775</xdr:rowOff>
    </xdr:from>
    <xdr:to>
      <xdr:col>13</xdr:col>
      <xdr:colOff>113183</xdr:colOff>
      <xdr:row>16</xdr:row>
      <xdr:rowOff>146719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63C6DFF5-B6C0-4982-8F5E-7A43DCD80079}"/>
            </a:ext>
          </a:extLst>
        </xdr:cNvPr>
        <xdr:cNvSpPr txBox="1"/>
      </xdr:nvSpPr>
      <xdr:spPr>
        <a:xfrm>
          <a:off x="7106492" y="2810158"/>
          <a:ext cx="968523" cy="299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IMPRESSIONS</a:t>
          </a:r>
        </a:p>
      </xdr:txBody>
    </xdr:sp>
    <xdr:clientData/>
  </xdr:twoCellAnchor>
  <xdr:twoCellAnchor>
    <xdr:from>
      <xdr:col>5</xdr:col>
      <xdr:colOff>89066</xdr:colOff>
      <xdr:row>25</xdr:row>
      <xdr:rowOff>61090</xdr:rowOff>
    </xdr:from>
    <xdr:to>
      <xdr:col>7</xdr:col>
      <xdr:colOff>132750</xdr:colOff>
      <xdr:row>27</xdr:row>
      <xdr:rowOff>149608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1C12F926-99A7-4D1C-8504-22F6F8C04F67}"/>
            </a:ext>
          </a:extLst>
        </xdr:cNvPr>
        <xdr:cNvSpPr txBox="1"/>
      </xdr:nvSpPr>
      <xdr:spPr>
        <a:xfrm>
          <a:off x="3151309" y="4690062"/>
          <a:ext cx="1268581" cy="458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5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466,294 </a:t>
          </a:r>
          <a:r>
            <a:rPr lang="en-US" sz="2500" b="1"/>
            <a:t> </a:t>
          </a:r>
        </a:p>
      </xdr:txBody>
    </xdr:sp>
    <xdr:clientData/>
  </xdr:twoCellAnchor>
  <xdr:twoCellAnchor>
    <xdr:from>
      <xdr:col>5</xdr:col>
      <xdr:colOff>322114</xdr:colOff>
      <xdr:row>27</xdr:row>
      <xdr:rowOff>53967</xdr:rowOff>
    </xdr:from>
    <xdr:to>
      <xdr:col>7</xdr:col>
      <xdr:colOff>65740</xdr:colOff>
      <xdr:row>28</xdr:row>
      <xdr:rowOff>167911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17AE103-3928-4C53-969E-9EB41C7B9422}"/>
            </a:ext>
          </a:extLst>
        </xdr:cNvPr>
        <xdr:cNvSpPr txBox="1"/>
      </xdr:nvSpPr>
      <xdr:spPr>
        <a:xfrm>
          <a:off x="3384357" y="5053257"/>
          <a:ext cx="968523" cy="299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IMPRESSIONS</a:t>
          </a:r>
        </a:p>
      </xdr:txBody>
    </xdr:sp>
    <xdr:clientData/>
  </xdr:twoCellAnchor>
  <xdr:twoCellAnchor>
    <xdr:from>
      <xdr:col>11</xdr:col>
      <xdr:colOff>136514</xdr:colOff>
      <xdr:row>25</xdr:row>
      <xdr:rowOff>75333</xdr:rowOff>
    </xdr:from>
    <xdr:to>
      <xdr:col>13</xdr:col>
      <xdr:colOff>180198</xdr:colOff>
      <xdr:row>27</xdr:row>
      <xdr:rowOff>163851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68EA8E57-583F-4E0C-B9F3-BD6881FBF334}"/>
            </a:ext>
          </a:extLst>
        </xdr:cNvPr>
        <xdr:cNvSpPr txBox="1"/>
      </xdr:nvSpPr>
      <xdr:spPr>
        <a:xfrm>
          <a:off x="6873449" y="4704305"/>
          <a:ext cx="1268581" cy="458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5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737,589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1"/>
            <a:t> </a:t>
          </a:r>
        </a:p>
      </xdr:txBody>
    </xdr:sp>
    <xdr:clientData/>
  </xdr:twoCellAnchor>
  <xdr:twoCellAnchor>
    <xdr:from>
      <xdr:col>11</xdr:col>
      <xdr:colOff>369562</xdr:colOff>
      <xdr:row>27</xdr:row>
      <xdr:rowOff>68210</xdr:rowOff>
    </xdr:from>
    <xdr:to>
      <xdr:col>13</xdr:col>
      <xdr:colOff>113188</xdr:colOff>
      <xdr:row>28</xdr:row>
      <xdr:rowOff>182154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A0A5A135-C949-419E-A6B1-83E60C9A7D60}"/>
            </a:ext>
          </a:extLst>
        </xdr:cNvPr>
        <xdr:cNvSpPr txBox="1"/>
      </xdr:nvSpPr>
      <xdr:spPr>
        <a:xfrm>
          <a:off x="7106497" y="5067500"/>
          <a:ext cx="968523" cy="299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IMPRESSIONS</a:t>
          </a:r>
        </a:p>
      </xdr:txBody>
    </xdr:sp>
    <xdr:clientData/>
  </xdr:twoCellAnchor>
  <xdr:twoCellAnchor>
    <xdr:from>
      <xdr:col>4</xdr:col>
      <xdr:colOff>18714</xdr:colOff>
      <xdr:row>18</xdr:row>
      <xdr:rowOff>6973</xdr:rowOff>
    </xdr:from>
    <xdr:to>
      <xdr:col>5</xdr:col>
      <xdr:colOff>305976</xdr:colOff>
      <xdr:row>19</xdr:row>
      <xdr:rowOff>21364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70E3009-DD99-4CA2-A65D-56DE07017BCB}"/>
            </a:ext>
          </a:extLst>
        </xdr:cNvPr>
        <xdr:cNvSpPr txBox="1"/>
      </xdr:nvSpPr>
      <xdr:spPr>
        <a:xfrm>
          <a:off x="2468508" y="3339833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Post Reach</a:t>
          </a:r>
        </a:p>
      </xdr:txBody>
    </xdr:sp>
    <xdr:clientData/>
  </xdr:twoCellAnchor>
  <xdr:twoCellAnchor>
    <xdr:from>
      <xdr:col>4</xdr:col>
      <xdr:colOff>32957</xdr:colOff>
      <xdr:row>18</xdr:row>
      <xdr:rowOff>142281</xdr:rowOff>
    </xdr:from>
    <xdr:to>
      <xdr:col>5</xdr:col>
      <xdr:colOff>265135</xdr:colOff>
      <xdr:row>20</xdr:row>
      <xdr:rowOff>19842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AAD43ACB-90F6-4004-B399-89C10E00ABCC}"/>
            </a:ext>
          </a:extLst>
        </xdr:cNvPr>
        <xdr:cNvSpPr txBox="1"/>
      </xdr:nvSpPr>
      <xdr:spPr>
        <a:xfrm>
          <a:off x="2482751" y="3475141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414,739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3</xdr:col>
      <xdr:colOff>595864</xdr:colOff>
      <xdr:row>20</xdr:row>
      <xdr:rowOff>88988</xdr:rowOff>
    </xdr:from>
    <xdr:to>
      <xdr:col>5</xdr:col>
      <xdr:colOff>270678</xdr:colOff>
      <xdr:row>21</xdr:row>
      <xdr:rowOff>103380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F4332C4B-B8D1-4829-8307-A8D25C1DA794}"/>
            </a:ext>
          </a:extLst>
        </xdr:cNvPr>
        <xdr:cNvSpPr txBox="1"/>
      </xdr:nvSpPr>
      <xdr:spPr>
        <a:xfrm>
          <a:off x="2433210" y="3792166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Avg Response</a:t>
          </a:r>
        </a:p>
      </xdr:txBody>
    </xdr:sp>
    <xdr:clientData/>
  </xdr:twoCellAnchor>
  <xdr:twoCellAnchor>
    <xdr:from>
      <xdr:col>4</xdr:col>
      <xdr:colOff>61750</xdr:colOff>
      <xdr:row>21</xdr:row>
      <xdr:rowOff>39138</xdr:rowOff>
    </xdr:from>
    <xdr:to>
      <xdr:col>5</xdr:col>
      <xdr:colOff>293928</xdr:colOff>
      <xdr:row>22</xdr:row>
      <xdr:rowOff>101858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11D2A0E7-FDD3-44F0-B66B-1CC84DF27C5B}"/>
            </a:ext>
          </a:extLst>
        </xdr:cNvPr>
        <xdr:cNvSpPr txBox="1"/>
      </xdr:nvSpPr>
      <xdr:spPr>
        <a:xfrm>
          <a:off x="2511544" y="3927474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84,29%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316498</xdr:colOff>
      <xdr:row>18</xdr:row>
      <xdr:rowOff>5351</xdr:rowOff>
    </xdr:from>
    <xdr:to>
      <xdr:col>6</xdr:col>
      <xdr:colOff>603760</xdr:colOff>
      <xdr:row>19</xdr:row>
      <xdr:rowOff>19742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23D45FB2-B746-4993-AA56-D045382DD642}"/>
            </a:ext>
          </a:extLst>
        </xdr:cNvPr>
        <xdr:cNvSpPr txBox="1"/>
      </xdr:nvSpPr>
      <xdr:spPr>
        <a:xfrm>
          <a:off x="3378741" y="3338211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5</xdr:col>
      <xdr:colOff>359227</xdr:colOff>
      <xdr:row>18</xdr:row>
      <xdr:rowOff>140659</xdr:rowOff>
    </xdr:from>
    <xdr:to>
      <xdr:col>6</xdr:col>
      <xdr:colOff>591405</xdr:colOff>
      <xdr:row>20</xdr:row>
      <xdr:rowOff>18220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319569A5-A812-4869-BB18-7D31DDF652C4}"/>
            </a:ext>
          </a:extLst>
        </xdr:cNvPr>
        <xdr:cNvSpPr txBox="1"/>
      </xdr:nvSpPr>
      <xdr:spPr>
        <a:xfrm>
          <a:off x="3421470" y="3473519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23,516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319415</xdr:colOff>
      <xdr:row>20</xdr:row>
      <xdr:rowOff>97094</xdr:rowOff>
    </xdr:from>
    <xdr:to>
      <xdr:col>7</xdr:col>
      <xdr:colOff>78337</xdr:colOff>
      <xdr:row>21</xdr:row>
      <xdr:rowOff>113943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F0E02DF-3A3A-4F31-B037-CF20C336E2C5}"/>
            </a:ext>
          </a:extLst>
        </xdr:cNvPr>
        <xdr:cNvSpPr txBox="1"/>
      </xdr:nvSpPr>
      <xdr:spPr>
        <a:xfrm>
          <a:off x="3381658" y="3800272"/>
          <a:ext cx="983819" cy="202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Avg Engagement</a:t>
          </a:r>
        </a:p>
      </xdr:txBody>
    </xdr:sp>
    <xdr:clientData/>
  </xdr:twoCellAnchor>
  <xdr:twoCellAnchor>
    <xdr:from>
      <xdr:col>5</xdr:col>
      <xdr:colOff>362142</xdr:colOff>
      <xdr:row>21</xdr:row>
      <xdr:rowOff>47245</xdr:rowOff>
    </xdr:from>
    <xdr:to>
      <xdr:col>6</xdr:col>
      <xdr:colOff>594320</xdr:colOff>
      <xdr:row>22</xdr:row>
      <xdr:rowOff>109965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4E61A105-2839-4FFF-A316-87D60F2710F2}"/>
            </a:ext>
          </a:extLst>
        </xdr:cNvPr>
        <xdr:cNvSpPr txBox="1"/>
      </xdr:nvSpPr>
      <xdr:spPr>
        <a:xfrm>
          <a:off x="3424385" y="3935581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2.22%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33376</xdr:colOff>
      <xdr:row>30</xdr:row>
      <xdr:rowOff>1877</xdr:rowOff>
    </xdr:from>
    <xdr:to>
      <xdr:col>5</xdr:col>
      <xdr:colOff>320638</xdr:colOff>
      <xdr:row>31</xdr:row>
      <xdr:rowOff>16268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4029CA0C-AE93-4D07-BB87-C0622079A5E0}"/>
            </a:ext>
          </a:extLst>
        </xdr:cNvPr>
        <xdr:cNvSpPr txBox="1"/>
      </xdr:nvSpPr>
      <xdr:spPr>
        <a:xfrm>
          <a:off x="2483170" y="5556643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Post Reach</a:t>
          </a:r>
        </a:p>
      </xdr:txBody>
    </xdr:sp>
    <xdr:clientData/>
  </xdr:twoCellAnchor>
  <xdr:twoCellAnchor>
    <xdr:from>
      <xdr:col>4</xdr:col>
      <xdr:colOff>68982</xdr:colOff>
      <xdr:row>30</xdr:row>
      <xdr:rowOff>137185</xdr:rowOff>
    </xdr:from>
    <xdr:to>
      <xdr:col>5</xdr:col>
      <xdr:colOff>301160</xdr:colOff>
      <xdr:row>32</xdr:row>
      <xdr:rowOff>14746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269BE94A-1F63-490C-972F-51CFE5407A11}"/>
            </a:ext>
          </a:extLst>
        </xdr:cNvPr>
        <xdr:cNvSpPr txBox="1"/>
      </xdr:nvSpPr>
      <xdr:spPr>
        <a:xfrm>
          <a:off x="2518776" y="5691951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371,601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39074</xdr:colOff>
      <xdr:row>18</xdr:row>
      <xdr:rowOff>10153</xdr:rowOff>
    </xdr:from>
    <xdr:to>
      <xdr:col>11</xdr:col>
      <xdr:colOff>326336</xdr:colOff>
      <xdr:row>19</xdr:row>
      <xdr:rowOff>24544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7FF80451-486A-4C54-8746-C0C4073AA5BF}"/>
            </a:ext>
          </a:extLst>
        </xdr:cNvPr>
        <xdr:cNvSpPr txBox="1"/>
      </xdr:nvSpPr>
      <xdr:spPr>
        <a:xfrm>
          <a:off x="6163560" y="3343013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Post Reach</a:t>
          </a:r>
        </a:p>
      </xdr:txBody>
    </xdr:sp>
    <xdr:clientData/>
  </xdr:twoCellAnchor>
  <xdr:twoCellAnchor>
    <xdr:from>
      <xdr:col>10</xdr:col>
      <xdr:colOff>81801</xdr:colOff>
      <xdr:row>18</xdr:row>
      <xdr:rowOff>145461</xdr:rowOff>
    </xdr:from>
    <xdr:to>
      <xdr:col>11</xdr:col>
      <xdr:colOff>313979</xdr:colOff>
      <xdr:row>20</xdr:row>
      <xdr:rowOff>23022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CEFDEB03-D6D4-4A0E-B6D7-48DF237E9C8F}"/>
            </a:ext>
          </a:extLst>
        </xdr:cNvPr>
        <xdr:cNvSpPr txBox="1"/>
      </xdr:nvSpPr>
      <xdr:spPr>
        <a:xfrm>
          <a:off x="6206287" y="3478321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431,067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47186</xdr:colOff>
      <xdr:row>30</xdr:row>
      <xdr:rowOff>18089</xdr:rowOff>
    </xdr:from>
    <xdr:to>
      <xdr:col>11</xdr:col>
      <xdr:colOff>334448</xdr:colOff>
      <xdr:row>31</xdr:row>
      <xdr:rowOff>32480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C8A27E62-8B28-4042-8182-987ADDB7C2B3}"/>
            </a:ext>
          </a:extLst>
        </xdr:cNvPr>
        <xdr:cNvSpPr txBox="1"/>
      </xdr:nvSpPr>
      <xdr:spPr>
        <a:xfrm>
          <a:off x="6171672" y="5572855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Post Reach</a:t>
          </a:r>
        </a:p>
      </xdr:txBody>
    </xdr:sp>
    <xdr:clientData/>
  </xdr:twoCellAnchor>
  <xdr:twoCellAnchor>
    <xdr:from>
      <xdr:col>10</xdr:col>
      <xdr:colOff>89913</xdr:colOff>
      <xdr:row>30</xdr:row>
      <xdr:rowOff>153397</xdr:rowOff>
    </xdr:from>
    <xdr:to>
      <xdr:col>11</xdr:col>
      <xdr:colOff>322091</xdr:colOff>
      <xdr:row>32</xdr:row>
      <xdr:rowOff>30958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1D40779A-45EB-4226-9B97-C13B3F6156C5}"/>
            </a:ext>
          </a:extLst>
        </xdr:cNvPr>
        <xdr:cNvSpPr txBox="1"/>
      </xdr:nvSpPr>
      <xdr:spPr>
        <a:xfrm>
          <a:off x="6214399" y="5708163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426,091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359646</xdr:colOff>
      <xdr:row>30</xdr:row>
      <xdr:rowOff>255</xdr:rowOff>
    </xdr:from>
    <xdr:to>
      <xdr:col>7</xdr:col>
      <xdr:colOff>34460</xdr:colOff>
      <xdr:row>31</xdr:row>
      <xdr:rowOff>14646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BC24D779-DB0B-4981-93A2-8C603347C6E6}"/>
            </a:ext>
          </a:extLst>
        </xdr:cNvPr>
        <xdr:cNvSpPr txBox="1"/>
      </xdr:nvSpPr>
      <xdr:spPr>
        <a:xfrm>
          <a:off x="3421889" y="5555021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5</xdr:col>
      <xdr:colOff>388131</xdr:colOff>
      <xdr:row>30</xdr:row>
      <xdr:rowOff>135563</xdr:rowOff>
    </xdr:from>
    <xdr:to>
      <xdr:col>7</xdr:col>
      <xdr:colOff>7861</xdr:colOff>
      <xdr:row>32</xdr:row>
      <xdr:rowOff>13124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C811BA4A-B408-4130-B664-A7FBD1F83D7B}"/>
            </a:ext>
          </a:extLst>
        </xdr:cNvPr>
        <xdr:cNvSpPr txBox="1"/>
      </xdr:nvSpPr>
      <xdr:spPr>
        <a:xfrm>
          <a:off x="3450374" y="5690329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54,101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11</xdr:col>
      <xdr:colOff>365344</xdr:colOff>
      <xdr:row>18</xdr:row>
      <xdr:rowOff>8531</xdr:rowOff>
    </xdr:from>
    <xdr:to>
      <xdr:col>13</xdr:col>
      <xdr:colOff>40158</xdr:colOff>
      <xdr:row>19</xdr:row>
      <xdr:rowOff>22922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FACE632B-B189-4E38-AB98-6186CAF7E9C6}"/>
            </a:ext>
          </a:extLst>
        </xdr:cNvPr>
        <xdr:cNvSpPr txBox="1"/>
      </xdr:nvSpPr>
      <xdr:spPr>
        <a:xfrm>
          <a:off x="7102279" y="3341391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11</xdr:col>
      <xdr:colOff>400950</xdr:colOff>
      <xdr:row>18</xdr:row>
      <xdr:rowOff>143839</xdr:rowOff>
    </xdr:from>
    <xdr:to>
      <xdr:col>13</xdr:col>
      <xdr:colOff>20680</xdr:colOff>
      <xdr:row>20</xdr:row>
      <xdr:rowOff>21400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C994CB06-6918-4B1E-BA0C-E31FA8D064A1}"/>
            </a:ext>
          </a:extLst>
        </xdr:cNvPr>
        <xdr:cNvSpPr txBox="1"/>
      </xdr:nvSpPr>
      <xdr:spPr>
        <a:xfrm>
          <a:off x="7137885" y="3476699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62,610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11</xdr:col>
      <xdr:colOff>373456</xdr:colOff>
      <xdr:row>30</xdr:row>
      <xdr:rowOff>16467</xdr:rowOff>
    </xdr:from>
    <xdr:to>
      <xdr:col>13</xdr:col>
      <xdr:colOff>48270</xdr:colOff>
      <xdr:row>31</xdr:row>
      <xdr:rowOff>30858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3DE6368C-2FD9-4420-B704-3ACDF33CD152}"/>
            </a:ext>
          </a:extLst>
        </xdr:cNvPr>
        <xdr:cNvSpPr txBox="1"/>
      </xdr:nvSpPr>
      <xdr:spPr>
        <a:xfrm>
          <a:off x="7110391" y="5571233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Likes</a:t>
          </a:r>
        </a:p>
      </xdr:txBody>
    </xdr:sp>
    <xdr:clientData/>
  </xdr:twoCellAnchor>
  <xdr:twoCellAnchor>
    <xdr:from>
      <xdr:col>11</xdr:col>
      <xdr:colOff>416183</xdr:colOff>
      <xdr:row>30</xdr:row>
      <xdr:rowOff>151775</xdr:rowOff>
    </xdr:from>
    <xdr:to>
      <xdr:col>13</xdr:col>
      <xdr:colOff>35913</xdr:colOff>
      <xdr:row>32</xdr:row>
      <xdr:rowOff>29336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DAFC1924-50C2-49AB-9924-B8C1BEB8DC7E}"/>
            </a:ext>
          </a:extLst>
        </xdr:cNvPr>
        <xdr:cNvSpPr txBox="1"/>
      </xdr:nvSpPr>
      <xdr:spPr>
        <a:xfrm>
          <a:off x="7153118" y="5706541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75,811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26564</xdr:colOff>
      <xdr:row>32</xdr:row>
      <xdr:rowOff>83892</xdr:rowOff>
    </xdr:from>
    <xdr:to>
      <xdr:col>5</xdr:col>
      <xdr:colOff>313826</xdr:colOff>
      <xdr:row>33</xdr:row>
      <xdr:rowOff>98283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8CFBC298-DBC9-408B-982A-16A92DFAF7DD}"/>
            </a:ext>
          </a:extLst>
        </xdr:cNvPr>
        <xdr:cNvSpPr txBox="1"/>
      </xdr:nvSpPr>
      <xdr:spPr>
        <a:xfrm>
          <a:off x="2476358" y="6008976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Avg Response</a:t>
          </a:r>
        </a:p>
      </xdr:txBody>
    </xdr:sp>
    <xdr:clientData/>
  </xdr:twoCellAnchor>
  <xdr:twoCellAnchor>
    <xdr:from>
      <xdr:col>4</xdr:col>
      <xdr:colOff>90654</xdr:colOff>
      <xdr:row>33</xdr:row>
      <xdr:rowOff>34041</xdr:rowOff>
    </xdr:from>
    <xdr:to>
      <xdr:col>5</xdr:col>
      <xdr:colOff>322832</xdr:colOff>
      <xdr:row>34</xdr:row>
      <xdr:rowOff>96761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399ECCE9-4624-4439-979D-1938A18D4343}"/>
            </a:ext>
          </a:extLst>
        </xdr:cNvPr>
        <xdr:cNvSpPr txBox="1"/>
      </xdr:nvSpPr>
      <xdr:spPr>
        <a:xfrm>
          <a:off x="2540448" y="6144284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85.06%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32262</xdr:colOff>
      <xdr:row>20</xdr:row>
      <xdr:rowOff>92168</xdr:rowOff>
    </xdr:from>
    <xdr:to>
      <xdr:col>11</xdr:col>
      <xdr:colOff>319524</xdr:colOff>
      <xdr:row>21</xdr:row>
      <xdr:rowOff>106560</xdr:rowOff>
    </xdr:to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AF0928BC-1690-4AC1-B113-1400B529A9AB}"/>
            </a:ext>
          </a:extLst>
        </xdr:cNvPr>
        <xdr:cNvSpPr txBox="1"/>
      </xdr:nvSpPr>
      <xdr:spPr>
        <a:xfrm>
          <a:off x="6156748" y="3795346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Avg Response</a:t>
          </a:r>
        </a:p>
      </xdr:txBody>
    </xdr:sp>
    <xdr:clientData/>
  </xdr:twoCellAnchor>
  <xdr:twoCellAnchor>
    <xdr:from>
      <xdr:col>10</xdr:col>
      <xdr:colOff>110594</xdr:colOff>
      <xdr:row>21</xdr:row>
      <xdr:rowOff>42318</xdr:rowOff>
    </xdr:from>
    <xdr:to>
      <xdr:col>11</xdr:col>
      <xdr:colOff>342772</xdr:colOff>
      <xdr:row>22</xdr:row>
      <xdr:rowOff>105038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A6F520C8-77F7-4A8C-8420-ABCEB3F62251}"/>
            </a:ext>
          </a:extLst>
        </xdr:cNvPr>
        <xdr:cNvSpPr txBox="1"/>
      </xdr:nvSpPr>
      <xdr:spPr>
        <a:xfrm>
          <a:off x="6235080" y="3930654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85.12%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40374</xdr:colOff>
      <xdr:row>32</xdr:row>
      <xdr:rowOff>100104</xdr:rowOff>
    </xdr:from>
    <xdr:to>
      <xdr:col>11</xdr:col>
      <xdr:colOff>327636</xdr:colOff>
      <xdr:row>33</xdr:row>
      <xdr:rowOff>114495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4AE0CF51-F7B2-4945-A732-01C9BF6011BD}"/>
            </a:ext>
          </a:extLst>
        </xdr:cNvPr>
        <xdr:cNvSpPr txBox="1"/>
      </xdr:nvSpPr>
      <xdr:spPr>
        <a:xfrm>
          <a:off x="6164860" y="6025188"/>
          <a:ext cx="899711" cy="19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Avg Response</a:t>
          </a:r>
        </a:p>
      </xdr:txBody>
    </xdr:sp>
    <xdr:clientData/>
  </xdr:twoCellAnchor>
  <xdr:twoCellAnchor>
    <xdr:from>
      <xdr:col>10</xdr:col>
      <xdr:colOff>104464</xdr:colOff>
      <xdr:row>33</xdr:row>
      <xdr:rowOff>50253</xdr:rowOff>
    </xdr:from>
    <xdr:to>
      <xdr:col>11</xdr:col>
      <xdr:colOff>336642</xdr:colOff>
      <xdr:row>34</xdr:row>
      <xdr:rowOff>112973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24FEFA69-C6DE-4F0E-8339-6AF1BD7D6C74}"/>
            </a:ext>
          </a:extLst>
        </xdr:cNvPr>
        <xdr:cNvSpPr txBox="1"/>
      </xdr:nvSpPr>
      <xdr:spPr>
        <a:xfrm>
          <a:off x="6228950" y="6160496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85.02%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362563</xdr:colOff>
      <xdr:row>32</xdr:row>
      <xdr:rowOff>91999</xdr:rowOff>
    </xdr:from>
    <xdr:to>
      <xdr:col>7</xdr:col>
      <xdr:colOff>121485</xdr:colOff>
      <xdr:row>33</xdr:row>
      <xdr:rowOff>108847</xdr:rowOff>
    </xdr:to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3E74B45C-C6A4-48D6-894A-F098C5F065EE}"/>
            </a:ext>
          </a:extLst>
        </xdr:cNvPr>
        <xdr:cNvSpPr txBox="1"/>
      </xdr:nvSpPr>
      <xdr:spPr>
        <a:xfrm>
          <a:off x="3424806" y="6017083"/>
          <a:ext cx="983819" cy="202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Avg Engagement</a:t>
          </a:r>
        </a:p>
      </xdr:txBody>
    </xdr:sp>
    <xdr:clientData/>
  </xdr:twoCellAnchor>
  <xdr:twoCellAnchor>
    <xdr:from>
      <xdr:col>5</xdr:col>
      <xdr:colOff>405290</xdr:colOff>
      <xdr:row>33</xdr:row>
      <xdr:rowOff>42149</xdr:rowOff>
    </xdr:from>
    <xdr:to>
      <xdr:col>7</xdr:col>
      <xdr:colOff>25020</xdr:colOff>
      <xdr:row>34</xdr:row>
      <xdr:rowOff>104869</xdr:rowOff>
    </xdr:to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37EE844A-A9E0-46D2-AC78-5932C195FB83}"/>
            </a:ext>
          </a:extLst>
        </xdr:cNvPr>
        <xdr:cNvSpPr txBox="1"/>
      </xdr:nvSpPr>
      <xdr:spPr>
        <a:xfrm>
          <a:off x="3467533" y="6152392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2.13%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11</xdr:col>
      <xdr:colOff>368261</xdr:colOff>
      <xdr:row>20</xdr:row>
      <xdr:rowOff>100275</xdr:rowOff>
    </xdr:from>
    <xdr:to>
      <xdr:col>13</xdr:col>
      <xdr:colOff>127183</xdr:colOff>
      <xdr:row>21</xdr:row>
      <xdr:rowOff>117124</xdr:rowOff>
    </xdr:to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FC5C92E9-991F-4F0E-8FBF-11EE55E4FC84}"/>
            </a:ext>
          </a:extLst>
        </xdr:cNvPr>
        <xdr:cNvSpPr txBox="1"/>
      </xdr:nvSpPr>
      <xdr:spPr>
        <a:xfrm>
          <a:off x="7105196" y="3803453"/>
          <a:ext cx="983819" cy="202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Avg Engagement</a:t>
          </a:r>
        </a:p>
      </xdr:txBody>
    </xdr:sp>
    <xdr:clientData/>
  </xdr:twoCellAnchor>
  <xdr:twoCellAnchor>
    <xdr:from>
      <xdr:col>11</xdr:col>
      <xdr:colOff>425230</xdr:colOff>
      <xdr:row>21</xdr:row>
      <xdr:rowOff>50426</xdr:rowOff>
    </xdr:from>
    <xdr:to>
      <xdr:col>13</xdr:col>
      <xdr:colOff>44960</xdr:colOff>
      <xdr:row>22</xdr:row>
      <xdr:rowOff>113146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9396D074-2D6A-4D92-837D-4FB1D80734D2}"/>
            </a:ext>
          </a:extLst>
        </xdr:cNvPr>
        <xdr:cNvSpPr txBox="1"/>
      </xdr:nvSpPr>
      <xdr:spPr>
        <a:xfrm>
          <a:off x="7162165" y="3938762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2.36%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11</xdr:col>
      <xdr:colOff>376373</xdr:colOff>
      <xdr:row>32</xdr:row>
      <xdr:rowOff>108211</xdr:rowOff>
    </xdr:from>
    <xdr:to>
      <xdr:col>13</xdr:col>
      <xdr:colOff>135295</xdr:colOff>
      <xdr:row>33</xdr:row>
      <xdr:rowOff>125059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F0B7FF00-7084-42B5-9624-4183D617EE09}"/>
            </a:ext>
          </a:extLst>
        </xdr:cNvPr>
        <xdr:cNvSpPr txBox="1"/>
      </xdr:nvSpPr>
      <xdr:spPr>
        <a:xfrm>
          <a:off x="7113308" y="6033295"/>
          <a:ext cx="983819" cy="202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chemeClr val="bg1"/>
              </a:solidFill>
            </a:rPr>
            <a:t>Avg Engagement</a:t>
          </a:r>
        </a:p>
      </xdr:txBody>
    </xdr:sp>
    <xdr:clientData/>
  </xdr:twoCellAnchor>
  <xdr:twoCellAnchor>
    <xdr:from>
      <xdr:col>11</xdr:col>
      <xdr:colOff>440463</xdr:colOff>
      <xdr:row>33</xdr:row>
      <xdr:rowOff>58361</xdr:rowOff>
    </xdr:from>
    <xdr:to>
      <xdr:col>13</xdr:col>
      <xdr:colOff>60193</xdr:colOff>
      <xdr:row>34</xdr:row>
      <xdr:rowOff>121081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599371A4-F34D-451B-8A33-C7828936E660}"/>
            </a:ext>
          </a:extLst>
        </xdr:cNvPr>
        <xdr:cNvSpPr txBox="1"/>
      </xdr:nvSpPr>
      <xdr:spPr>
        <a:xfrm>
          <a:off x="7177398" y="6168604"/>
          <a:ext cx="844627" cy="247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2.69%</a:t>
          </a:r>
          <a:endParaRPr lang="en-US" sz="900" b="1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14</xdr:col>
      <xdr:colOff>575262</xdr:colOff>
      <xdr:row>15</xdr:row>
      <xdr:rowOff>38076</xdr:rowOff>
    </xdr:from>
    <xdr:to>
      <xdr:col>16</xdr:col>
      <xdr:colOff>70204</xdr:colOff>
      <xdr:row>17</xdr:row>
      <xdr:rowOff>89748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92995DF1-9763-4493-AE1A-88B9AD6FA221}"/>
            </a:ext>
          </a:extLst>
        </xdr:cNvPr>
        <xdr:cNvSpPr txBox="1"/>
      </xdr:nvSpPr>
      <xdr:spPr>
        <a:xfrm>
          <a:off x="9123339" y="2749038"/>
          <a:ext cx="716096" cy="413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842</a:t>
          </a:r>
          <a:r>
            <a:rPr lang="en-US" sz="2000" b="1"/>
            <a:t> </a:t>
          </a:r>
        </a:p>
      </xdr:txBody>
    </xdr:sp>
    <xdr:clientData/>
  </xdr:twoCellAnchor>
  <xdr:twoCellAnchor>
    <xdr:from>
      <xdr:col>14</xdr:col>
      <xdr:colOff>578971</xdr:colOff>
      <xdr:row>21</xdr:row>
      <xdr:rowOff>159486</xdr:rowOff>
    </xdr:from>
    <xdr:to>
      <xdr:col>16</xdr:col>
      <xdr:colOff>73913</xdr:colOff>
      <xdr:row>24</xdr:row>
      <xdr:rowOff>30427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38ECD291-246D-4C41-85BF-CE9638546F32}"/>
            </a:ext>
          </a:extLst>
        </xdr:cNvPr>
        <xdr:cNvSpPr txBox="1"/>
      </xdr:nvSpPr>
      <xdr:spPr>
        <a:xfrm>
          <a:off x="9127048" y="3954832"/>
          <a:ext cx="716096" cy="413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850</a:t>
          </a:r>
          <a:r>
            <a:rPr lang="en-US" sz="2000" b="1"/>
            <a:t> </a:t>
          </a:r>
        </a:p>
      </xdr:txBody>
    </xdr:sp>
    <xdr:clientData/>
  </xdr:twoCellAnchor>
  <xdr:twoCellAnchor>
    <xdr:from>
      <xdr:col>14</xdr:col>
      <xdr:colOff>583266</xdr:colOff>
      <xdr:row>28</xdr:row>
      <xdr:rowOff>81797</xdr:rowOff>
    </xdr:from>
    <xdr:to>
      <xdr:col>16</xdr:col>
      <xdr:colOff>170016</xdr:colOff>
      <xdr:row>30</xdr:row>
      <xdr:rowOff>133469</xdr:rowOff>
    </xdr:to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EA4EC3B6-145E-4F38-A7A1-2550C379F17E}"/>
            </a:ext>
          </a:extLst>
        </xdr:cNvPr>
        <xdr:cNvSpPr txBox="1"/>
      </xdr:nvSpPr>
      <xdr:spPr>
        <a:xfrm>
          <a:off x="9131343" y="5142259"/>
          <a:ext cx="807904" cy="413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1,193 </a:t>
          </a:r>
        </a:p>
      </xdr:txBody>
    </xdr:sp>
    <xdr:clientData/>
  </xdr:twoCellAnchor>
  <xdr:twoCellAnchor>
    <xdr:from>
      <xdr:col>14</xdr:col>
      <xdr:colOff>559868</xdr:colOff>
      <xdr:row>34</xdr:row>
      <xdr:rowOff>180605</xdr:rowOff>
    </xdr:from>
    <xdr:to>
      <xdr:col>16</xdr:col>
      <xdr:colOff>146618</xdr:colOff>
      <xdr:row>37</xdr:row>
      <xdr:rowOff>51546</xdr:rowOff>
    </xdr:to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3C12506B-40AC-44CC-BD68-0BD1F30CD965}"/>
            </a:ext>
          </a:extLst>
        </xdr:cNvPr>
        <xdr:cNvSpPr txBox="1"/>
      </xdr:nvSpPr>
      <xdr:spPr>
        <a:xfrm>
          <a:off x="9107945" y="6325451"/>
          <a:ext cx="807904" cy="413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1,310 </a:t>
          </a:r>
        </a:p>
      </xdr:txBody>
    </xdr:sp>
    <xdr:clientData/>
  </xdr:twoCellAnchor>
  <xdr:twoCellAnchor>
    <xdr:from>
      <xdr:col>16</xdr:col>
      <xdr:colOff>76199</xdr:colOff>
      <xdr:row>14</xdr:row>
      <xdr:rowOff>15607</xdr:rowOff>
    </xdr:from>
    <xdr:to>
      <xdr:col>21</xdr:col>
      <xdr:colOff>571500</xdr:colOff>
      <xdr:row>18</xdr:row>
      <xdr:rowOff>134771</xdr:rowOff>
    </xdr:to>
    <xdr:graphicFrame macro="">
      <xdr:nvGraphicFramePr>
        <xdr:cNvPr id="173" name="Chart 172">
          <a:extLst>
            <a:ext uri="{FF2B5EF4-FFF2-40B4-BE49-F238E27FC236}">
              <a16:creationId xmlns:a16="http://schemas.microsoft.com/office/drawing/2014/main" id="{68AF980B-90BF-49BC-B824-C3931E0E9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114300</xdr:colOff>
      <xdr:row>20</xdr:row>
      <xdr:rowOff>112349</xdr:rowOff>
    </xdr:from>
    <xdr:to>
      <xdr:col>22</xdr:col>
      <xdr:colOff>19792</xdr:colOff>
      <xdr:row>25</xdr:row>
      <xdr:rowOff>96744</xdr:rowOff>
    </xdr:to>
    <xdr:graphicFrame macro="">
      <xdr:nvGraphicFramePr>
        <xdr:cNvPr id="174" name="Chart 173">
          <a:extLst>
            <a:ext uri="{FF2B5EF4-FFF2-40B4-BE49-F238E27FC236}">
              <a16:creationId xmlns:a16="http://schemas.microsoft.com/office/drawing/2014/main" id="{A21D39A9-CC33-49E5-8AEB-7E42B0C08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54507</xdr:colOff>
      <xdr:row>26</xdr:row>
      <xdr:rowOff>114525</xdr:rowOff>
    </xdr:from>
    <xdr:to>
      <xdr:col>15</xdr:col>
      <xdr:colOff>484166</xdr:colOff>
      <xdr:row>28</xdr:row>
      <xdr:rowOff>162399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57F6A3A0-2C68-4C7F-8F78-C8CC7BC4A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98507" y="4819875"/>
          <a:ext cx="429659" cy="409824"/>
        </a:xfrm>
        <a:prstGeom prst="rect">
          <a:avLst/>
        </a:prstGeom>
      </xdr:spPr>
    </xdr:pic>
    <xdr:clientData/>
  </xdr:twoCellAnchor>
  <xdr:twoCellAnchor>
    <xdr:from>
      <xdr:col>16</xdr:col>
      <xdr:colOff>76200</xdr:colOff>
      <xdr:row>27</xdr:row>
      <xdr:rowOff>47850</xdr:rowOff>
    </xdr:from>
    <xdr:to>
      <xdr:col>22</xdr:col>
      <xdr:colOff>58355</xdr:colOff>
      <xdr:row>32</xdr:row>
      <xdr:rowOff>40351</xdr:rowOff>
    </xdr:to>
    <xdr:graphicFrame macro="">
      <xdr:nvGraphicFramePr>
        <xdr:cNvPr id="176" name="Chart 175">
          <a:extLst>
            <a:ext uri="{FF2B5EF4-FFF2-40B4-BE49-F238E27FC236}">
              <a16:creationId xmlns:a16="http://schemas.microsoft.com/office/drawing/2014/main" id="{07E40729-9932-438C-8253-0FC346971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123824</xdr:colOff>
      <xdr:row>33</xdr:row>
      <xdr:rowOff>133713</xdr:rowOff>
    </xdr:from>
    <xdr:to>
      <xdr:col>22</xdr:col>
      <xdr:colOff>75157</xdr:colOff>
      <xdr:row>38</xdr:row>
      <xdr:rowOff>118107</xdr:rowOff>
    </xdr:to>
    <xdr:graphicFrame macro="">
      <xdr:nvGraphicFramePr>
        <xdr:cNvPr id="177" name="Chart 176">
          <a:extLst>
            <a:ext uri="{FF2B5EF4-FFF2-40B4-BE49-F238E27FC236}">
              <a16:creationId xmlns:a16="http://schemas.microsoft.com/office/drawing/2014/main" id="{38EE932B-3A5D-4BA0-A45B-322AF1C50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331357</xdr:colOff>
      <xdr:row>11</xdr:row>
      <xdr:rowOff>37510</xdr:rowOff>
    </xdr:from>
    <xdr:to>
      <xdr:col>6</xdr:col>
      <xdr:colOff>225757</xdr:colOff>
      <xdr:row>14</xdr:row>
      <xdr:rowOff>138377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B172D8A-945D-87A2-E4E1-E765B6C3E1C2}"/>
            </a:ext>
          </a:extLst>
        </xdr:cNvPr>
        <xdr:cNvGrpSpPr/>
      </xdr:nvGrpSpPr>
      <xdr:grpSpPr>
        <a:xfrm>
          <a:off x="3379357" y="2049190"/>
          <a:ext cx="504000" cy="649507"/>
          <a:chOff x="7483171" y="702283"/>
          <a:chExt cx="504000" cy="655376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F275CED8-BF82-B7F5-5D0A-D2FA42A124AE}"/>
              </a:ext>
            </a:extLst>
          </xdr:cNvPr>
          <xdr:cNvGrpSpPr/>
        </xdr:nvGrpSpPr>
        <xdr:grpSpPr>
          <a:xfrm>
            <a:off x="7483171" y="702283"/>
            <a:ext cx="504000" cy="500515"/>
            <a:chOff x="7231380" y="791277"/>
            <a:chExt cx="576000" cy="586527"/>
          </a:xfrm>
        </xdr:grpSpPr>
        <xdr:sp macro="" textlink="">
          <xdr:nvSpPr>
            <xdr:cNvPr id="28" name="Rectangle: Rounded Corners 27">
              <a:extLst>
                <a:ext uri="{FF2B5EF4-FFF2-40B4-BE49-F238E27FC236}">
                  <a16:creationId xmlns:a16="http://schemas.microsoft.com/office/drawing/2014/main" id="{88B0FAAD-683B-08A5-A653-248E6429AAEF}"/>
                </a:ext>
              </a:extLst>
            </xdr:cNvPr>
            <xdr:cNvSpPr/>
          </xdr:nvSpPr>
          <xdr:spPr>
            <a:xfrm>
              <a:off x="7231380" y="791277"/>
              <a:ext cx="576000" cy="586527"/>
            </a:xfrm>
            <a:prstGeom prst="roundRect">
              <a:avLst/>
            </a:pr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29" name="Picture 28">
              <a:extLst>
                <a:ext uri="{FF2B5EF4-FFF2-40B4-BE49-F238E27FC236}">
                  <a16:creationId xmlns:a16="http://schemas.microsoft.com/office/drawing/2014/main" id="{463F171F-3D5F-147E-5202-FF90DC20FF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7274223" y="832540"/>
              <a:ext cx="499023" cy="504000"/>
            </a:xfrm>
            <a:prstGeom prst="rect">
              <a:avLst/>
            </a:prstGeom>
          </xdr:spPr>
        </xdr:pic>
      </xdr:grpSp>
      <xdr:pic>
        <xdr:nvPicPr>
          <xdr:cNvPr id="27" name="Graphic 26">
            <a:extLst>
              <a:ext uri="{FF2B5EF4-FFF2-40B4-BE49-F238E27FC236}">
                <a16:creationId xmlns:a16="http://schemas.microsoft.com/office/drawing/2014/main" id="{A338BE85-5F9F-F0AF-B6DA-6D4C5898CA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rot="16200000">
            <a:off x="7664293" y="1058427"/>
            <a:ext cx="130464" cy="4680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110488</xdr:colOff>
      <xdr:row>11</xdr:row>
      <xdr:rowOff>37510</xdr:rowOff>
    </xdr:from>
    <xdr:to>
      <xdr:col>4</xdr:col>
      <xdr:colOff>4888</xdr:colOff>
      <xdr:row>14</xdr:row>
      <xdr:rowOff>138377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D99FAA9-E559-FAA6-AAB7-D97BDD6FEB9D}"/>
            </a:ext>
          </a:extLst>
        </xdr:cNvPr>
        <xdr:cNvGrpSpPr/>
      </xdr:nvGrpSpPr>
      <xdr:grpSpPr>
        <a:xfrm>
          <a:off x="1939288" y="2049190"/>
          <a:ext cx="504000" cy="649507"/>
          <a:chOff x="8351189" y="702283"/>
          <a:chExt cx="504000" cy="655376"/>
        </a:xfrm>
      </xdr:grpSpPr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01FC9D92-E5CB-AB7B-808E-4EC004A82203}"/>
              </a:ext>
            </a:extLst>
          </xdr:cNvPr>
          <xdr:cNvGrpSpPr/>
        </xdr:nvGrpSpPr>
        <xdr:grpSpPr>
          <a:xfrm>
            <a:off x="8351189" y="702283"/>
            <a:ext cx="504000" cy="500515"/>
            <a:chOff x="7231380" y="791277"/>
            <a:chExt cx="576000" cy="586527"/>
          </a:xfrm>
        </xdr:grpSpPr>
        <xdr:sp macro="" textlink="">
          <xdr:nvSpPr>
            <xdr:cNvPr id="24" name="Rectangle: Rounded Corners 23">
              <a:extLst>
                <a:ext uri="{FF2B5EF4-FFF2-40B4-BE49-F238E27FC236}">
                  <a16:creationId xmlns:a16="http://schemas.microsoft.com/office/drawing/2014/main" id="{D9FBF236-2FFC-5676-F663-BC148755E3F5}"/>
                </a:ext>
              </a:extLst>
            </xdr:cNvPr>
            <xdr:cNvSpPr/>
          </xdr:nvSpPr>
          <xdr:spPr>
            <a:xfrm>
              <a:off x="7231380" y="791277"/>
              <a:ext cx="576000" cy="586527"/>
            </a:xfrm>
            <a:prstGeom prst="roundRect">
              <a:avLst/>
            </a:prstGeom>
            <a:noFill/>
            <a:ln w="28575">
              <a:solidFill>
                <a:srgbClr val="DE0875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2BE4BA12-5EB7-BCFB-5798-28CF04108F0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7274223" y="836357"/>
              <a:ext cx="499023" cy="496367"/>
            </a:xfrm>
            <a:prstGeom prst="rect">
              <a:avLst/>
            </a:prstGeom>
          </xdr:spPr>
        </xdr:pic>
      </xdr:grpSp>
      <xdr:pic>
        <xdr:nvPicPr>
          <xdr:cNvPr id="23" name="Graphic 22">
            <a:extLst>
              <a:ext uri="{FF2B5EF4-FFF2-40B4-BE49-F238E27FC236}">
                <a16:creationId xmlns:a16="http://schemas.microsoft.com/office/drawing/2014/main" id="{9A40AA7F-F2FC-D301-E37E-2A6820E8C1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8541523" y="1058427"/>
            <a:ext cx="130464" cy="468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220922</xdr:colOff>
      <xdr:row>11</xdr:row>
      <xdr:rowOff>29341</xdr:rowOff>
    </xdr:from>
    <xdr:to>
      <xdr:col>5</xdr:col>
      <xdr:colOff>115322</xdr:colOff>
      <xdr:row>14</xdr:row>
      <xdr:rowOff>146546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5576E2F1-65B3-BA3C-0F53-296693C2CC42}"/>
            </a:ext>
          </a:extLst>
        </xdr:cNvPr>
        <xdr:cNvGrpSpPr/>
      </xdr:nvGrpSpPr>
      <xdr:grpSpPr>
        <a:xfrm>
          <a:off x="2659322" y="2041021"/>
          <a:ext cx="504000" cy="665845"/>
          <a:chOff x="7483171" y="1505179"/>
          <a:chExt cx="504000" cy="671862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1475100-FA70-22FF-45F3-E35E3EBCCCEF}"/>
              </a:ext>
            </a:extLst>
          </xdr:cNvPr>
          <xdr:cNvGrpSpPr/>
        </xdr:nvGrpSpPr>
        <xdr:grpSpPr>
          <a:xfrm>
            <a:off x="7483171" y="1505179"/>
            <a:ext cx="504000" cy="500516"/>
            <a:chOff x="7231380" y="791277"/>
            <a:chExt cx="576000" cy="586527"/>
          </a:xfrm>
        </xdr:grpSpPr>
        <xdr:sp macro="" textlink="">
          <xdr:nvSpPr>
            <xdr:cNvPr id="20" name="Rectangle: Rounded Corners 19">
              <a:extLst>
                <a:ext uri="{FF2B5EF4-FFF2-40B4-BE49-F238E27FC236}">
                  <a16:creationId xmlns:a16="http://schemas.microsoft.com/office/drawing/2014/main" id="{8C401C58-627B-FFFB-63C1-3D4FF17C60E9}"/>
                </a:ext>
              </a:extLst>
            </xdr:cNvPr>
            <xdr:cNvSpPr/>
          </xdr:nvSpPr>
          <xdr:spPr>
            <a:xfrm>
              <a:off x="7231380" y="791277"/>
              <a:ext cx="576000" cy="586527"/>
            </a:xfrm>
            <a:prstGeom prst="roundRect">
              <a:avLst/>
            </a:prstGeom>
            <a:noFill/>
            <a:ln w="28575">
              <a:solidFill>
                <a:srgbClr val="7ADDEA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35D514AE-0902-AA24-5449-7E8BF76882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7278215" y="832540"/>
              <a:ext cx="491039" cy="504000"/>
            </a:xfrm>
            <a:prstGeom prst="rect">
              <a:avLst/>
            </a:prstGeom>
          </xdr:spPr>
        </xdr:pic>
      </xdr:grpSp>
      <xdr:pic>
        <xdr:nvPicPr>
          <xdr:cNvPr id="19" name="Graphic 18">
            <a:extLst>
              <a:ext uri="{FF2B5EF4-FFF2-40B4-BE49-F238E27FC236}">
                <a16:creationId xmlns:a16="http://schemas.microsoft.com/office/drawing/2014/main" id="{A5FE1ABD-DC52-E4D7-A55E-9320395538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 rot="16200000">
            <a:off x="7664294" y="1877810"/>
            <a:ext cx="130463" cy="468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54</xdr:colOff>
      <xdr:row>11</xdr:row>
      <xdr:rowOff>29342</xdr:rowOff>
    </xdr:from>
    <xdr:to>
      <xdr:col>2</xdr:col>
      <xdr:colOff>504054</xdr:colOff>
      <xdr:row>14</xdr:row>
      <xdr:rowOff>146546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A8DEA54-5463-2F68-8171-1488AED58902}"/>
            </a:ext>
          </a:extLst>
        </xdr:cNvPr>
        <xdr:cNvGrpSpPr/>
      </xdr:nvGrpSpPr>
      <xdr:grpSpPr>
        <a:xfrm>
          <a:off x="1219254" y="2041022"/>
          <a:ext cx="504000" cy="665844"/>
          <a:chOff x="8351189" y="1505180"/>
          <a:chExt cx="504000" cy="671861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71BBEE50-2E57-F987-AE28-E3DDD7102398}"/>
              </a:ext>
            </a:extLst>
          </xdr:cNvPr>
          <xdr:cNvGrpSpPr/>
        </xdr:nvGrpSpPr>
        <xdr:grpSpPr>
          <a:xfrm>
            <a:off x="8351189" y="1505180"/>
            <a:ext cx="504000" cy="500516"/>
            <a:chOff x="7231380" y="791278"/>
            <a:chExt cx="576000" cy="586527"/>
          </a:xfrm>
        </xdr:grpSpPr>
        <xdr:sp macro="" textlink="">
          <xdr:nvSpPr>
            <xdr:cNvPr id="16" name="Rectangle: Rounded Corners 15">
              <a:extLst>
                <a:ext uri="{FF2B5EF4-FFF2-40B4-BE49-F238E27FC236}">
                  <a16:creationId xmlns:a16="http://schemas.microsoft.com/office/drawing/2014/main" id="{F4FF213C-822F-EBC8-9D38-040345C7DEAB}"/>
                </a:ext>
              </a:extLst>
            </xdr:cNvPr>
            <xdr:cNvSpPr/>
          </xdr:nvSpPr>
          <xdr:spPr>
            <a:xfrm>
              <a:off x="7231380" y="791278"/>
              <a:ext cx="576000" cy="586527"/>
            </a:xfrm>
            <a:prstGeom prst="roundRect">
              <a:avLst/>
            </a:prstGeom>
            <a:noFill/>
            <a:ln w="28575">
              <a:solidFill>
                <a:srgbClr val="47599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007694B2-8D32-64AE-9D92-3A76F1B869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7274223" y="836357"/>
              <a:ext cx="499023" cy="496367"/>
            </a:xfrm>
            <a:prstGeom prst="rect">
              <a:avLst/>
            </a:prstGeom>
          </xdr:spPr>
        </xdr:pic>
      </xdr:grpSp>
      <xdr:pic>
        <xdr:nvPicPr>
          <xdr:cNvPr id="15" name="Graphic 14">
            <a:extLst>
              <a:ext uri="{FF2B5EF4-FFF2-40B4-BE49-F238E27FC236}">
                <a16:creationId xmlns:a16="http://schemas.microsoft.com/office/drawing/2014/main" id="{7864D3C4-1FAC-1D80-E384-E6142381ED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 rot="16200000">
            <a:off x="8541524" y="1877810"/>
            <a:ext cx="130463" cy="46800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C2512-C38D-4B1C-8944-D571546A9AFD}" name="Facebook" displayName="Facebook" ref="B11:H63" totalsRowShown="0" headerRowDxfId="35" dataDxfId="34">
  <tableColumns count="7">
    <tableColumn id="1" xr3:uid="{25D70E68-5107-4DDD-890E-48A69B0904A3}" name="Week" dataDxfId="33"/>
    <tableColumn id="2" xr3:uid="{F22DE97A-D59C-48F0-81B7-D38414419E7D}" name="Impressions" dataDxfId="32"/>
    <tableColumn id="3" xr3:uid="{2BE37DF8-0ED9-42A8-B6D7-DB55359B89DF}" name="Engagement Rate" dataDxfId="31"/>
    <tableColumn id="4" xr3:uid="{F236E609-3241-4A8E-91ED-0A1B0C671630}" name="Audience Growth Rate" dataDxfId="30"/>
    <tableColumn id="5" xr3:uid="{1B209FFD-2BAA-4216-A680-A05B0324A8AD}" name="Response Rate" dataDxfId="29"/>
    <tableColumn id="7" xr3:uid="{D112648D-8006-4945-A9BD-B36125BA153A}" name="Post Reach" dataDxfId="28"/>
    <tableColumn id="8" xr3:uid="{85432E2E-C6D4-4339-81F6-1DA84874227D}" name="Like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D42AA1-C196-4D78-BD39-4C938BBEB25D}" name="Linkedin" displayName="Linkedin" ref="J11:P63" totalsRowShown="0" headerRowDxfId="26" dataDxfId="25">
  <tableColumns count="7">
    <tableColumn id="1" xr3:uid="{07785C78-ECA8-401F-855F-AEFF741B03A2}" name="Week" dataDxfId="24"/>
    <tableColumn id="2" xr3:uid="{8443A1CA-CBDE-46BC-9EAC-FF67BB4CE3DD}" name="Impressions" dataDxfId="23"/>
    <tableColumn id="3" xr3:uid="{92E5CC0A-E82E-45F3-8B41-5A6E8465AE44}" name="Engagement Rate" dataDxfId="22"/>
    <tableColumn id="4" xr3:uid="{BE16DAC0-32D3-46F5-872B-5A2A5074E789}" name="Audience Growth Rate" dataDxfId="21"/>
    <tableColumn id="5" xr3:uid="{ED394459-7585-4136-BFBB-2444F2B434E9}" name="Response Rate" dataDxfId="20"/>
    <tableColumn id="7" xr3:uid="{1EC76CE8-A774-447F-BA82-066CE64B1722}" name="Post Reach" dataDxfId="19"/>
    <tableColumn id="8" xr3:uid="{9F006A37-B2C7-4138-BDF7-976D57008615}" name="Like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A7306-71A3-400F-A0D1-793E610270A1}" name="Instagram" displayName="Instagram" ref="R11:X63" totalsRowShown="0" headerRowDxfId="17" dataDxfId="16">
  <tableColumns count="7">
    <tableColumn id="1" xr3:uid="{ECAB29B2-2AE1-40E2-A65D-EB63AA845F8C}" name="Week" dataDxfId="15"/>
    <tableColumn id="2" xr3:uid="{A63A424A-1A15-4D4B-AE5C-A4A8AE18615B}" name="Impressions" dataDxfId="14"/>
    <tableColumn id="3" xr3:uid="{D98CADC7-CE85-4FDE-873C-B4E969E0F279}" name="Engagement Rate" dataDxfId="13"/>
    <tableColumn id="4" xr3:uid="{68E2357B-84CE-46C0-A846-6EA90CC086C6}" name="Audience Growth Rate" dataDxfId="12"/>
    <tableColumn id="5" xr3:uid="{E38DCFD5-9CEF-45EF-8000-9A593F59C3E0}" name="Response Rate" dataDxfId="11"/>
    <tableColumn id="7" xr3:uid="{EAB5218D-C2E3-4B31-8AAE-25F1C6437781}" name="Post Reach" dataDxfId="10"/>
    <tableColumn id="8" xr3:uid="{F75A9176-ED52-41A1-9EB8-46E08A9827B1}" name="Like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D0A93-5BD0-4B52-8182-AE2B24E7209E}" name="X" displayName="X" ref="Z11:AF63" totalsRowShown="0" headerRowDxfId="8" dataDxfId="7">
  <tableColumns count="7">
    <tableColumn id="1" xr3:uid="{4343BD06-6156-4C3F-9855-F128033584A7}" name="Week" dataDxfId="6"/>
    <tableColumn id="2" xr3:uid="{5FED86A0-FD98-4FBF-BDEB-351F2DF2D683}" name="Impressions" dataDxfId="5"/>
    <tableColumn id="3" xr3:uid="{9799D154-B5D1-4FDD-8117-F6DF61A25491}" name="Engagement Rate" dataDxfId="4"/>
    <tableColumn id="4" xr3:uid="{767F97DA-220F-4F41-B31E-4116A2691DDB}" name="Audience Growth Rate" dataDxfId="3"/>
    <tableColumn id="5" xr3:uid="{EADC66EF-5A13-4C51-A8C4-804340CED61E}" name="Response Rate" dataDxfId="2"/>
    <tableColumn id="7" xr3:uid="{D900D829-017E-4C32-9108-742F0DB897AC}" name="Post Reach" dataDxfId="1"/>
    <tableColumn id="8" xr3:uid="{0D7AE255-6F61-4D65-BABF-7453D7572E49}" name="Lik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AA5F-C4E0-4974-9045-DDB38BD993C8}">
  <dimension ref="A1:AN63"/>
  <sheetViews>
    <sheetView zoomScale="50" zoomScaleNormal="85" workbookViewId="0">
      <selection activeCell="C5" sqref="C5"/>
    </sheetView>
  </sheetViews>
  <sheetFormatPr defaultRowHeight="13.2" x14ac:dyDescent="0.25"/>
  <cols>
    <col min="1" max="1" width="8.88671875" style="6"/>
    <col min="2" max="2" width="8.88671875" style="7"/>
    <col min="3" max="3" width="13.6640625" style="7" customWidth="1"/>
    <col min="4" max="4" width="17.77734375" style="7" customWidth="1"/>
    <col min="5" max="5" width="21.5546875" style="7" customWidth="1"/>
    <col min="6" max="6" width="15.5546875" style="7" customWidth="1"/>
    <col min="7" max="7" width="12.44140625" style="7" customWidth="1"/>
    <col min="8" max="8" width="12.88671875" style="7" customWidth="1"/>
    <col min="9" max="9" width="8.88671875" style="6"/>
    <col min="10" max="10" width="8.88671875" style="7"/>
    <col min="11" max="11" width="13.6640625" style="7" customWidth="1"/>
    <col min="12" max="12" width="17.77734375" style="7" customWidth="1"/>
    <col min="13" max="13" width="21.5546875" style="7" customWidth="1"/>
    <col min="14" max="14" width="15.5546875" style="7" customWidth="1"/>
    <col min="15" max="15" width="12.44140625" style="7" customWidth="1"/>
    <col min="16" max="16" width="12.88671875" style="7" customWidth="1"/>
    <col min="17" max="17" width="8.88671875" style="6"/>
    <col min="18" max="18" width="8.88671875" style="7"/>
    <col min="19" max="19" width="13.6640625" style="7" customWidth="1"/>
    <col min="20" max="20" width="17.77734375" style="7" customWidth="1"/>
    <col min="21" max="21" width="21.5546875" style="7" customWidth="1"/>
    <col min="22" max="22" width="15.5546875" style="7" customWidth="1"/>
    <col min="23" max="23" width="12.44140625" style="7" customWidth="1"/>
    <col min="24" max="24" width="12.88671875" style="7" customWidth="1"/>
    <col min="25" max="25" width="8.88671875" style="6"/>
    <col min="26" max="26" width="8.88671875" style="7"/>
    <col min="27" max="27" width="13.6640625" style="7" customWidth="1"/>
    <col min="28" max="28" width="17.77734375" style="7" customWidth="1"/>
    <col min="29" max="29" width="21.5546875" style="7" customWidth="1"/>
    <col min="30" max="30" width="15.5546875" style="7" customWidth="1"/>
    <col min="31" max="31" width="12.44140625" style="7" customWidth="1"/>
    <col min="32" max="32" width="12.88671875" style="7" customWidth="1"/>
    <col min="33" max="35" width="8.88671875" style="6"/>
    <col min="36" max="36" width="16.109375" style="6" customWidth="1"/>
    <col min="37" max="37" width="8.88671875" style="6"/>
    <col min="38" max="38" width="11.33203125" style="6" bestFit="1" customWidth="1"/>
    <col min="39" max="40" width="12.44140625" style="6" bestFit="1" customWidth="1"/>
    <col min="41" max="16384" width="8.88671875" style="6"/>
  </cols>
  <sheetData>
    <row r="1" spans="1:40" x14ac:dyDescent="0.25">
      <c r="A1" s="8"/>
      <c r="B1" s="9"/>
      <c r="C1" s="9"/>
      <c r="D1" s="9"/>
      <c r="E1" s="9"/>
      <c r="F1" s="9"/>
      <c r="G1" s="9"/>
      <c r="H1" s="9"/>
      <c r="I1" s="8"/>
      <c r="J1" s="9"/>
      <c r="K1" s="9"/>
      <c r="L1" s="9"/>
      <c r="M1" s="9"/>
      <c r="N1" s="9"/>
      <c r="O1" s="9"/>
      <c r="P1" s="9"/>
      <c r="Q1" s="8"/>
      <c r="R1" s="9"/>
      <c r="S1" s="9"/>
      <c r="T1" s="9"/>
      <c r="U1" s="9"/>
      <c r="V1" s="9"/>
      <c r="W1" s="9"/>
      <c r="X1" s="9"/>
      <c r="Y1" s="8"/>
      <c r="Z1" s="9"/>
      <c r="AA1" s="9"/>
      <c r="AB1" s="9"/>
      <c r="AC1" s="9"/>
      <c r="AD1" s="9"/>
      <c r="AE1" s="9"/>
      <c r="AF1" s="9"/>
      <c r="AG1" s="8"/>
      <c r="AH1" s="12"/>
      <c r="AI1" s="12"/>
      <c r="AJ1" s="12"/>
    </row>
    <row r="2" spans="1:40" ht="14.4" customHeight="1" x14ac:dyDescent="0.25">
      <c r="A2" s="8"/>
      <c r="B2" s="9"/>
      <c r="C2" s="9"/>
      <c r="D2" s="9"/>
      <c r="E2" s="9"/>
      <c r="F2" s="15" t="s">
        <v>7</v>
      </c>
      <c r="G2" s="15"/>
      <c r="H2" s="10">
        <v>25450</v>
      </c>
      <c r="I2" s="8"/>
      <c r="J2" s="9"/>
      <c r="K2" s="9"/>
      <c r="L2" s="9"/>
      <c r="M2" s="9"/>
      <c r="N2" s="15" t="s">
        <v>7</v>
      </c>
      <c r="O2" s="15"/>
      <c r="P2" s="10">
        <v>18500</v>
      </c>
      <c r="Q2" s="8"/>
      <c r="R2" s="9"/>
      <c r="S2" s="9"/>
      <c r="T2" s="9"/>
      <c r="U2" s="9"/>
      <c r="V2" s="15" t="s">
        <v>7</v>
      </c>
      <c r="W2" s="15"/>
      <c r="X2" s="10">
        <v>28500</v>
      </c>
      <c r="Y2" s="8"/>
      <c r="Z2" s="9"/>
      <c r="AA2" s="9"/>
      <c r="AB2" s="9"/>
      <c r="AC2" s="9"/>
      <c r="AD2" s="15" t="s">
        <v>7</v>
      </c>
      <c r="AE2" s="15"/>
      <c r="AF2" s="10">
        <v>35508</v>
      </c>
      <c r="AG2" s="8"/>
      <c r="AH2" s="12"/>
      <c r="AI2" s="12"/>
      <c r="AJ2" s="12"/>
      <c r="AN2" s="6">
        <v>842</v>
      </c>
    </row>
    <row r="3" spans="1:40" ht="14.4" customHeight="1" x14ac:dyDescent="0.25">
      <c r="A3" s="8"/>
      <c r="B3" s="9"/>
      <c r="C3" s="9"/>
      <c r="D3" s="9"/>
      <c r="E3" s="9"/>
      <c r="F3" s="15" t="s">
        <v>13</v>
      </c>
      <c r="G3" s="15"/>
      <c r="H3" s="10">
        <f>SUM(Facebook[Audience Growth Rate])</f>
        <v>842</v>
      </c>
      <c r="I3" s="13">
        <f>H3/H2</f>
        <v>3.3084479371316304E-2</v>
      </c>
      <c r="J3" s="9"/>
      <c r="K3" s="9"/>
      <c r="L3" s="9"/>
      <c r="M3" s="9"/>
      <c r="N3" s="15" t="s">
        <v>13</v>
      </c>
      <c r="O3" s="15"/>
      <c r="P3" s="10">
        <f>SUM(Linkedin[Audience Growth Rate])</f>
        <v>850</v>
      </c>
      <c r="Q3" s="13">
        <f>P3/P2</f>
        <v>4.5945945945945948E-2</v>
      </c>
      <c r="R3" s="9"/>
      <c r="S3" s="9"/>
      <c r="T3" s="9"/>
      <c r="U3" s="9"/>
      <c r="V3" s="15" t="s">
        <v>13</v>
      </c>
      <c r="W3" s="15"/>
      <c r="X3" s="10">
        <f>SUM(Instagram[Audience Growth Rate])</f>
        <v>1193</v>
      </c>
      <c r="Y3" s="13">
        <f>X3/X2</f>
        <v>4.185964912280702E-2</v>
      </c>
      <c r="Z3" s="9"/>
      <c r="AA3" s="9"/>
      <c r="AB3" s="9"/>
      <c r="AC3" s="9"/>
      <c r="AD3" s="15" t="s">
        <v>13</v>
      </c>
      <c r="AE3" s="15"/>
      <c r="AF3" s="10">
        <f>SUM(X[Audience Growth Rate])</f>
        <v>1310</v>
      </c>
      <c r="AG3" s="13">
        <f>AF3/AF2</f>
        <v>3.6893094513912358E-2</v>
      </c>
      <c r="AH3" s="12"/>
      <c r="AI3" s="12"/>
      <c r="AJ3" s="12"/>
      <c r="AM3" s="27"/>
      <c r="AN3" s="6">
        <v>850</v>
      </c>
    </row>
    <row r="4" spans="1:40" ht="14.4" customHeight="1" x14ac:dyDescent="0.25">
      <c r="A4" s="8"/>
      <c r="B4" s="9"/>
      <c r="C4" s="9"/>
      <c r="D4" s="9"/>
      <c r="E4" s="9"/>
      <c r="F4" s="15" t="s">
        <v>12</v>
      </c>
      <c r="G4" s="15"/>
      <c r="H4" s="10">
        <f>SUM(H2,H3)</f>
        <v>26292</v>
      </c>
      <c r="I4" s="8"/>
      <c r="J4" s="9"/>
      <c r="K4" s="9"/>
      <c r="L4" s="9"/>
      <c r="M4" s="9"/>
      <c r="N4" s="15" t="s">
        <v>12</v>
      </c>
      <c r="O4" s="15"/>
      <c r="P4" s="10">
        <f>SUM(P2,P3)</f>
        <v>19350</v>
      </c>
      <c r="Q4" s="8"/>
      <c r="R4" s="9"/>
      <c r="S4" s="9"/>
      <c r="T4" s="9"/>
      <c r="U4" s="9"/>
      <c r="V4" s="15" t="s">
        <v>12</v>
      </c>
      <c r="W4" s="15"/>
      <c r="X4" s="10">
        <f>SUM(X2,X3)</f>
        <v>29693</v>
      </c>
      <c r="Y4" s="8"/>
      <c r="Z4" s="9"/>
      <c r="AA4" s="9"/>
      <c r="AB4" s="9"/>
      <c r="AC4" s="9"/>
      <c r="AD4" s="15" t="s">
        <v>12</v>
      </c>
      <c r="AE4" s="15"/>
      <c r="AF4" s="10">
        <f>SUM(AF2,AF3)</f>
        <v>36818</v>
      </c>
      <c r="AG4" s="8"/>
      <c r="AH4" s="12"/>
      <c r="AI4" s="12"/>
      <c r="AJ4" s="12"/>
      <c r="AL4" s="27"/>
      <c r="AM4" s="27"/>
      <c r="AN4" s="27">
        <v>1193</v>
      </c>
    </row>
    <row r="5" spans="1:40" ht="14.4" customHeight="1" x14ac:dyDescent="0.25">
      <c r="A5" s="8"/>
      <c r="B5" s="9"/>
      <c r="C5" s="9"/>
      <c r="D5" s="9"/>
      <c r="E5" s="9"/>
      <c r="F5" s="15" t="s">
        <v>5</v>
      </c>
      <c r="G5" s="15"/>
      <c r="H5" s="10">
        <f>SUM(Facebook[Post Reach])</f>
        <v>414739</v>
      </c>
      <c r="I5" s="8"/>
      <c r="J5" s="9"/>
      <c r="K5" s="9"/>
      <c r="L5" s="9"/>
      <c r="M5" s="9"/>
      <c r="N5" s="15" t="s">
        <v>5</v>
      </c>
      <c r="O5" s="15"/>
      <c r="P5" s="10">
        <f>SUM(Linkedin[Post Reach])</f>
        <v>371601</v>
      </c>
      <c r="Q5" s="8"/>
      <c r="R5" s="9"/>
      <c r="S5" s="9"/>
      <c r="T5" s="9"/>
      <c r="U5" s="9"/>
      <c r="V5" s="15" t="s">
        <v>5</v>
      </c>
      <c r="W5" s="15"/>
      <c r="X5" s="10">
        <f>SUM(Instagram[Post Reach])</f>
        <v>431067</v>
      </c>
      <c r="Y5" s="8"/>
      <c r="Z5" s="9"/>
      <c r="AA5" s="9"/>
      <c r="AB5" s="9"/>
      <c r="AC5" s="9"/>
      <c r="AD5" s="15" t="s">
        <v>5</v>
      </c>
      <c r="AE5" s="15"/>
      <c r="AF5" s="10">
        <f>SUM(X[Post Reach])</f>
        <v>426091</v>
      </c>
      <c r="AG5" s="8"/>
      <c r="AH5" s="12"/>
      <c r="AI5" s="12"/>
      <c r="AJ5" s="12"/>
      <c r="AL5" s="27"/>
      <c r="AM5" s="27"/>
      <c r="AN5" s="27">
        <v>1310</v>
      </c>
    </row>
    <row r="6" spans="1:40" ht="14.4" customHeight="1" x14ac:dyDescent="0.25">
      <c r="A6" s="8"/>
      <c r="B6" s="9"/>
      <c r="C6" s="9"/>
      <c r="D6" s="9"/>
      <c r="E6" s="9"/>
      <c r="F6" s="15" t="s">
        <v>9</v>
      </c>
      <c r="G6" s="15"/>
      <c r="H6" s="10">
        <f>SUM(Facebook[Likes])</f>
        <v>23516</v>
      </c>
      <c r="I6" s="8"/>
      <c r="J6" s="9"/>
      <c r="K6" s="9"/>
      <c r="L6" s="9"/>
      <c r="M6" s="9"/>
      <c r="N6" s="15" t="s">
        <v>9</v>
      </c>
      <c r="O6" s="15"/>
      <c r="P6" s="10">
        <f>SUM(Linkedin[Likes])</f>
        <v>54101</v>
      </c>
      <c r="Q6" s="8"/>
      <c r="R6" s="9"/>
      <c r="S6" s="9"/>
      <c r="T6" s="9"/>
      <c r="U6" s="9"/>
      <c r="V6" s="15" t="s">
        <v>9</v>
      </c>
      <c r="W6" s="15"/>
      <c r="X6" s="10">
        <f>SUM(Instagram[Likes])</f>
        <v>62610</v>
      </c>
      <c r="Y6" s="8"/>
      <c r="Z6" s="9"/>
      <c r="AA6" s="9"/>
      <c r="AB6" s="9"/>
      <c r="AC6" s="9"/>
      <c r="AD6" s="15" t="s">
        <v>9</v>
      </c>
      <c r="AE6" s="15"/>
      <c r="AF6" s="10">
        <f>SUM(X[Likes])</f>
        <v>75811</v>
      </c>
      <c r="AG6" s="8"/>
      <c r="AH6" s="12"/>
      <c r="AI6" s="12"/>
      <c r="AJ6" s="12"/>
      <c r="AM6" s="27"/>
    </row>
    <row r="7" spans="1:40" ht="14.4" customHeight="1" x14ac:dyDescent="0.25">
      <c r="A7" s="8"/>
      <c r="B7" s="9"/>
      <c r="C7" s="9"/>
      <c r="D7" s="9"/>
      <c r="E7" s="9"/>
      <c r="F7" s="15" t="s">
        <v>14</v>
      </c>
      <c r="G7" s="15"/>
      <c r="H7" s="11">
        <f>AVERAGE(Facebook[Engagement Rate])</f>
        <v>2.2218406593406587E-2</v>
      </c>
      <c r="I7" s="8"/>
      <c r="J7" s="9"/>
      <c r="K7" s="9"/>
      <c r="L7" s="9"/>
      <c r="M7" s="9"/>
      <c r="N7" s="15" t="s">
        <v>14</v>
      </c>
      <c r="O7" s="15"/>
      <c r="P7" s="11">
        <f>AVERAGE(Linkedin[Engagement Rate])</f>
        <v>2.1253846153846154E-2</v>
      </c>
      <c r="Q7" s="8"/>
      <c r="R7" s="9"/>
      <c r="S7" s="9"/>
      <c r="T7" s="9"/>
      <c r="U7" s="9"/>
      <c r="V7" s="15" t="s">
        <v>14</v>
      </c>
      <c r="W7" s="15"/>
      <c r="X7" s="11">
        <f>AVERAGE(Instagram[Engagement Rate])</f>
        <v>2.3603846153846149E-2</v>
      </c>
      <c r="Y7" s="8"/>
      <c r="Z7" s="9"/>
      <c r="AA7" s="9"/>
      <c r="AB7" s="9"/>
      <c r="AC7" s="9"/>
      <c r="AD7" s="15" t="s">
        <v>14</v>
      </c>
      <c r="AE7" s="15"/>
      <c r="AF7" s="11">
        <f>AVERAGE(X[Engagement Rate])</f>
        <v>2.6894230769230767E-2</v>
      </c>
      <c r="AG7" s="8"/>
      <c r="AH7" s="12"/>
      <c r="AI7" s="12"/>
      <c r="AJ7" s="12"/>
    </row>
    <row r="8" spans="1:40" ht="14.4" customHeight="1" x14ac:dyDescent="0.25">
      <c r="A8" s="8"/>
      <c r="B8" s="9"/>
      <c r="C8" s="9"/>
      <c r="D8" s="9"/>
      <c r="E8" s="9"/>
      <c r="F8" s="15" t="s">
        <v>15</v>
      </c>
      <c r="G8" s="15"/>
      <c r="H8" s="11">
        <f>AVERAGE(Facebook[Response Rate])</f>
        <v>0.84288461538461523</v>
      </c>
      <c r="I8" s="8"/>
      <c r="J8" s="9"/>
      <c r="K8" s="9"/>
      <c r="L8" s="9"/>
      <c r="M8" s="9"/>
      <c r="N8" s="15" t="s">
        <v>15</v>
      </c>
      <c r="O8" s="15"/>
      <c r="P8" s="11">
        <f>AVERAGE(Linkedin[Response Rate])</f>
        <v>0.85057692307692301</v>
      </c>
      <c r="Q8" s="8"/>
      <c r="R8" s="9"/>
      <c r="S8" s="9"/>
      <c r="T8" s="9"/>
      <c r="U8" s="9"/>
      <c r="V8" s="15" t="s">
        <v>15</v>
      </c>
      <c r="W8" s="15"/>
      <c r="X8" s="11">
        <f>AVERAGE(Instagram[Response Rate])</f>
        <v>0.85115384615384615</v>
      </c>
      <c r="Y8" s="8"/>
      <c r="Z8" s="9"/>
      <c r="AA8" s="9"/>
      <c r="AB8" s="9"/>
      <c r="AC8" s="9"/>
      <c r="AD8" s="15" t="s">
        <v>15</v>
      </c>
      <c r="AE8" s="15"/>
      <c r="AF8" s="11">
        <f>AVERAGE(X[Response Rate])</f>
        <v>0.85019230769230769</v>
      </c>
      <c r="AG8" s="8"/>
      <c r="AH8" s="12"/>
      <c r="AI8" s="12"/>
      <c r="AJ8" s="12"/>
    </row>
    <row r="9" spans="1:40" ht="14.4" customHeight="1" x14ac:dyDescent="0.25">
      <c r="A9" s="8"/>
      <c r="B9" s="9"/>
      <c r="C9" s="9"/>
      <c r="D9" s="9"/>
      <c r="E9" s="9"/>
      <c r="F9" s="15" t="s">
        <v>1</v>
      </c>
      <c r="G9" s="15"/>
      <c r="H9" s="10">
        <f>SUM(Facebook[Impressions])</f>
        <v>525047</v>
      </c>
      <c r="I9" s="8"/>
      <c r="J9" s="9"/>
      <c r="K9" s="9"/>
      <c r="L9" s="9"/>
      <c r="M9" s="9"/>
      <c r="N9" s="15" t="s">
        <v>1</v>
      </c>
      <c r="O9" s="15"/>
      <c r="P9" s="10">
        <f>SUM(Linkedin[Impressions])</f>
        <v>466294</v>
      </c>
      <c r="Q9" s="8"/>
      <c r="R9" s="9"/>
      <c r="S9" s="9"/>
      <c r="T9" s="9"/>
      <c r="U9" s="9"/>
      <c r="V9" s="15" t="s">
        <v>1</v>
      </c>
      <c r="W9" s="15"/>
      <c r="X9" s="10">
        <f>SUM(Instagram[Impressions])</f>
        <v>612149</v>
      </c>
      <c r="Y9" s="8"/>
      <c r="Z9" s="9"/>
      <c r="AA9" s="9"/>
      <c r="AB9" s="9"/>
      <c r="AC9" s="9"/>
      <c r="AD9" s="15" t="s">
        <v>1</v>
      </c>
      <c r="AE9" s="15"/>
      <c r="AF9" s="10">
        <f>SUM(X[Impressions])</f>
        <v>737589</v>
      </c>
      <c r="AG9" s="8"/>
      <c r="AH9" s="17" t="s">
        <v>16</v>
      </c>
      <c r="AI9" s="17"/>
      <c r="AJ9" s="14">
        <f>SUM(H9,P9,X9,AF9)</f>
        <v>2341079</v>
      </c>
      <c r="AN9" s="27"/>
    </row>
    <row r="10" spans="1:40" ht="40.200000000000003" customHeight="1" x14ac:dyDescent="0.25">
      <c r="A10" s="8"/>
      <c r="B10" s="9"/>
      <c r="C10" s="16" t="s">
        <v>6</v>
      </c>
      <c r="D10" s="16"/>
      <c r="E10" s="16"/>
      <c r="F10" s="16"/>
      <c r="G10" s="16"/>
      <c r="H10" s="16"/>
      <c r="I10" s="8"/>
      <c r="J10" s="9"/>
      <c r="K10" s="16" t="s">
        <v>8</v>
      </c>
      <c r="L10" s="16"/>
      <c r="M10" s="16"/>
      <c r="N10" s="16"/>
      <c r="O10" s="16"/>
      <c r="P10" s="16"/>
      <c r="Q10" s="8"/>
      <c r="R10" s="9"/>
      <c r="S10" s="16" t="s">
        <v>10</v>
      </c>
      <c r="T10" s="16"/>
      <c r="U10" s="16"/>
      <c r="V10" s="16"/>
      <c r="W10" s="16"/>
      <c r="X10" s="16"/>
      <c r="Y10" s="8"/>
      <c r="Z10" s="9"/>
      <c r="AA10" s="16" t="s">
        <v>11</v>
      </c>
      <c r="AB10" s="16"/>
      <c r="AC10" s="16"/>
      <c r="AD10" s="16"/>
      <c r="AE10" s="16"/>
      <c r="AF10" s="16"/>
      <c r="AG10" s="8"/>
      <c r="AH10" s="12"/>
      <c r="AI10" s="12"/>
      <c r="AJ10" s="12"/>
    </row>
    <row r="11" spans="1:40" ht="19.8" customHeight="1" x14ac:dyDescent="0.25">
      <c r="A11" s="8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9</v>
      </c>
      <c r="I11" s="8"/>
      <c r="J11" s="1" t="s">
        <v>0</v>
      </c>
      <c r="K11" s="1" t="s">
        <v>1</v>
      </c>
      <c r="L11" s="1" t="s">
        <v>2</v>
      </c>
      <c r="M11" s="1" t="s">
        <v>3</v>
      </c>
      <c r="N11" s="1" t="s">
        <v>4</v>
      </c>
      <c r="O11" s="1" t="s">
        <v>5</v>
      </c>
      <c r="P11" s="1" t="s">
        <v>9</v>
      </c>
      <c r="Q11" s="8"/>
      <c r="R11" s="1" t="s">
        <v>0</v>
      </c>
      <c r="S11" s="1" t="s">
        <v>1</v>
      </c>
      <c r="T11" s="1" t="s">
        <v>2</v>
      </c>
      <c r="U11" s="1" t="s">
        <v>3</v>
      </c>
      <c r="V11" s="1" t="s">
        <v>4</v>
      </c>
      <c r="W11" s="1" t="s">
        <v>5</v>
      </c>
      <c r="X11" s="1" t="s">
        <v>9</v>
      </c>
      <c r="Y11" s="8"/>
      <c r="Z11" s="1" t="s">
        <v>0</v>
      </c>
      <c r="AA11" s="1" t="s">
        <v>1</v>
      </c>
      <c r="AB11" s="1" t="s">
        <v>2</v>
      </c>
      <c r="AC11" s="1" t="s">
        <v>3</v>
      </c>
      <c r="AD11" s="1" t="s">
        <v>4</v>
      </c>
      <c r="AE11" s="1" t="s">
        <v>5</v>
      </c>
      <c r="AF11" s="1" t="s">
        <v>9</v>
      </c>
      <c r="AG11" s="8"/>
      <c r="AH11" s="12"/>
      <c r="AI11" s="12"/>
      <c r="AJ11" s="12"/>
    </row>
    <row r="12" spans="1:40" x14ac:dyDescent="0.25">
      <c r="A12" s="8"/>
      <c r="B12" s="2">
        <v>1</v>
      </c>
      <c r="C12" s="3">
        <v>10645</v>
      </c>
      <c r="D12" s="5">
        <v>3.7499999999999999E-2</v>
      </c>
      <c r="E12" s="3">
        <v>18</v>
      </c>
      <c r="F12" s="4">
        <v>0.82</v>
      </c>
      <c r="G12" s="3">
        <v>8942</v>
      </c>
      <c r="H12" s="3">
        <v>596</v>
      </c>
      <c r="I12" s="8"/>
      <c r="J12" s="2">
        <v>1</v>
      </c>
      <c r="K12" s="3">
        <v>10200</v>
      </c>
      <c r="L12" s="5">
        <v>3.49E-2</v>
      </c>
      <c r="M12" s="3">
        <v>17</v>
      </c>
      <c r="N12" s="4">
        <v>0.82</v>
      </c>
      <c r="O12" s="3">
        <v>8584</v>
      </c>
      <c r="P12" s="3">
        <v>944</v>
      </c>
      <c r="Q12" s="8"/>
      <c r="R12" s="2">
        <v>1</v>
      </c>
      <c r="S12" s="3">
        <v>12138</v>
      </c>
      <c r="T12" s="5">
        <v>3.9100000000000003E-2</v>
      </c>
      <c r="U12" s="3">
        <v>23</v>
      </c>
      <c r="V12" s="4">
        <v>0.82</v>
      </c>
      <c r="W12" s="3">
        <v>10387</v>
      </c>
      <c r="X12" s="3">
        <v>1150</v>
      </c>
      <c r="Y12" s="8"/>
      <c r="Z12" s="2">
        <v>1</v>
      </c>
      <c r="AA12" s="3">
        <v>14808</v>
      </c>
      <c r="AB12" s="5">
        <v>0.04</v>
      </c>
      <c r="AC12" s="3">
        <v>27</v>
      </c>
      <c r="AD12" s="4">
        <v>0.82</v>
      </c>
      <c r="AE12" s="3">
        <v>9660</v>
      </c>
      <c r="AF12" s="3">
        <v>1449</v>
      </c>
      <c r="AG12" s="8"/>
      <c r="AH12" s="12"/>
      <c r="AI12" s="12"/>
      <c r="AJ12" s="12"/>
      <c r="AN12" s="27"/>
    </row>
    <row r="13" spans="1:40" x14ac:dyDescent="0.25">
      <c r="A13" s="8"/>
      <c r="B13" s="2">
        <v>2</v>
      </c>
      <c r="C13" s="3">
        <v>10667</v>
      </c>
      <c r="D13" s="5">
        <v>2.2499999999999999E-2</v>
      </c>
      <c r="E13" s="3">
        <v>20</v>
      </c>
      <c r="F13" s="4">
        <v>0.79</v>
      </c>
      <c r="G13" s="3">
        <v>8854</v>
      </c>
      <c r="H13" s="3">
        <v>422</v>
      </c>
      <c r="I13" s="8"/>
      <c r="J13" s="2">
        <v>2</v>
      </c>
      <c r="K13" s="3">
        <v>9174</v>
      </c>
      <c r="L13" s="5">
        <v>2.2499999999999999E-2</v>
      </c>
      <c r="M13" s="3">
        <v>19</v>
      </c>
      <c r="N13" s="4">
        <v>0.79</v>
      </c>
      <c r="O13" s="3">
        <v>8234</v>
      </c>
      <c r="P13" s="3">
        <v>1564</v>
      </c>
      <c r="Q13" s="8"/>
      <c r="R13" s="2">
        <v>2</v>
      </c>
      <c r="S13" s="3">
        <v>10642</v>
      </c>
      <c r="T13" s="5">
        <v>2.52E-2</v>
      </c>
      <c r="U13" s="3">
        <v>30</v>
      </c>
      <c r="V13" s="4">
        <v>0.91</v>
      </c>
      <c r="W13" s="3">
        <v>9551</v>
      </c>
      <c r="X13" s="3">
        <v>1439</v>
      </c>
      <c r="Y13" s="8"/>
      <c r="Z13" s="2">
        <v>2</v>
      </c>
      <c r="AA13" s="3">
        <v>12451</v>
      </c>
      <c r="AB13" s="5">
        <v>2.52E-2</v>
      </c>
      <c r="AC13" s="3">
        <v>33</v>
      </c>
      <c r="AD13" s="4">
        <v>0.79</v>
      </c>
      <c r="AE13" s="3">
        <v>9933</v>
      </c>
      <c r="AF13" s="3">
        <v>1482</v>
      </c>
      <c r="AG13" s="8"/>
      <c r="AH13" s="12"/>
      <c r="AI13" s="12"/>
      <c r="AJ13" s="12"/>
    </row>
    <row r="14" spans="1:40" x14ac:dyDescent="0.25">
      <c r="A14" s="8"/>
      <c r="B14" s="2">
        <v>3</v>
      </c>
      <c r="C14" s="3">
        <v>8972</v>
      </c>
      <c r="D14" s="5">
        <v>0.01</v>
      </c>
      <c r="E14" s="3">
        <v>12</v>
      </c>
      <c r="F14" s="4">
        <v>0.8</v>
      </c>
      <c r="G14" s="3">
        <v>7178</v>
      </c>
      <c r="H14" s="3">
        <v>342</v>
      </c>
      <c r="I14" s="8"/>
      <c r="J14" s="2">
        <v>3</v>
      </c>
      <c r="K14" s="3">
        <v>8165</v>
      </c>
      <c r="L14" s="5">
        <v>9.9000000000000008E-3</v>
      </c>
      <c r="M14" s="3">
        <v>11</v>
      </c>
      <c r="N14" s="4">
        <v>0.8</v>
      </c>
      <c r="O14" s="3">
        <v>6532</v>
      </c>
      <c r="P14" s="3">
        <v>1110</v>
      </c>
      <c r="Q14" s="8"/>
      <c r="R14" s="2">
        <v>3</v>
      </c>
      <c r="S14" s="3">
        <v>12250</v>
      </c>
      <c r="T14" s="5">
        <v>1.0999999999999999E-2</v>
      </c>
      <c r="U14" s="3">
        <v>15</v>
      </c>
      <c r="V14" s="4">
        <v>0.8</v>
      </c>
      <c r="W14" s="3">
        <v>7838</v>
      </c>
      <c r="X14" s="3">
        <v>1232</v>
      </c>
      <c r="Y14" s="8"/>
      <c r="Z14" s="2">
        <v>3</v>
      </c>
      <c r="AA14" s="3">
        <v>14945</v>
      </c>
      <c r="AB14" s="5">
        <v>2.8000000000000001E-2</v>
      </c>
      <c r="AC14" s="3">
        <v>18</v>
      </c>
      <c r="AD14" s="4">
        <v>0.8</v>
      </c>
      <c r="AE14" s="3">
        <v>8073</v>
      </c>
      <c r="AF14" s="3">
        <v>1725</v>
      </c>
      <c r="AG14" s="8"/>
      <c r="AH14" s="12"/>
      <c r="AI14" s="12"/>
      <c r="AJ14" s="12"/>
    </row>
    <row r="15" spans="1:40" x14ac:dyDescent="0.25">
      <c r="A15" s="8"/>
      <c r="B15" s="2">
        <v>4</v>
      </c>
      <c r="C15" s="3">
        <v>9958</v>
      </c>
      <c r="D15" s="5">
        <v>0.03</v>
      </c>
      <c r="E15" s="3">
        <v>12</v>
      </c>
      <c r="F15" s="4">
        <v>0.83</v>
      </c>
      <c r="G15" s="3">
        <v>7966</v>
      </c>
      <c r="H15" s="3">
        <v>469</v>
      </c>
      <c r="I15" s="8"/>
      <c r="J15" s="2">
        <v>4</v>
      </c>
      <c r="K15" s="3">
        <v>9520</v>
      </c>
      <c r="L15" s="5">
        <v>3.1199999999999999E-2</v>
      </c>
      <c r="M15" s="3">
        <v>11</v>
      </c>
      <c r="N15" s="4">
        <v>0.83</v>
      </c>
      <c r="O15" s="3">
        <v>7090</v>
      </c>
      <c r="P15" s="3">
        <v>1064</v>
      </c>
      <c r="Q15" s="8"/>
      <c r="R15" s="2">
        <v>4</v>
      </c>
      <c r="S15" s="3">
        <v>12090</v>
      </c>
      <c r="T15" s="5">
        <v>3.4599999999999999E-2</v>
      </c>
      <c r="U15" s="3">
        <v>14</v>
      </c>
      <c r="V15" s="4">
        <v>0.83</v>
      </c>
      <c r="W15" s="3">
        <v>8224</v>
      </c>
      <c r="X15" s="3">
        <v>1032</v>
      </c>
      <c r="Y15" s="8"/>
      <c r="Z15" s="2">
        <v>4</v>
      </c>
      <c r="AA15" s="3">
        <v>12695</v>
      </c>
      <c r="AB15" s="5">
        <v>3.4599999999999999E-2</v>
      </c>
      <c r="AC15" s="3">
        <v>14</v>
      </c>
      <c r="AD15" s="4">
        <v>0.83</v>
      </c>
      <c r="AE15" s="3">
        <v>8471</v>
      </c>
      <c r="AF15" s="3">
        <v>1362</v>
      </c>
      <c r="AG15" s="8"/>
      <c r="AH15" s="12"/>
      <c r="AI15" s="12"/>
      <c r="AJ15" s="12"/>
    </row>
    <row r="16" spans="1:40" x14ac:dyDescent="0.25">
      <c r="A16" s="8"/>
      <c r="B16" s="2">
        <v>5</v>
      </c>
      <c r="C16" s="3">
        <v>9636</v>
      </c>
      <c r="D16" s="5">
        <v>2.2857142857142857E-2</v>
      </c>
      <c r="E16" s="3">
        <v>10</v>
      </c>
      <c r="F16" s="4">
        <v>0.88</v>
      </c>
      <c r="G16" s="3">
        <v>7805</v>
      </c>
      <c r="H16" s="3">
        <v>520</v>
      </c>
      <c r="I16" s="8"/>
      <c r="J16" s="2">
        <v>5</v>
      </c>
      <c r="K16" s="3">
        <v>8672</v>
      </c>
      <c r="L16" s="5">
        <v>2.1700000000000001E-2</v>
      </c>
      <c r="M16" s="3">
        <v>10</v>
      </c>
      <c r="N16" s="4">
        <v>0.88</v>
      </c>
      <c r="O16" s="3">
        <v>7337</v>
      </c>
      <c r="P16" s="3">
        <v>1101</v>
      </c>
      <c r="Q16" s="8"/>
      <c r="R16" s="2">
        <v>5</v>
      </c>
      <c r="S16" s="3">
        <v>10840</v>
      </c>
      <c r="T16" s="5">
        <v>2.41E-2</v>
      </c>
      <c r="U16" s="3">
        <v>12</v>
      </c>
      <c r="V16" s="4">
        <v>0.88</v>
      </c>
      <c r="W16" s="3">
        <v>8951</v>
      </c>
      <c r="X16" s="3">
        <v>1387</v>
      </c>
      <c r="Y16" s="8"/>
      <c r="Z16" s="2">
        <v>5</v>
      </c>
      <c r="AA16" s="3">
        <v>12032</v>
      </c>
      <c r="AB16" s="5">
        <v>2.41E-2</v>
      </c>
      <c r="AC16" s="3">
        <v>14</v>
      </c>
      <c r="AD16" s="4">
        <v>0.88</v>
      </c>
      <c r="AE16" s="3">
        <v>8593</v>
      </c>
      <c r="AF16" s="3">
        <v>1748</v>
      </c>
      <c r="AG16" s="8"/>
      <c r="AH16" s="12"/>
      <c r="AI16" s="12"/>
      <c r="AJ16" s="12"/>
    </row>
    <row r="17" spans="1:36" x14ac:dyDescent="0.25">
      <c r="A17" s="8"/>
      <c r="B17" s="2">
        <v>6</v>
      </c>
      <c r="C17" s="3">
        <v>10054</v>
      </c>
      <c r="D17" s="5">
        <v>2.2499999999999999E-2</v>
      </c>
      <c r="E17" s="3">
        <v>23</v>
      </c>
      <c r="F17" s="4">
        <v>0.78</v>
      </c>
      <c r="G17" s="3">
        <v>8043</v>
      </c>
      <c r="H17" s="3">
        <v>447</v>
      </c>
      <c r="I17" s="8"/>
      <c r="J17" s="2">
        <v>6</v>
      </c>
      <c r="K17" s="3">
        <v>9149</v>
      </c>
      <c r="L17" s="5">
        <v>0.02</v>
      </c>
      <c r="M17" s="3">
        <v>21</v>
      </c>
      <c r="N17" s="4">
        <v>0.78</v>
      </c>
      <c r="O17" s="3">
        <v>7078</v>
      </c>
      <c r="P17" s="3">
        <v>849</v>
      </c>
      <c r="Q17" s="8"/>
      <c r="R17" s="2">
        <v>6</v>
      </c>
      <c r="S17" s="3">
        <v>11802</v>
      </c>
      <c r="T17" s="5">
        <v>2.1999999999999999E-2</v>
      </c>
      <c r="U17" s="3">
        <v>34</v>
      </c>
      <c r="V17" s="4">
        <v>0.78</v>
      </c>
      <c r="W17" s="3">
        <v>7998</v>
      </c>
      <c r="X17" s="3">
        <v>1044</v>
      </c>
      <c r="Y17" s="8"/>
      <c r="Z17" s="2">
        <v>6</v>
      </c>
      <c r="AA17" s="3">
        <v>14871</v>
      </c>
      <c r="AB17" s="5">
        <v>2.1999999999999999E-2</v>
      </c>
      <c r="AC17" s="3">
        <v>35</v>
      </c>
      <c r="AD17" s="4">
        <v>0.78</v>
      </c>
      <c r="AE17" s="3">
        <v>8078</v>
      </c>
      <c r="AF17" s="3">
        <v>1378</v>
      </c>
      <c r="AG17" s="8"/>
      <c r="AH17" s="12"/>
      <c r="AI17" s="12"/>
      <c r="AJ17" s="12"/>
    </row>
    <row r="18" spans="1:36" x14ac:dyDescent="0.25">
      <c r="A18" s="8"/>
      <c r="B18" s="2">
        <v>7</v>
      </c>
      <c r="C18" s="3">
        <v>9386</v>
      </c>
      <c r="D18" s="5">
        <v>2.2499999999999999E-2</v>
      </c>
      <c r="E18" s="3">
        <v>11</v>
      </c>
      <c r="F18" s="4">
        <v>0.78</v>
      </c>
      <c r="G18" s="3">
        <v>7697</v>
      </c>
      <c r="H18" s="3">
        <v>385</v>
      </c>
      <c r="I18" s="8"/>
      <c r="J18" s="2">
        <v>7</v>
      </c>
      <c r="K18" s="3">
        <v>8000</v>
      </c>
      <c r="L18" s="5">
        <v>2.18E-2</v>
      </c>
      <c r="M18" s="3">
        <v>12</v>
      </c>
      <c r="N18" s="4">
        <v>0.78</v>
      </c>
      <c r="O18" s="3">
        <v>7620</v>
      </c>
      <c r="P18" s="3">
        <v>914</v>
      </c>
      <c r="Q18" s="8"/>
      <c r="R18" s="2">
        <v>7</v>
      </c>
      <c r="S18" s="3">
        <v>9120</v>
      </c>
      <c r="T18" s="5">
        <v>2.4400000000000002E-2</v>
      </c>
      <c r="U18" s="3">
        <v>18</v>
      </c>
      <c r="V18" s="4">
        <v>0.82</v>
      </c>
      <c r="W18" s="3">
        <v>8077</v>
      </c>
      <c r="X18" s="3">
        <v>1197</v>
      </c>
      <c r="Y18" s="8"/>
      <c r="Z18" s="2">
        <v>7</v>
      </c>
      <c r="AA18" s="3">
        <v>11400</v>
      </c>
      <c r="AB18" s="5">
        <v>2.4400000000000002E-2</v>
      </c>
      <c r="AC18" s="3">
        <v>21</v>
      </c>
      <c r="AD18" s="4">
        <v>0.82</v>
      </c>
      <c r="AE18" s="3">
        <v>7350</v>
      </c>
      <c r="AF18" s="3">
        <v>1424</v>
      </c>
      <c r="AG18" s="8"/>
      <c r="AH18" s="12"/>
      <c r="AI18" s="12"/>
      <c r="AJ18" s="12"/>
    </row>
    <row r="19" spans="1:36" x14ac:dyDescent="0.25">
      <c r="A19" s="8"/>
      <c r="B19" s="2">
        <v>8</v>
      </c>
      <c r="C19" s="3">
        <v>10231</v>
      </c>
      <c r="D19" s="5">
        <v>1.714285714285714E-2</v>
      </c>
      <c r="E19" s="3">
        <v>11</v>
      </c>
      <c r="F19" s="4">
        <v>0.79</v>
      </c>
      <c r="G19" s="3">
        <v>8696</v>
      </c>
      <c r="H19" s="3">
        <v>458</v>
      </c>
      <c r="I19" s="8"/>
      <c r="J19" s="2">
        <v>8</v>
      </c>
      <c r="K19" s="3">
        <v>8185</v>
      </c>
      <c r="L19" s="5">
        <v>1.8200000000000001E-2</v>
      </c>
      <c r="M19" s="3">
        <v>10</v>
      </c>
      <c r="N19" s="4">
        <v>0.79</v>
      </c>
      <c r="O19" s="3">
        <v>7739</v>
      </c>
      <c r="P19" s="3">
        <v>851</v>
      </c>
      <c r="Q19" s="8"/>
      <c r="R19" s="2">
        <v>8</v>
      </c>
      <c r="S19" s="3">
        <v>14520</v>
      </c>
      <c r="T19" s="5">
        <v>2.0199999999999999E-2</v>
      </c>
      <c r="U19" s="3">
        <v>15</v>
      </c>
      <c r="V19" s="4">
        <v>0.79</v>
      </c>
      <c r="W19" s="3">
        <v>8126</v>
      </c>
      <c r="X19" s="3">
        <v>800</v>
      </c>
      <c r="Y19" s="8"/>
      <c r="Z19" s="2">
        <v>8</v>
      </c>
      <c r="AA19" s="3">
        <v>17714</v>
      </c>
      <c r="AB19" s="5">
        <v>2.0199999999999999E-2</v>
      </c>
      <c r="AC19" s="3">
        <v>16</v>
      </c>
      <c r="AD19" s="4">
        <v>0.79</v>
      </c>
      <c r="AE19" s="3">
        <v>8695</v>
      </c>
      <c r="AF19" s="3">
        <v>832</v>
      </c>
      <c r="AG19" s="8"/>
      <c r="AH19" s="12"/>
      <c r="AI19" s="12"/>
      <c r="AJ19" s="12"/>
    </row>
    <row r="20" spans="1:36" x14ac:dyDescent="0.25">
      <c r="A20" s="8"/>
      <c r="B20" s="2">
        <v>9</v>
      </c>
      <c r="C20" s="3">
        <v>9921</v>
      </c>
      <c r="D20" s="5">
        <v>2.571428571428571E-2</v>
      </c>
      <c r="E20" s="3">
        <v>18</v>
      </c>
      <c r="F20" s="4">
        <v>0.78</v>
      </c>
      <c r="G20" s="3">
        <v>8433</v>
      </c>
      <c r="H20" s="3">
        <v>562</v>
      </c>
      <c r="I20" s="8"/>
      <c r="J20" s="2">
        <v>9</v>
      </c>
      <c r="K20" s="3">
        <v>8532</v>
      </c>
      <c r="L20" s="5">
        <v>2.5700000000000001E-2</v>
      </c>
      <c r="M20" s="3">
        <v>17</v>
      </c>
      <c r="N20" s="4">
        <v>0.78</v>
      </c>
      <c r="O20" s="3">
        <v>7927</v>
      </c>
      <c r="P20" s="3">
        <v>1110</v>
      </c>
      <c r="Q20" s="8"/>
      <c r="R20" s="2">
        <v>9</v>
      </c>
      <c r="S20" s="3">
        <v>10324</v>
      </c>
      <c r="T20" s="5">
        <v>2.8299999999999999E-2</v>
      </c>
      <c r="U20" s="3">
        <v>27</v>
      </c>
      <c r="V20" s="4">
        <v>0.92</v>
      </c>
      <c r="W20" s="3">
        <v>8878</v>
      </c>
      <c r="X20" s="3">
        <v>1421</v>
      </c>
      <c r="Y20" s="8"/>
      <c r="Z20" s="2">
        <v>9</v>
      </c>
      <c r="AA20" s="3">
        <v>12389</v>
      </c>
      <c r="AB20" s="5">
        <v>2.8299999999999999E-2</v>
      </c>
      <c r="AC20" s="3">
        <v>28</v>
      </c>
      <c r="AD20" s="4">
        <v>0.78</v>
      </c>
      <c r="AE20" s="3">
        <v>8345</v>
      </c>
      <c r="AF20" s="3">
        <v>1705</v>
      </c>
      <c r="AG20" s="8"/>
      <c r="AH20" s="12"/>
      <c r="AI20" s="12"/>
      <c r="AJ20" s="12"/>
    </row>
    <row r="21" spans="1:36" x14ac:dyDescent="0.25">
      <c r="A21" s="8"/>
      <c r="B21" s="2">
        <v>10</v>
      </c>
      <c r="C21" s="3">
        <v>9000</v>
      </c>
      <c r="D21" s="5">
        <v>2.2857142857142857E-2</v>
      </c>
      <c r="E21" s="3">
        <v>15</v>
      </c>
      <c r="F21" s="4">
        <v>0.79</v>
      </c>
      <c r="G21" s="3">
        <v>7380</v>
      </c>
      <c r="H21" s="3">
        <v>388</v>
      </c>
      <c r="I21" s="8"/>
      <c r="J21" s="2">
        <v>10</v>
      </c>
      <c r="K21" s="3">
        <v>8190</v>
      </c>
      <c r="L21" s="5">
        <v>2.0799999999999999E-2</v>
      </c>
      <c r="M21" s="3">
        <v>14</v>
      </c>
      <c r="N21" s="4">
        <v>0.85</v>
      </c>
      <c r="O21" s="3">
        <v>6790</v>
      </c>
      <c r="P21" s="3">
        <v>815</v>
      </c>
      <c r="Q21" s="8"/>
      <c r="R21" s="2">
        <v>10</v>
      </c>
      <c r="S21" s="3">
        <v>13580</v>
      </c>
      <c r="T21" s="5">
        <v>2.3300000000000001E-2</v>
      </c>
      <c r="U21" s="3">
        <v>18</v>
      </c>
      <c r="V21" s="4">
        <v>0.79</v>
      </c>
      <c r="W21" s="3">
        <v>7537</v>
      </c>
      <c r="X21" s="3">
        <v>1000</v>
      </c>
      <c r="Y21" s="8"/>
      <c r="Z21" s="2">
        <v>10</v>
      </c>
      <c r="AA21" s="3">
        <v>17247</v>
      </c>
      <c r="AB21" s="5">
        <v>2.3300000000000001E-2</v>
      </c>
      <c r="AC21" s="3">
        <v>19</v>
      </c>
      <c r="AD21" s="4">
        <v>0.79</v>
      </c>
      <c r="AE21" s="3">
        <v>7688</v>
      </c>
      <c r="AF21" s="3">
        <v>1030</v>
      </c>
      <c r="AG21" s="8"/>
      <c r="AH21" s="12"/>
      <c r="AI21" s="12"/>
      <c r="AJ21" s="12"/>
    </row>
    <row r="22" spans="1:36" x14ac:dyDescent="0.25">
      <c r="A22" s="8"/>
      <c r="B22" s="2">
        <v>11</v>
      </c>
      <c r="C22" s="3">
        <v>9413</v>
      </c>
      <c r="D22" s="5">
        <v>7.4999999999999997E-3</v>
      </c>
      <c r="E22" s="3">
        <v>24</v>
      </c>
      <c r="F22" s="4">
        <v>0.82</v>
      </c>
      <c r="G22" s="3">
        <v>7625</v>
      </c>
      <c r="H22" s="3">
        <v>449</v>
      </c>
      <c r="I22" s="8"/>
      <c r="J22" s="2">
        <v>11</v>
      </c>
      <c r="K22" s="3">
        <v>7813</v>
      </c>
      <c r="L22" s="5">
        <v>7.4000000000000003E-3</v>
      </c>
      <c r="M22" s="3">
        <v>23</v>
      </c>
      <c r="N22" s="4">
        <v>0.82</v>
      </c>
      <c r="O22" s="3">
        <v>7320</v>
      </c>
      <c r="P22" s="3">
        <v>1098</v>
      </c>
      <c r="Q22" s="8"/>
      <c r="R22" s="2">
        <v>11</v>
      </c>
      <c r="S22" s="3">
        <v>9923</v>
      </c>
      <c r="T22" s="5">
        <v>8.0999999999999996E-3</v>
      </c>
      <c r="U22" s="3">
        <v>35</v>
      </c>
      <c r="V22" s="4">
        <v>0.82</v>
      </c>
      <c r="W22" s="3">
        <v>7832</v>
      </c>
      <c r="X22" s="3">
        <v>1318</v>
      </c>
      <c r="Y22" s="8"/>
      <c r="Z22" s="2">
        <v>11</v>
      </c>
      <c r="AA22" s="3">
        <v>10419</v>
      </c>
      <c r="AB22" s="5">
        <v>2.1000000000000001E-2</v>
      </c>
      <c r="AC22" s="3">
        <v>35</v>
      </c>
      <c r="AD22" s="4">
        <v>0.82</v>
      </c>
      <c r="AE22" s="3">
        <v>8459</v>
      </c>
      <c r="AF22" s="3">
        <v>1582</v>
      </c>
      <c r="AG22" s="8"/>
      <c r="AH22" s="12"/>
      <c r="AI22" s="12"/>
      <c r="AJ22" s="12"/>
    </row>
    <row r="23" spans="1:36" x14ac:dyDescent="0.25">
      <c r="A23" s="8"/>
      <c r="B23" s="2">
        <v>12</v>
      </c>
      <c r="C23" s="3">
        <v>10737</v>
      </c>
      <c r="D23" s="5">
        <v>2.1428571428571429E-2</v>
      </c>
      <c r="E23" s="3">
        <v>20</v>
      </c>
      <c r="F23" s="4">
        <v>0.8</v>
      </c>
      <c r="G23" s="3">
        <v>8697</v>
      </c>
      <c r="H23" s="3">
        <v>580</v>
      </c>
      <c r="I23" s="8"/>
      <c r="J23" s="2">
        <v>12</v>
      </c>
      <c r="K23" s="3">
        <v>9341</v>
      </c>
      <c r="L23" s="5">
        <v>1.9900000000000001E-2</v>
      </c>
      <c r="M23" s="3">
        <v>21</v>
      </c>
      <c r="N23" s="4">
        <v>0.8</v>
      </c>
      <c r="O23" s="3">
        <v>8175</v>
      </c>
      <c r="P23" s="3">
        <v>981</v>
      </c>
      <c r="Q23" s="8"/>
      <c r="R23" s="2">
        <v>12</v>
      </c>
      <c r="S23" s="3">
        <v>10742</v>
      </c>
      <c r="T23" s="5">
        <v>2.2100000000000002E-2</v>
      </c>
      <c r="U23" s="3">
        <v>33</v>
      </c>
      <c r="V23" s="4">
        <v>0.8</v>
      </c>
      <c r="W23" s="3">
        <v>9974</v>
      </c>
      <c r="X23" s="3">
        <v>1177</v>
      </c>
      <c r="Y23" s="8"/>
      <c r="Z23" s="2">
        <v>12</v>
      </c>
      <c r="AA23" s="3">
        <v>12246</v>
      </c>
      <c r="AB23" s="5">
        <v>2.2100000000000002E-2</v>
      </c>
      <c r="AC23" s="3">
        <v>36</v>
      </c>
      <c r="AD23" s="4">
        <v>0.8</v>
      </c>
      <c r="AE23" s="3">
        <v>9974</v>
      </c>
      <c r="AF23" s="3">
        <v>1542</v>
      </c>
      <c r="AG23" s="8"/>
      <c r="AH23" s="12"/>
      <c r="AI23" s="18"/>
      <c r="AJ23" s="18"/>
    </row>
    <row r="24" spans="1:36" x14ac:dyDescent="0.25">
      <c r="A24" s="8"/>
      <c r="B24" s="2">
        <v>13</v>
      </c>
      <c r="C24" s="3">
        <v>10889</v>
      </c>
      <c r="D24" s="5">
        <v>2.571428571428571E-2</v>
      </c>
      <c r="E24" s="3">
        <v>16</v>
      </c>
      <c r="F24" s="4">
        <v>0.85</v>
      </c>
      <c r="G24" s="3">
        <v>9038</v>
      </c>
      <c r="H24" s="3">
        <v>452</v>
      </c>
      <c r="I24" s="8"/>
      <c r="J24" s="2">
        <v>13</v>
      </c>
      <c r="K24" s="3">
        <v>8711</v>
      </c>
      <c r="L24" s="5">
        <v>2.52E-2</v>
      </c>
      <c r="M24" s="3">
        <v>15</v>
      </c>
      <c r="N24" s="4">
        <v>0.85</v>
      </c>
      <c r="O24" s="3">
        <v>9219</v>
      </c>
      <c r="P24" s="3">
        <v>1659</v>
      </c>
      <c r="Q24" s="8"/>
      <c r="R24" s="2">
        <v>13</v>
      </c>
      <c r="S24" s="3">
        <v>11150</v>
      </c>
      <c r="T24" s="5">
        <v>2.8199999999999999E-2</v>
      </c>
      <c r="U24" s="3">
        <v>24</v>
      </c>
      <c r="V24" s="4">
        <v>0.85</v>
      </c>
      <c r="W24" s="3">
        <v>11155</v>
      </c>
      <c r="X24" s="3">
        <v>1576</v>
      </c>
      <c r="Y24" s="8"/>
      <c r="Z24" s="2">
        <v>13</v>
      </c>
      <c r="AA24" s="3">
        <v>13380</v>
      </c>
      <c r="AB24" s="5">
        <v>2.8199999999999999E-2</v>
      </c>
      <c r="AC24" s="3">
        <v>25</v>
      </c>
      <c r="AD24" s="4">
        <v>0.85</v>
      </c>
      <c r="AE24" s="3">
        <v>10597</v>
      </c>
      <c r="AF24" s="3">
        <v>1608</v>
      </c>
      <c r="AG24" s="8"/>
      <c r="AH24" s="12"/>
      <c r="AI24" s="18"/>
      <c r="AJ24" s="18"/>
    </row>
    <row r="25" spans="1:36" x14ac:dyDescent="0.25">
      <c r="A25" s="8"/>
      <c r="B25" s="2">
        <v>14</v>
      </c>
      <c r="C25" s="3">
        <v>10845</v>
      </c>
      <c r="D25" s="5">
        <v>3.428571428571428E-2</v>
      </c>
      <c r="E25" s="3">
        <v>23</v>
      </c>
      <c r="F25" s="4">
        <v>0.86</v>
      </c>
      <c r="G25" s="3">
        <v>8893</v>
      </c>
      <c r="H25" s="3">
        <v>445</v>
      </c>
      <c r="I25" s="8"/>
      <c r="J25" s="2">
        <v>14</v>
      </c>
      <c r="K25" s="3">
        <v>9544</v>
      </c>
      <c r="L25" s="5">
        <v>3.0499999999999999E-2</v>
      </c>
      <c r="M25" s="3">
        <v>22</v>
      </c>
      <c r="N25" s="4">
        <v>0.91</v>
      </c>
      <c r="O25" s="3">
        <v>7025</v>
      </c>
      <c r="P25" s="3">
        <v>984</v>
      </c>
      <c r="Q25" s="8"/>
      <c r="R25" s="2">
        <v>14</v>
      </c>
      <c r="S25" s="3">
        <v>11453</v>
      </c>
      <c r="T25" s="5">
        <v>3.39E-2</v>
      </c>
      <c r="U25" s="3">
        <v>26</v>
      </c>
      <c r="V25" s="4">
        <v>0.88</v>
      </c>
      <c r="W25" s="3">
        <v>7306</v>
      </c>
      <c r="X25" s="3">
        <v>1191</v>
      </c>
      <c r="Y25" s="8"/>
      <c r="Z25" s="2">
        <v>14</v>
      </c>
      <c r="AA25" s="3">
        <v>14774</v>
      </c>
      <c r="AB25" s="5">
        <v>3.39E-2</v>
      </c>
      <c r="AC25" s="3">
        <v>31</v>
      </c>
      <c r="AD25" s="4">
        <v>0.88</v>
      </c>
      <c r="AE25" s="3">
        <v>6722</v>
      </c>
      <c r="AF25" s="3">
        <v>1167</v>
      </c>
      <c r="AG25" s="8"/>
      <c r="AH25" s="12"/>
      <c r="AI25" s="18"/>
      <c r="AJ25" s="18"/>
    </row>
    <row r="26" spans="1:36" x14ac:dyDescent="0.25">
      <c r="A26" s="8"/>
      <c r="B26" s="2">
        <v>15</v>
      </c>
      <c r="C26" s="3">
        <v>8995</v>
      </c>
      <c r="D26" s="5">
        <v>1.714285714285714E-2</v>
      </c>
      <c r="E26" s="3">
        <v>10</v>
      </c>
      <c r="F26" s="4">
        <v>0.87</v>
      </c>
      <c r="G26" s="3">
        <v>7196</v>
      </c>
      <c r="H26" s="3">
        <v>379</v>
      </c>
      <c r="I26" s="8"/>
      <c r="J26" s="2">
        <v>15</v>
      </c>
      <c r="K26" s="3">
        <v>7466</v>
      </c>
      <c r="L26" s="5">
        <v>1.6299999999999999E-2</v>
      </c>
      <c r="M26" s="3">
        <v>11</v>
      </c>
      <c r="N26" s="4">
        <v>0.87</v>
      </c>
      <c r="O26" s="3">
        <v>5613</v>
      </c>
      <c r="P26" s="3">
        <v>1010</v>
      </c>
      <c r="Q26" s="8"/>
      <c r="R26" s="2">
        <v>15</v>
      </c>
      <c r="S26" s="3">
        <v>8437</v>
      </c>
      <c r="T26" s="5">
        <v>1.7899999999999999E-2</v>
      </c>
      <c r="U26" s="3">
        <v>17</v>
      </c>
      <c r="V26" s="4">
        <v>0.87</v>
      </c>
      <c r="W26" s="3">
        <v>6455</v>
      </c>
      <c r="X26" s="3">
        <v>1212</v>
      </c>
      <c r="Y26" s="8"/>
      <c r="Z26" s="2">
        <v>15</v>
      </c>
      <c r="AA26" s="3">
        <v>10520</v>
      </c>
      <c r="AB26" s="5">
        <v>3.5999999999999997E-2</v>
      </c>
      <c r="AC26" s="3">
        <v>18</v>
      </c>
      <c r="AD26" s="4">
        <v>0.87</v>
      </c>
      <c r="AE26" s="3">
        <v>6455</v>
      </c>
      <c r="AF26" s="3">
        <v>1418</v>
      </c>
      <c r="AG26" s="8"/>
      <c r="AH26" s="12"/>
      <c r="AI26" s="12"/>
      <c r="AJ26" s="12"/>
    </row>
    <row r="27" spans="1:36" x14ac:dyDescent="0.25">
      <c r="A27" s="8"/>
      <c r="B27" s="2">
        <v>16</v>
      </c>
      <c r="C27" s="3">
        <v>8781</v>
      </c>
      <c r="D27" s="5">
        <v>2.571428571428571E-2</v>
      </c>
      <c r="E27" s="3">
        <v>24</v>
      </c>
      <c r="F27" s="4">
        <v>0.78</v>
      </c>
      <c r="G27" s="3">
        <v>7113</v>
      </c>
      <c r="H27" s="3">
        <v>374</v>
      </c>
      <c r="I27" s="8"/>
      <c r="J27" s="2">
        <v>16</v>
      </c>
      <c r="K27" s="3">
        <v>7464</v>
      </c>
      <c r="L27" s="5">
        <v>2.29E-2</v>
      </c>
      <c r="M27" s="3">
        <v>25</v>
      </c>
      <c r="N27" s="4">
        <v>0.81</v>
      </c>
      <c r="O27" s="3">
        <v>6971</v>
      </c>
      <c r="P27" s="3">
        <v>837</v>
      </c>
      <c r="Q27" s="8"/>
      <c r="R27" s="2">
        <v>16</v>
      </c>
      <c r="S27" s="3">
        <v>10226</v>
      </c>
      <c r="T27" s="5">
        <v>2.52E-2</v>
      </c>
      <c r="U27" s="3">
        <v>37</v>
      </c>
      <c r="V27" s="4">
        <v>0.78</v>
      </c>
      <c r="W27" s="3">
        <v>7529</v>
      </c>
      <c r="X27" s="3">
        <v>1096</v>
      </c>
      <c r="Y27" s="8"/>
      <c r="Z27" s="2">
        <v>16</v>
      </c>
      <c r="AA27" s="3">
        <v>13498</v>
      </c>
      <c r="AB27" s="5">
        <v>2.52E-2</v>
      </c>
      <c r="AC27" s="3">
        <v>37</v>
      </c>
      <c r="AD27" s="4">
        <v>0.78</v>
      </c>
      <c r="AE27" s="3">
        <v>6776</v>
      </c>
      <c r="AF27" s="3">
        <v>1260</v>
      </c>
      <c r="AG27" s="8"/>
      <c r="AH27" s="12"/>
      <c r="AI27" s="12"/>
      <c r="AJ27" s="12"/>
    </row>
    <row r="28" spans="1:36" x14ac:dyDescent="0.25">
      <c r="A28" s="8"/>
      <c r="B28" s="2">
        <v>17</v>
      </c>
      <c r="C28" s="3">
        <v>10117</v>
      </c>
      <c r="D28" s="5">
        <v>1.714285714285714E-2</v>
      </c>
      <c r="E28" s="3">
        <v>25</v>
      </c>
      <c r="F28" s="4">
        <v>0.86</v>
      </c>
      <c r="G28" s="3">
        <v>8296</v>
      </c>
      <c r="H28" s="3">
        <v>461</v>
      </c>
      <c r="I28" s="8"/>
      <c r="J28" s="2">
        <v>17</v>
      </c>
      <c r="K28" s="3">
        <v>9308</v>
      </c>
      <c r="L28" s="5">
        <v>1.5900000000000001E-2</v>
      </c>
      <c r="M28" s="3">
        <v>26</v>
      </c>
      <c r="N28" s="4">
        <v>0.86</v>
      </c>
      <c r="O28" s="3">
        <v>6803</v>
      </c>
      <c r="P28" s="3">
        <v>1225</v>
      </c>
      <c r="Q28" s="8"/>
      <c r="R28" s="2">
        <v>17</v>
      </c>
      <c r="S28" s="3">
        <v>10704</v>
      </c>
      <c r="T28" s="5">
        <v>1.7600000000000001E-2</v>
      </c>
      <c r="U28" s="3">
        <v>36</v>
      </c>
      <c r="V28" s="4">
        <v>0.86</v>
      </c>
      <c r="W28" s="3">
        <v>8028</v>
      </c>
      <c r="X28" s="3">
        <v>1335</v>
      </c>
      <c r="Y28" s="8"/>
      <c r="Z28" s="2">
        <v>17</v>
      </c>
      <c r="AA28" s="3">
        <v>13808</v>
      </c>
      <c r="AB28" s="5">
        <v>1.7600000000000001E-2</v>
      </c>
      <c r="AC28" s="3">
        <v>39</v>
      </c>
      <c r="AD28" s="4">
        <v>0.86</v>
      </c>
      <c r="AE28" s="3">
        <v>7305</v>
      </c>
      <c r="AF28" s="3">
        <v>1522</v>
      </c>
      <c r="AG28" s="8"/>
      <c r="AH28" s="12"/>
      <c r="AI28" s="12"/>
      <c r="AJ28" s="12"/>
    </row>
    <row r="29" spans="1:36" x14ac:dyDescent="0.25">
      <c r="A29" s="8"/>
      <c r="B29" s="2">
        <v>18</v>
      </c>
      <c r="C29" s="3">
        <v>9514</v>
      </c>
      <c r="D29" s="5">
        <v>1.2857142857142855E-2</v>
      </c>
      <c r="E29" s="3">
        <v>12</v>
      </c>
      <c r="F29" s="4">
        <v>0.85</v>
      </c>
      <c r="G29" s="3">
        <v>7706</v>
      </c>
      <c r="H29" s="3">
        <v>428</v>
      </c>
      <c r="I29" s="8"/>
      <c r="J29" s="2">
        <v>18</v>
      </c>
      <c r="K29" s="3">
        <v>8372</v>
      </c>
      <c r="L29" s="5">
        <v>1.18E-2</v>
      </c>
      <c r="M29" s="3">
        <v>11</v>
      </c>
      <c r="N29" s="4">
        <v>0.85</v>
      </c>
      <c r="O29" s="3">
        <v>6011</v>
      </c>
      <c r="P29" s="3">
        <v>1022</v>
      </c>
      <c r="Q29" s="8"/>
      <c r="R29" s="2">
        <v>18</v>
      </c>
      <c r="S29" s="3">
        <v>10381</v>
      </c>
      <c r="T29" s="5">
        <v>1.2999999999999999E-2</v>
      </c>
      <c r="U29" s="3">
        <v>15</v>
      </c>
      <c r="V29" s="4">
        <v>0.85</v>
      </c>
      <c r="W29" s="3">
        <v>6312</v>
      </c>
      <c r="X29" s="3">
        <v>1022</v>
      </c>
      <c r="Y29" s="8"/>
      <c r="Z29" s="2">
        <v>18</v>
      </c>
      <c r="AA29" s="3">
        <v>11419</v>
      </c>
      <c r="AB29" s="5">
        <v>0.03</v>
      </c>
      <c r="AC29" s="3">
        <v>15</v>
      </c>
      <c r="AD29" s="4">
        <v>0.85</v>
      </c>
      <c r="AE29" s="3">
        <v>6249</v>
      </c>
      <c r="AF29" s="3">
        <v>1134</v>
      </c>
      <c r="AG29" s="8"/>
      <c r="AH29" s="12"/>
      <c r="AI29" s="12"/>
      <c r="AJ29" s="12"/>
    </row>
    <row r="30" spans="1:36" x14ac:dyDescent="0.25">
      <c r="A30" s="8"/>
      <c r="B30" s="2">
        <v>19</v>
      </c>
      <c r="C30" s="3">
        <v>9714</v>
      </c>
      <c r="D30" s="5">
        <v>3.5714285714285719E-2</v>
      </c>
      <c r="E30" s="3">
        <v>17</v>
      </c>
      <c r="F30" s="4">
        <v>0.87</v>
      </c>
      <c r="G30" s="3">
        <v>8160</v>
      </c>
      <c r="H30" s="3">
        <v>480</v>
      </c>
      <c r="I30" s="8"/>
      <c r="J30" s="2">
        <v>19</v>
      </c>
      <c r="K30" s="3">
        <v>8645</v>
      </c>
      <c r="L30" s="5">
        <v>3.1800000000000002E-2</v>
      </c>
      <c r="M30" s="3">
        <v>16</v>
      </c>
      <c r="N30" s="4">
        <v>0.87</v>
      </c>
      <c r="O30" s="3">
        <v>7670</v>
      </c>
      <c r="P30" s="3">
        <v>920</v>
      </c>
      <c r="Q30" s="8"/>
      <c r="R30" s="2">
        <v>19</v>
      </c>
      <c r="S30" s="3">
        <v>11930</v>
      </c>
      <c r="T30" s="5">
        <v>3.5299999999999998E-2</v>
      </c>
      <c r="U30" s="3">
        <v>22</v>
      </c>
      <c r="V30" s="4">
        <v>0.87</v>
      </c>
      <c r="W30" s="3">
        <v>8514</v>
      </c>
      <c r="X30" s="3">
        <v>1205</v>
      </c>
      <c r="Y30" s="8"/>
      <c r="Z30" s="2">
        <v>19</v>
      </c>
      <c r="AA30" s="3">
        <v>13720</v>
      </c>
      <c r="AB30" s="5">
        <v>3.5299999999999998E-2</v>
      </c>
      <c r="AC30" s="3">
        <v>22</v>
      </c>
      <c r="AD30" s="4">
        <v>0.87</v>
      </c>
      <c r="AE30" s="3">
        <v>8344</v>
      </c>
      <c r="AF30" s="3">
        <v>1687</v>
      </c>
      <c r="AG30" s="8"/>
      <c r="AH30" s="12"/>
      <c r="AI30" s="12"/>
      <c r="AJ30" s="12"/>
    </row>
    <row r="31" spans="1:36" x14ac:dyDescent="0.25">
      <c r="A31" s="8"/>
      <c r="B31" s="2">
        <v>20</v>
      </c>
      <c r="C31" s="3">
        <v>9973</v>
      </c>
      <c r="D31" s="5">
        <v>0.03</v>
      </c>
      <c r="E31" s="3">
        <v>23</v>
      </c>
      <c r="F31" s="4">
        <v>0.78</v>
      </c>
      <c r="G31" s="3">
        <v>8477</v>
      </c>
      <c r="H31" s="3">
        <v>471</v>
      </c>
      <c r="I31" s="8"/>
      <c r="J31" s="2">
        <v>20</v>
      </c>
      <c r="K31" s="3">
        <v>9000</v>
      </c>
      <c r="L31" s="5">
        <v>2.8199999999999999E-2</v>
      </c>
      <c r="M31" s="3">
        <v>22</v>
      </c>
      <c r="N31" s="4">
        <v>0.78</v>
      </c>
      <c r="O31" s="3">
        <v>7205</v>
      </c>
      <c r="P31" s="3">
        <v>1153</v>
      </c>
      <c r="Q31" s="8"/>
      <c r="R31" s="2">
        <v>20</v>
      </c>
      <c r="S31" s="3">
        <v>12510</v>
      </c>
      <c r="T31" s="5">
        <v>3.1300000000000001E-2</v>
      </c>
      <c r="U31" s="3">
        <v>29</v>
      </c>
      <c r="V31" s="4">
        <v>0.78</v>
      </c>
      <c r="W31" s="3">
        <v>7637</v>
      </c>
      <c r="X31" s="3">
        <v>1211</v>
      </c>
      <c r="Y31" s="8"/>
      <c r="Z31" s="2">
        <v>20</v>
      </c>
      <c r="AA31" s="3">
        <v>15638</v>
      </c>
      <c r="AB31" s="5">
        <v>3.1300000000000001E-2</v>
      </c>
      <c r="AC31" s="3">
        <v>35</v>
      </c>
      <c r="AD31" s="4">
        <v>0.78</v>
      </c>
      <c r="AE31" s="3">
        <v>7408</v>
      </c>
      <c r="AF31" s="3">
        <v>1272</v>
      </c>
      <c r="AG31" s="8"/>
      <c r="AH31" s="12"/>
      <c r="AI31" s="12"/>
      <c r="AJ31" s="12"/>
    </row>
    <row r="32" spans="1:36" x14ac:dyDescent="0.25">
      <c r="A32" s="8"/>
      <c r="B32" s="2">
        <v>21</v>
      </c>
      <c r="C32" s="3">
        <v>8518</v>
      </c>
      <c r="D32" s="5">
        <v>1.4999999999999999E-2</v>
      </c>
      <c r="E32" s="3">
        <v>8</v>
      </c>
      <c r="F32" s="4">
        <v>0.88</v>
      </c>
      <c r="G32" s="3">
        <v>7240</v>
      </c>
      <c r="H32" s="3">
        <v>381</v>
      </c>
      <c r="I32" s="8"/>
      <c r="J32" s="2">
        <v>21</v>
      </c>
      <c r="K32" s="3">
        <v>7837</v>
      </c>
      <c r="L32" s="5">
        <v>1.55E-2</v>
      </c>
      <c r="M32" s="3">
        <v>7</v>
      </c>
      <c r="N32" s="4">
        <v>0.88</v>
      </c>
      <c r="O32" s="3">
        <v>6299</v>
      </c>
      <c r="P32" s="3">
        <v>756</v>
      </c>
      <c r="Q32" s="8"/>
      <c r="R32" s="2">
        <v>21</v>
      </c>
      <c r="S32" s="3">
        <v>10815</v>
      </c>
      <c r="T32" s="5">
        <v>1.7399999999999999E-2</v>
      </c>
      <c r="U32" s="3">
        <v>10</v>
      </c>
      <c r="V32" s="4">
        <v>0.86</v>
      </c>
      <c r="W32" s="3">
        <v>7244</v>
      </c>
      <c r="X32" s="3">
        <v>1052</v>
      </c>
      <c r="Y32" s="8"/>
      <c r="Z32" s="2">
        <v>21</v>
      </c>
      <c r="AA32" s="3">
        <v>11572</v>
      </c>
      <c r="AB32" s="5">
        <v>1.7399999999999999E-2</v>
      </c>
      <c r="AC32" s="3">
        <v>12</v>
      </c>
      <c r="AD32" s="4">
        <v>0.86</v>
      </c>
      <c r="AE32" s="3">
        <v>6592</v>
      </c>
      <c r="AF32" s="3">
        <v>1252</v>
      </c>
      <c r="AG32" s="8"/>
      <c r="AH32" s="12"/>
      <c r="AI32" s="12"/>
      <c r="AJ32" s="12"/>
    </row>
    <row r="33" spans="1:36" x14ac:dyDescent="0.25">
      <c r="A33" s="8"/>
      <c r="B33" s="2">
        <v>22</v>
      </c>
      <c r="C33" s="3">
        <v>10499</v>
      </c>
      <c r="D33" s="5">
        <v>4.2857142857142858E-2</v>
      </c>
      <c r="E33" s="3">
        <v>14</v>
      </c>
      <c r="F33" s="4">
        <v>0.81</v>
      </c>
      <c r="G33" s="3">
        <v>8399</v>
      </c>
      <c r="H33" s="3">
        <v>494</v>
      </c>
      <c r="I33" s="8"/>
      <c r="J33" s="2">
        <v>22</v>
      </c>
      <c r="K33" s="3">
        <v>8609</v>
      </c>
      <c r="L33" s="5">
        <v>3.8600000000000002E-2</v>
      </c>
      <c r="M33" s="3">
        <v>13</v>
      </c>
      <c r="N33" s="4">
        <v>0.81</v>
      </c>
      <c r="O33" s="3">
        <v>6971</v>
      </c>
      <c r="P33" s="3">
        <v>837</v>
      </c>
      <c r="Q33" s="8"/>
      <c r="R33" s="2">
        <v>22</v>
      </c>
      <c r="S33" s="3">
        <v>11020</v>
      </c>
      <c r="T33" s="5">
        <v>4.2799999999999998E-2</v>
      </c>
      <c r="U33" s="3">
        <v>18</v>
      </c>
      <c r="V33" s="4">
        <v>0.81</v>
      </c>
      <c r="W33" s="3">
        <v>7598</v>
      </c>
      <c r="X33" s="3">
        <v>1063</v>
      </c>
      <c r="Y33" s="8"/>
      <c r="Z33" s="2">
        <v>22</v>
      </c>
      <c r="AA33" s="3">
        <v>13224</v>
      </c>
      <c r="AB33" s="5">
        <v>4.2799999999999998E-2</v>
      </c>
      <c r="AC33" s="3">
        <v>19</v>
      </c>
      <c r="AD33" s="4">
        <v>0.81</v>
      </c>
      <c r="AE33" s="3">
        <v>7294</v>
      </c>
      <c r="AF33" s="3">
        <v>1212</v>
      </c>
      <c r="AG33" s="8"/>
      <c r="AH33" s="12"/>
      <c r="AI33" s="12"/>
      <c r="AJ33" s="12"/>
    </row>
    <row r="34" spans="1:36" x14ac:dyDescent="0.25">
      <c r="A34" s="8"/>
      <c r="B34" s="2">
        <v>23</v>
      </c>
      <c r="C34" s="3">
        <v>9221</v>
      </c>
      <c r="D34" s="5">
        <v>1.4999999999999999E-2</v>
      </c>
      <c r="E34" s="3">
        <v>24</v>
      </c>
      <c r="F34" s="4">
        <v>0.79</v>
      </c>
      <c r="G34" s="3">
        <v>7561</v>
      </c>
      <c r="H34" s="3">
        <v>398</v>
      </c>
      <c r="I34" s="8"/>
      <c r="J34" s="2">
        <v>23</v>
      </c>
      <c r="K34" s="3">
        <v>8483</v>
      </c>
      <c r="L34" s="5">
        <v>1.46E-2</v>
      </c>
      <c r="M34" s="3">
        <v>23</v>
      </c>
      <c r="N34" s="4">
        <v>0.79</v>
      </c>
      <c r="O34" s="3">
        <v>6049</v>
      </c>
      <c r="P34" s="3">
        <v>665</v>
      </c>
      <c r="Q34" s="8"/>
      <c r="R34" s="2">
        <v>23</v>
      </c>
      <c r="S34" s="3">
        <v>10264</v>
      </c>
      <c r="T34" s="5">
        <v>1.6199999999999999E-2</v>
      </c>
      <c r="U34" s="3">
        <v>32</v>
      </c>
      <c r="V34" s="4">
        <v>0.79</v>
      </c>
      <c r="W34" s="3">
        <v>6896</v>
      </c>
      <c r="X34" s="3">
        <v>685</v>
      </c>
      <c r="Y34" s="8"/>
      <c r="Z34" s="2">
        <v>23</v>
      </c>
      <c r="AA34" s="3">
        <v>11598</v>
      </c>
      <c r="AB34" s="5">
        <v>2.5000000000000001E-2</v>
      </c>
      <c r="AC34" s="3">
        <v>39</v>
      </c>
      <c r="AD34" s="4">
        <v>0.79</v>
      </c>
      <c r="AE34" s="3">
        <v>7172</v>
      </c>
      <c r="AF34" s="3">
        <v>884</v>
      </c>
      <c r="AG34" s="8"/>
      <c r="AH34" s="12"/>
      <c r="AI34" s="12"/>
      <c r="AJ34" s="12"/>
    </row>
    <row r="35" spans="1:36" x14ac:dyDescent="0.25">
      <c r="A35" s="8"/>
      <c r="B35" s="2">
        <v>24</v>
      </c>
      <c r="C35" s="3">
        <v>10547</v>
      </c>
      <c r="D35" s="5">
        <v>3.428571428571428E-2</v>
      </c>
      <c r="E35" s="3">
        <v>19</v>
      </c>
      <c r="F35" s="4">
        <v>0.83</v>
      </c>
      <c r="G35" s="3">
        <v>8543</v>
      </c>
      <c r="H35" s="3">
        <v>450</v>
      </c>
      <c r="I35" s="8"/>
      <c r="J35" s="2">
        <v>24</v>
      </c>
      <c r="K35" s="3">
        <v>9387</v>
      </c>
      <c r="L35" s="5">
        <v>3.1899999999999998E-2</v>
      </c>
      <c r="M35" s="3">
        <v>20</v>
      </c>
      <c r="N35" s="4">
        <v>0.83</v>
      </c>
      <c r="O35" s="3">
        <v>7860</v>
      </c>
      <c r="P35" s="3">
        <v>1415</v>
      </c>
      <c r="Q35" s="8"/>
      <c r="R35" s="2">
        <v>24</v>
      </c>
      <c r="S35" s="3">
        <v>14445</v>
      </c>
      <c r="T35" s="5">
        <v>3.5099999999999999E-2</v>
      </c>
      <c r="U35" s="3">
        <v>24</v>
      </c>
      <c r="V35" s="4">
        <v>0.83</v>
      </c>
      <c r="W35" s="3">
        <v>8174</v>
      </c>
      <c r="X35" s="3">
        <v>1599</v>
      </c>
      <c r="Y35" s="8"/>
      <c r="Z35" s="2">
        <v>24</v>
      </c>
      <c r="AA35" s="3">
        <v>16178</v>
      </c>
      <c r="AB35" s="5">
        <v>3.5099999999999999E-2</v>
      </c>
      <c r="AC35" s="3">
        <v>29</v>
      </c>
      <c r="AD35" s="4">
        <v>0.83</v>
      </c>
      <c r="AE35" s="3">
        <v>7847</v>
      </c>
      <c r="AF35" s="3">
        <v>1855</v>
      </c>
      <c r="AG35" s="8"/>
      <c r="AH35" s="12"/>
      <c r="AI35" s="12"/>
      <c r="AJ35" s="12"/>
    </row>
    <row r="36" spans="1:36" x14ac:dyDescent="0.25">
      <c r="A36" s="8"/>
      <c r="B36" s="2">
        <v>25</v>
      </c>
      <c r="C36" s="3">
        <v>10706</v>
      </c>
      <c r="D36" s="5">
        <v>1.2500000000000001E-2</v>
      </c>
      <c r="E36" s="3">
        <v>12</v>
      </c>
      <c r="F36" s="4">
        <v>0.87</v>
      </c>
      <c r="G36" s="3">
        <v>8672</v>
      </c>
      <c r="H36" s="3">
        <v>456</v>
      </c>
      <c r="I36" s="8"/>
      <c r="J36" s="2">
        <v>25</v>
      </c>
      <c r="K36" s="3">
        <v>9421</v>
      </c>
      <c r="L36" s="5">
        <v>1.18E-2</v>
      </c>
      <c r="M36" s="3">
        <v>12</v>
      </c>
      <c r="N36" s="4">
        <v>0.87</v>
      </c>
      <c r="O36" s="3">
        <v>7978</v>
      </c>
      <c r="P36" s="3">
        <v>1276</v>
      </c>
      <c r="Q36" s="8"/>
      <c r="R36" s="2">
        <v>25</v>
      </c>
      <c r="S36" s="3">
        <v>11965</v>
      </c>
      <c r="T36" s="5">
        <v>1.2999999999999999E-2</v>
      </c>
      <c r="U36" s="3">
        <v>19</v>
      </c>
      <c r="V36" s="4">
        <v>0.87</v>
      </c>
      <c r="W36" s="3">
        <v>8536</v>
      </c>
      <c r="X36" s="3">
        <v>1646</v>
      </c>
      <c r="Y36" s="8"/>
      <c r="Z36" s="2">
        <v>25</v>
      </c>
      <c r="AA36" s="3">
        <v>15794</v>
      </c>
      <c r="AB36" s="5">
        <v>1.2999999999999999E-2</v>
      </c>
      <c r="AC36" s="3">
        <v>20</v>
      </c>
      <c r="AD36" s="4">
        <v>0.87</v>
      </c>
      <c r="AE36" s="3">
        <v>7682</v>
      </c>
      <c r="AF36" s="3">
        <v>2222</v>
      </c>
      <c r="AG36" s="8"/>
      <c r="AH36" s="12"/>
      <c r="AI36" s="12"/>
      <c r="AJ36" s="12"/>
    </row>
    <row r="37" spans="1:36" x14ac:dyDescent="0.25">
      <c r="A37" s="8"/>
      <c r="B37" s="2">
        <v>26</v>
      </c>
      <c r="C37" s="3">
        <v>9980</v>
      </c>
      <c r="D37" s="5">
        <v>3.7499999999999999E-2</v>
      </c>
      <c r="E37" s="3">
        <v>12</v>
      </c>
      <c r="F37" s="4">
        <v>0.8</v>
      </c>
      <c r="G37" s="3">
        <v>7984</v>
      </c>
      <c r="H37" s="3">
        <v>399</v>
      </c>
      <c r="I37" s="8"/>
      <c r="J37" s="2">
        <v>26</v>
      </c>
      <c r="K37" s="3">
        <v>8283</v>
      </c>
      <c r="L37" s="5">
        <v>3.4500000000000003E-2</v>
      </c>
      <c r="M37" s="3">
        <v>12</v>
      </c>
      <c r="N37" s="4">
        <v>0.8</v>
      </c>
      <c r="O37" s="3">
        <v>7665</v>
      </c>
      <c r="P37" s="3">
        <v>1073</v>
      </c>
      <c r="Q37" s="8"/>
      <c r="R37" s="2">
        <v>26</v>
      </c>
      <c r="S37" s="3">
        <v>10519</v>
      </c>
      <c r="T37" s="5">
        <v>3.8600000000000002E-2</v>
      </c>
      <c r="U37" s="3">
        <v>18</v>
      </c>
      <c r="V37" s="4">
        <v>0.8</v>
      </c>
      <c r="W37" s="3">
        <v>8738</v>
      </c>
      <c r="X37" s="3">
        <v>1255</v>
      </c>
      <c r="Y37" s="8"/>
      <c r="Z37" s="2">
        <v>26</v>
      </c>
      <c r="AA37" s="3">
        <v>11361</v>
      </c>
      <c r="AB37" s="5">
        <v>3.8600000000000002E-2</v>
      </c>
      <c r="AC37" s="3">
        <v>20</v>
      </c>
      <c r="AD37" s="4">
        <v>0.8</v>
      </c>
      <c r="AE37" s="3">
        <v>8388</v>
      </c>
      <c r="AF37" s="3">
        <v>1544</v>
      </c>
      <c r="AG37" s="8"/>
      <c r="AH37" s="12"/>
      <c r="AI37" s="12"/>
      <c r="AJ37" s="12"/>
    </row>
    <row r="38" spans="1:36" x14ac:dyDescent="0.25">
      <c r="A38" s="8"/>
      <c r="B38" s="2">
        <v>27</v>
      </c>
      <c r="C38" s="3">
        <v>9598</v>
      </c>
      <c r="D38" s="5">
        <v>0.01</v>
      </c>
      <c r="E38" s="3">
        <v>11</v>
      </c>
      <c r="F38" s="4">
        <v>0.9</v>
      </c>
      <c r="G38" s="3">
        <v>7678</v>
      </c>
      <c r="H38" s="3">
        <v>480</v>
      </c>
      <c r="I38" s="8"/>
      <c r="J38" s="2">
        <v>27</v>
      </c>
      <c r="K38" s="3">
        <v>9520</v>
      </c>
      <c r="L38" s="5">
        <v>9.2999999999999992E-3</v>
      </c>
      <c r="M38" s="3">
        <v>11</v>
      </c>
      <c r="N38" s="4">
        <v>0.9</v>
      </c>
      <c r="O38" s="3">
        <v>7524</v>
      </c>
      <c r="P38" s="3">
        <v>1279</v>
      </c>
      <c r="Q38" s="8"/>
      <c r="R38" s="2">
        <v>27</v>
      </c>
      <c r="S38" s="3">
        <v>10853</v>
      </c>
      <c r="T38" s="5">
        <v>1.03E-2</v>
      </c>
      <c r="U38" s="3">
        <v>16</v>
      </c>
      <c r="V38" s="4">
        <v>0.9</v>
      </c>
      <c r="W38" s="3">
        <v>9179</v>
      </c>
      <c r="X38" s="3">
        <v>1522</v>
      </c>
      <c r="Y38" s="8"/>
      <c r="Z38" s="2">
        <v>27</v>
      </c>
      <c r="AA38" s="3">
        <v>11504</v>
      </c>
      <c r="AB38" s="5">
        <v>0.03</v>
      </c>
      <c r="AC38" s="3">
        <v>19</v>
      </c>
      <c r="AD38" s="4">
        <v>0.9</v>
      </c>
      <c r="AE38" s="3">
        <v>9913</v>
      </c>
      <c r="AF38" s="3">
        <v>1552</v>
      </c>
      <c r="AG38" s="8"/>
      <c r="AH38" s="12"/>
      <c r="AI38" s="12"/>
      <c r="AJ38" s="12"/>
    </row>
    <row r="39" spans="1:36" x14ac:dyDescent="0.25">
      <c r="A39" s="8"/>
      <c r="B39" s="2">
        <v>28</v>
      </c>
      <c r="C39" s="3">
        <v>9572</v>
      </c>
      <c r="D39" s="5">
        <v>2.5000000000000001E-2</v>
      </c>
      <c r="E39" s="3">
        <v>15</v>
      </c>
      <c r="F39" s="4">
        <v>0.93</v>
      </c>
      <c r="G39" s="3">
        <v>8136</v>
      </c>
      <c r="H39" s="3">
        <v>479</v>
      </c>
      <c r="I39" s="8"/>
      <c r="J39" s="2">
        <v>28</v>
      </c>
      <c r="K39" s="3">
        <v>8328</v>
      </c>
      <c r="L39" s="5">
        <v>2.23E-2</v>
      </c>
      <c r="M39" s="3">
        <v>13</v>
      </c>
      <c r="N39" s="4">
        <v>0.93</v>
      </c>
      <c r="O39" s="3">
        <v>6672</v>
      </c>
      <c r="P39" s="3">
        <v>1268</v>
      </c>
      <c r="Q39" s="8"/>
      <c r="R39" s="2">
        <v>28</v>
      </c>
      <c r="S39" s="3">
        <v>9244</v>
      </c>
      <c r="T39" s="5">
        <v>2.5000000000000001E-2</v>
      </c>
      <c r="U39" s="3">
        <v>17</v>
      </c>
      <c r="V39" s="4">
        <v>0.93</v>
      </c>
      <c r="W39" s="3">
        <v>7539</v>
      </c>
      <c r="X39" s="3">
        <v>1572</v>
      </c>
      <c r="Y39" s="8"/>
      <c r="Z39" s="2">
        <v>28</v>
      </c>
      <c r="AA39" s="3">
        <v>11555</v>
      </c>
      <c r="AB39" s="5">
        <v>2.5000000000000001E-2</v>
      </c>
      <c r="AC39" s="3">
        <v>20</v>
      </c>
      <c r="AD39" s="4">
        <v>0.93</v>
      </c>
      <c r="AE39" s="3">
        <v>7237</v>
      </c>
      <c r="AF39" s="3">
        <v>1981</v>
      </c>
      <c r="AG39" s="8"/>
      <c r="AH39" s="12"/>
      <c r="AI39" s="12"/>
      <c r="AJ39" s="12"/>
    </row>
    <row r="40" spans="1:36" x14ac:dyDescent="0.25">
      <c r="A40" s="8"/>
      <c r="B40" s="2">
        <v>29</v>
      </c>
      <c r="C40" s="3">
        <v>8833</v>
      </c>
      <c r="D40" s="5">
        <v>2.1428571428571429E-2</v>
      </c>
      <c r="E40" s="3">
        <v>11</v>
      </c>
      <c r="F40" s="4">
        <v>0.89</v>
      </c>
      <c r="G40" s="3">
        <v>7420</v>
      </c>
      <c r="H40" s="3">
        <v>495</v>
      </c>
      <c r="I40" s="8"/>
      <c r="J40" s="2">
        <v>29</v>
      </c>
      <c r="K40" s="3">
        <v>7950</v>
      </c>
      <c r="L40" s="5">
        <v>2.23E-2</v>
      </c>
      <c r="M40" s="3">
        <v>12</v>
      </c>
      <c r="N40" s="4">
        <v>0.89</v>
      </c>
      <c r="O40" s="3">
        <v>6901</v>
      </c>
      <c r="P40" s="3">
        <v>828</v>
      </c>
      <c r="Q40" s="8"/>
      <c r="R40" s="2">
        <v>29</v>
      </c>
      <c r="S40" s="3">
        <v>12520</v>
      </c>
      <c r="T40" s="5">
        <v>2.4500000000000001E-2</v>
      </c>
      <c r="U40" s="3">
        <v>16</v>
      </c>
      <c r="V40" s="4">
        <v>0.89</v>
      </c>
      <c r="W40" s="3">
        <v>8419</v>
      </c>
      <c r="X40" s="3">
        <v>770</v>
      </c>
      <c r="Y40" s="8"/>
      <c r="Z40" s="2">
        <v>29</v>
      </c>
      <c r="AA40" s="3">
        <v>15274</v>
      </c>
      <c r="AB40" s="5">
        <v>2.4500000000000001E-2</v>
      </c>
      <c r="AC40" s="3">
        <v>20</v>
      </c>
      <c r="AD40" s="4">
        <v>0.89</v>
      </c>
      <c r="AE40" s="3">
        <v>7661</v>
      </c>
      <c r="AF40" s="3">
        <v>978</v>
      </c>
      <c r="AG40" s="8"/>
      <c r="AH40" s="12"/>
      <c r="AI40" s="12"/>
      <c r="AJ40" s="12"/>
    </row>
    <row r="41" spans="1:36" x14ac:dyDescent="0.25">
      <c r="A41" s="8"/>
      <c r="B41" s="2">
        <v>30</v>
      </c>
      <c r="C41" s="3">
        <v>9184</v>
      </c>
      <c r="D41" s="5">
        <v>1.4999999999999999E-2</v>
      </c>
      <c r="E41" s="3">
        <v>8</v>
      </c>
      <c r="F41" s="4">
        <v>0.79</v>
      </c>
      <c r="G41" s="3">
        <v>7806</v>
      </c>
      <c r="H41" s="3">
        <v>390</v>
      </c>
      <c r="I41" s="8"/>
      <c r="J41" s="2">
        <v>30</v>
      </c>
      <c r="K41" s="3">
        <v>7990</v>
      </c>
      <c r="L41" s="5">
        <v>1.44E-2</v>
      </c>
      <c r="M41" s="3">
        <v>7</v>
      </c>
      <c r="N41" s="4">
        <v>0.82</v>
      </c>
      <c r="O41" s="3">
        <v>7572</v>
      </c>
      <c r="P41" s="3">
        <v>1212</v>
      </c>
      <c r="Q41" s="8"/>
      <c r="R41" s="2">
        <v>30</v>
      </c>
      <c r="S41" s="3">
        <v>10467</v>
      </c>
      <c r="T41" s="5">
        <v>1.6E-2</v>
      </c>
      <c r="U41" s="3">
        <v>9</v>
      </c>
      <c r="V41" s="4">
        <v>0.79</v>
      </c>
      <c r="W41" s="3">
        <v>8708</v>
      </c>
      <c r="X41" s="3">
        <v>1442</v>
      </c>
      <c r="Y41" s="8"/>
      <c r="Z41" s="2">
        <v>30</v>
      </c>
      <c r="AA41" s="3">
        <v>13502</v>
      </c>
      <c r="AB41" s="5">
        <v>1.6E-2</v>
      </c>
      <c r="AC41" s="3">
        <v>11</v>
      </c>
      <c r="AD41" s="4">
        <v>0.85</v>
      </c>
      <c r="AE41" s="3">
        <v>8360</v>
      </c>
      <c r="AF41" s="3">
        <v>1413</v>
      </c>
      <c r="AG41" s="8"/>
      <c r="AH41" s="12"/>
      <c r="AI41" s="12"/>
      <c r="AJ41" s="12"/>
    </row>
    <row r="42" spans="1:36" x14ac:dyDescent="0.25">
      <c r="A42" s="8"/>
      <c r="B42" s="2">
        <v>31</v>
      </c>
      <c r="C42" s="3">
        <v>8917</v>
      </c>
      <c r="D42" s="5">
        <v>7.4999999999999997E-3</v>
      </c>
      <c r="E42" s="3">
        <v>23</v>
      </c>
      <c r="F42" s="4">
        <v>0.8</v>
      </c>
      <c r="G42" s="3">
        <v>7401</v>
      </c>
      <c r="H42" s="3">
        <v>463</v>
      </c>
      <c r="I42" s="8"/>
      <c r="J42" s="2">
        <v>31</v>
      </c>
      <c r="K42" s="3">
        <v>7936</v>
      </c>
      <c r="L42" s="5">
        <v>7.7000000000000002E-3</v>
      </c>
      <c r="M42" s="3">
        <v>22</v>
      </c>
      <c r="N42" s="4">
        <v>0.8</v>
      </c>
      <c r="O42" s="3">
        <v>6439</v>
      </c>
      <c r="P42" s="3">
        <v>1159</v>
      </c>
      <c r="Q42" s="8"/>
      <c r="R42" s="2">
        <v>31</v>
      </c>
      <c r="S42" s="3">
        <v>10222</v>
      </c>
      <c r="T42" s="5">
        <v>8.5000000000000006E-3</v>
      </c>
      <c r="U42" s="3">
        <v>34</v>
      </c>
      <c r="V42" s="4">
        <v>0.84</v>
      </c>
      <c r="W42" s="3">
        <v>7340</v>
      </c>
      <c r="X42" s="3">
        <v>1182</v>
      </c>
      <c r="Y42" s="8"/>
      <c r="Z42" s="2">
        <v>31</v>
      </c>
      <c r="AA42" s="3">
        <v>12062</v>
      </c>
      <c r="AB42" s="5">
        <v>0.04</v>
      </c>
      <c r="AC42" s="3">
        <v>35</v>
      </c>
      <c r="AD42" s="4">
        <v>0.8</v>
      </c>
      <c r="AE42" s="3">
        <v>6973</v>
      </c>
      <c r="AF42" s="3">
        <v>1430</v>
      </c>
      <c r="AG42" s="8"/>
      <c r="AH42" s="12"/>
      <c r="AI42" s="12"/>
      <c r="AJ42" s="12"/>
    </row>
    <row r="43" spans="1:36" x14ac:dyDescent="0.25">
      <c r="A43" s="8"/>
      <c r="B43" s="2">
        <v>32</v>
      </c>
      <c r="C43" s="3">
        <v>9426</v>
      </c>
      <c r="D43" s="5">
        <v>1.2500000000000001E-2</v>
      </c>
      <c r="E43" s="3">
        <v>18</v>
      </c>
      <c r="F43" s="4">
        <v>0.93</v>
      </c>
      <c r="G43" s="3">
        <v>7729</v>
      </c>
      <c r="H43" s="3">
        <v>483</v>
      </c>
      <c r="I43" s="8"/>
      <c r="J43" s="2">
        <v>32</v>
      </c>
      <c r="K43" s="3">
        <v>8672</v>
      </c>
      <c r="L43" s="5">
        <v>1.2E-2</v>
      </c>
      <c r="M43" s="3">
        <v>16</v>
      </c>
      <c r="N43" s="4">
        <v>0.93</v>
      </c>
      <c r="O43" s="3">
        <v>6879</v>
      </c>
      <c r="P43" s="3">
        <v>1101</v>
      </c>
      <c r="Q43" s="8"/>
      <c r="R43" s="2">
        <v>32</v>
      </c>
      <c r="S43" s="3">
        <v>11013</v>
      </c>
      <c r="T43" s="5">
        <v>1.34E-2</v>
      </c>
      <c r="U43" s="3">
        <v>23</v>
      </c>
      <c r="V43" s="4">
        <v>0.92</v>
      </c>
      <c r="W43" s="3">
        <v>7154</v>
      </c>
      <c r="X43" s="3">
        <v>1057</v>
      </c>
      <c r="Y43" s="8"/>
      <c r="Z43" s="2">
        <v>32</v>
      </c>
      <c r="AA43" s="3">
        <v>14317</v>
      </c>
      <c r="AB43" s="5">
        <v>2.8000000000000001E-2</v>
      </c>
      <c r="AC43" s="3">
        <v>24</v>
      </c>
      <c r="AD43" s="4">
        <v>0.92</v>
      </c>
      <c r="AE43" s="3">
        <v>7297</v>
      </c>
      <c r="AF43" s="3">
        <v>1194</v>
      </c>
      <c r="AG43" s="8"/>
      <c r="AH43" s="12"/>
      <c r="AI43" s="12"/>
      <c r="AJ43" s="12"/>
    </row>
    <row r="44" spans="1:36" x14ac:dyDescent="0.25">
      <c r="A44" s="8"/>
      <c r="B44" s="2">
        <v>33</v>
      </c>
      <c r="C44" s="3">
        <v>10799</v>
      </c>
      <c r="D44" s="5">
        <v>4.2857142857142858E-2</v>
      </c>
      <c r="E44" s="3">
        <v>21</v>
      </c>
      <c r="F44" s="4">
        <v>0.87</v>
      </c>
      <c r="G44" s="3">
        <v>9179</v>
      </c>
      <c r="H44" s="3">
        <v>612</v>
      </c>
      <c r="I44" s="8"/>
      <c r="J44" s="2">
        <v>33</v>
      </c>
      <c r="K44" s="3">
        <v>8963</v>
      </c>
      <c r="L44" s="5">
        <v>3.9899999999999998E-2</v>
      </c>
      <c r="M44" s="3">
        <v>22</v>
      </c>
      <c r="N44" s="4">
        <v>0.87</v>
      </c>
      <c r="O44" s="3">
        <v>7251</v>
      </c>
      <c r="P44" s="3">
        <v>1378</v>
      </c>
      <c r="Q44" s="8"/>
      <c r="R44" s="2">
        <v>33</v>
      </c>
      <c r="S44" s="3">
        <v>10576</v>
      </c>
      <c r="T44" s="5">
        <v>4.4299999999999999E-2</v>
      </c>
      <c r="U44" s="3">
        <v>29</v>
      </c>
      <c r="V44" s="4">
        <v>0.87</v>
      </c>
      <c r="W44" s="3">
        <v>8484</v>
      </c>
      <c r="X44" s="3">
        <v>1350</v>
      </c>
      <c r="Y44" s="8"/>
      <c r="Z44" s="2">
        <v>33</v>
      </c>
      <c r="AA44" s="3">
        <v>13749</v>
      </c>
      <c r="AB44" s="5">
        <v>4.4299999999999999E-2</v>
      </c>
      <c r="AC44" s="3">
        <v>29</v>
      </c>
      <c r="AD44" s="4">
        <v>0.87</v>
      </c>
      <c r="AE44" s="3">
        <v>7890</v>
      </c>
      <c r="AF44" s="3">
        <v>1323</v>
      </c>
      <c r="AG44" s="8"/>
      <c r="AH44" s="12"/>
      <c r="AI44" s="12"/>
      <c r="AJ44" s="12"/>
    </row>
    <row r="45" spans="1:36" x14ac:dyDescent="0.25">
      <c r="A45" s="8"/>
      <c r="B45" s="2">
        <v>34</v>
      </c>
      <c r="C45" s="3">
        <v>9644</v>
      </c>
      <c r="D45" s="5">
        <v>8.5714285714285701E-3</v>
      </c>
      <c r="E45" s="3">
        <v>11</v>
      </c>
      <c r="F45" s="4">
        <v>0.79</v>
      </c>
      <c r="G45" s="3">
        <v>7908</v>
      </c>
      <c r="H45" s="3">
        <v>377</v>
      </c>
      <c r="I45" s="8"/>
      <c r="J45" s="2">
        <v>34</v>
      </c>
      <c r="K45" s="3">
        <v>8420</v>
      </c>
      <c r="L45" s="5">
        <v>7.7000000000000002E-3</v>
      </c>
      <c r="M45" s="3">
        <v>10</v>
      </c>
      <c r="N45" s="4">
        <v>0.85</v>
      </c>
      <c r="O45" s="3">
        <v>6722</v>
      </c>
      <c r="P45" s="3">
        <v>672</v>
      </c>
      <c r="Q45" s="8"/>
      <c r="R45" s="2">
        <v>34</v>
      </c>
      <c r="S45" s="3">
        <v>10525</v>
      </c>
      <c r="T45" s="5">
        <v>8.5000000000000006E-3</v>
      </c>
      <c r="U45" s="3">
        <v>13</v>
      </c>
      <c r="V45" s="4">
        <v>0.79</v>
      </c>
      <c r="W45" s="3">
        <v>7260</v>
      </c>
      <c r="X45" s="3">
        <v>759</v>
      </c>
      <c r="Y45" s="8"/>
      <c r="Z45" s="2">
        <v>34</v>
      </c>
      <c r="AA45" s="3">
        <v>13472</v>
      </c>
      <c r="AB45" s="5">
        <v>8.5000000000000006E-3</v>
      </c>
      <c r="AC45" s="3">
        <v>16</v>
      </c>
      <c r="AD45" s="4">
        <v>0.79</v>
      </c>
      <c r="AE45" s="3">
        <v>6824</v>
      </c>
      <c r="AF45" s="3">
        <v>1009</v>
      </c>
      <c r="AG45" s="8"/>
      <c r="AH45" s="12"/>
      <c r="AI45" s="12"/>
      <c r="AJ45" s="12"/>
    </row>
    <row r="46" spans="1:36" x14ac:dyDescent="0.25">
      <c r="A46" s="8"/>
      <c r="B46" s="2">
        <v>35</v>
      </c>
      <c r="C46" s="3">
        <v>8655</v>
      </c>
      <c r="D46" s="5">
        <v>1.4285714285714284E-2</v>
      </c>
      <c r="E46" s="3">
        <v>22</v>
      </c>
      <c r="F46" s="4">
        <v>0.87</v>
      </c>
      <c r="G46" s="3">
        <v>7097</v>
      </c>
      <c r="H46" s="3">
        <v>473</v>
      </c>
      <c r="I46" s="8"/>
      <c r="J46" s="2">
        <v>35</v>
      </c>
      <c r="K46" s="3">
        <v>7616</v>
      </c>
      <c r="L46" s="5">
        <v>1.4999999999999999E-2</v>
      </c>
      <c r="M46" s="3">
        <v>20</v>
      </c>
      <c r="N46" s="4">
        <v>0.87</v>
      </c>
      <c r="O46" s="3">
        <v>5678</v>
      </c>
      <c r="P46" s="3">
        <v>681</v>
      </c>
      <c r="Q46" s="8"/>
      <c r="R46" s="2">
        <v>35</v>
      </c>
      <c r="S46" s="3">
        <v>11200</v>
      </c>
      <c r="T46" s="5">
        <v>1.6500000000000001E-2</v>
      </c>
      <c r="U46" s="3">
        <v>26</v>
      </c>
      <c r="V46" s="4">
        <v>0.87</v>
      </c>
      <c r="W46" s="3">
        <v>6075</v>
      </c>
      <c r="X46" s="3">
        <v>1052</v>
      </c>
      <c r="Y46" s="8"/>
      <c r="Z46" s="2">
        <v>35</v>
      </c>
      <c r="AA46" s="3">
        <v>11872</v>
      </c>
      <c r="AB46" s="5">
        <v>1.6500000000000001E-2</v>
      </c>
      <c r="AC46" s="3">
        <v>31</v>
      </c>
      <c r="AD46" s="4">
        <v>0.87</v>
      </c>
      <c r="AE46" s="3">
        <v>5650</v>
      </c>
      <c r="AF46" s="3">
        <v>1326</v>
      </c>
      <c r="AG46" s="8"/>
      <c r="AH46" s="12"/>
      <c r="AI46" s="12"/>
      <c r="AJ46" s="12"/>
    </row>
    <row r="47" spans="1:36" x14ac:dyDescent="0.25">
      <c r="A47" s="8"/>
      <c r="B47" s="2">
        <v>36</v>
      </c>
      <c r="C47" s="3">
        <v>9065</v>
      </c>
      <c r="D47" s="5">
        <v>2.5000000000000001E-2</v>
      </c>
      <c r="E47" s="3">
        <v>15</v>
      </c>
      <c r="F47" s="4">
        <v>0.88</v>
      </c>
      <c r="G47" s="3">
        <v>7343</v>
      </c>
      <c r="H47" s="3">
        <v>367</v>
      </c>
      <c r="I47" s="8"/>
      <c r="J47" s="2">
        <v>36</v>
      </c>
      <c r="K47" s="3">
        <v>7887</v>
      </c>
      <c r="L47" s="5">
        <v>2.5999999999999999E-2</v>
      </c>
      <c r="M47" s="3">
        <v>16</v>
      </c>
      <c r="N47" s="4">
        <v>0.88</v>
      </c>
      <c r="O47" s="3">
        <v>7270</v>
      </c>
      <c r="P47" s="3">
        <v>872</v>
      </c>
      <c r="Q47" s="8"/>
      <c r="R47" s="2">
        <v>36</v>
      </c>
      <c r="S47" s="3">
        <v>11042</v>
      </c>
      <c r="T47" s="5">
        <v>2.86E-2</v>
      </c>
      <c r="U47" s="3">
        <v>22</v>
      </c>
      <c r="V47" s="4">
        <v>0.88</v>
      </c>
      <c r="W47" s="3">
        <v>8651</v>
      </c>
      <c r="X47" s="3">
        <v>811</v>
      </c>
      <c r="Y47" s="8"/>
      <c r="Z47" s="2">
        <v>36</v>
      </c>
      <c r="AA47" s="3">
        <v>13250</v>
      </c>
      <c r="AB47" s="5">
        <v>2.86E-2</v>
      </c>
      <c r="AC47" s="3">
        <v>22</v>
      </c>
      <c r="AD47" s="4">
        <v>0.88</v>
      </c>
      <c r="AE47" s="3">
        <v>8305</v>
      </c>
      <c r="AF47" s="3">
        <v>892</v>
      </c>
      <c r="AG47" s="8"/>
      <c r="AH47" s="12"/>
      <c r="AI47" s="12"/>
      <c r="AJ47" s="12"/>
    </row>
    <row r="48" spans="1:36" x14ac:dyDescent="0.25">
      <c r="A48" s="8"/>
      <c r="B48" s="2">
        <v>37</v>
      </c>
      <c r="C48" s="3">
        <v>10328</v>
      </c>
      <c r="D48" s="5">
        <v>2.571428571428571E-2</v>
      </c>
      <c r="E48" s="3">
        <v>8</v>
      </c>
      <c r="F48" s="4">
        <v>0.86</v>
      </c>
      <c r="G48" s="3">
        <v>8572</v>
      </c>
      <c r="H48" s="3">
        <v>536</v>
      </c>
      <c r="I48" s="8"/>
      <c r="J48" s="2">
        <v>37</v>
      </c>
      <c r="K48" s="3">
        <v>8882</v>
      </c>
      <c r="L48" s="5">
        <v>2.2599999999999999E-2</v>
      </c>
      <c r="M48" s="3">
        <v>8</v>
      </c>
      <c r="N48" s="4">
        <v>0.86</v>
      </c>
      <c r="O48" s="3">
        <v>8229</v>
      </c>
      <c r="P48" s="3">
        <v>987</v>
      </c>
      <c r="Q48" s="8"/>
      <c r="R48" s="2">
        <v>37</v>
      </c>
      <c r="S48" s="3">
        <v>9770</v>
      </c>
      <c r="T48" s="5">
        <v>2.53E-2</v>
      </c>
      <c r="U48" s="3">
        <v>10</v>
      </c>
      <c r="V48" s="4">
        <v>0.86</v>
      </c>
      <c r="W48" s="3">
        <v>9793</v>
      </c>
      <c r="X48" s="3">
        <v>1135</v>
      </c>
      <c r="Y48" s="8"/>
      <c r="Z48" s="2">
        <v>37</v>
      </c>
      <c r="AA48" s="3">
        <v>11138</v>
      </c>
      <c r="AB48" s="5">
        <v>2.53E-2</v>
      </c>
      <c r="AC48" s="3">
        <v>11</v>
      </c>
      <c r="AD48" s="4">
        <v>0.86</v>
      </c>
      <c r="AE48" s="3">
        <v>9597</v>
      </c>
      <c r="AF48" s="3">
        <v>1578</v>
      </c>
      <c r="AG48" s="8"/>
      <c r="AH48" s="12"/>
      <c r="AI48" s="12"/>
      <c r="AJ48" s="12"/>
    </row>
    <row r="49" spans="1:36" x14ac:dyDescent="0.25">
      <c r="A49" s="8"/>
      <c r="B49" s="2">
        <v>38</v>
      </c>
      <c r="C49" s="3">
        <v>9918</v>
      </c>
      <c r="D49" s="5">
        <v>1.714285714285714E-2</v>
      </c>
      <c r="E49" s="3">
        <v>13</v>
      </c>
      <c r="F49" s="4">
        <v>0.86</v>
      </c>
      <c r="G49" s="3">
        <v>7934</v>
      </c>
      <c r="H49" s="3">
        <v>418</v>
      </c>
      <c r="I49" s="8"/>
      <c r="J49" s="2">
        <v>38</v>
      </c>
      <c r="K49" s="3">
        <v>8728</v>
      </c>
      <c r="L49" s="5">
        <v>1.7999999999999999E-2</v>
      </c>
      <c r="M49" s="3">
        <v>13</v>
      </c>
      <c r="N49" s="4">
        <v>0.86</v>
      </c>
      <c r="O49" s="3">
        <v>7061</v>
      </c>
      <c r="P49" s="3">
        <v>777</v>
      </c>
      <c r="Q49" s="8"/>
      <c r="R49" s="2">
        <v>38</v>
      </c>
      <c r="S49" s="3">
        <v>11608</v>
      </c>
      <c r="T49" s="5">
        <v>1.9800000000000002E-2</v>
      </c>
      <c r="U49" s="3">
        <v>16</v>
      </c>
      <c r="V49" s="4">
        <v>0.86</v>
      </c>
      <c r="W49" s="3">
        <v>7626</v>
      </c>
      <c r="X49" s="3">
        <v>870</v>
      </c>
      <c r="Y49" s="8"/>
      <c r="Z49" s="2">
        <v>38</v>
      </c>
      <c r="AA49" s="3">
        <v>14858</v>
      </c>
      <c r="AB49" s="5">
        <v>1.9800000000000002E-2</v>
      </c>
      <c r="AC49" s="3">
        <v>19</v>
      </c>
      <c r="AD49" s="4">
        <v>0.86</v>
      </c>
      <c r="AE49" s="3">
        <v>6863</v>
      </c>
      <c r="AF49" s="3">
        <v>931</v>
      </c>
      <c r="AG49" s="8"/>
      <c r="AH49" s="12"/>
      <c r="AI49" s="12"/>
      <c r="AJ49" s="12"/>
    </row>
    <row r="50" spans="1:36" x14ac:dyDescent="0.25">
      <c r="A50" s="8"/>
      <c r="B50" s="2">
        <v>39</v>
      </c>
      <c r="C50" s="3">
        <v>9705</v>
      </c>
      <c r="D50" s="5">
        <v>0.03</v>
      </c>
      <c r="E50" s="3">
        <v>25</v>
      </c>
      <c r="F50" s="4">
        <v>0.87</v>
      </c>
      <c r="G50" s="3">
        <v>7861</v>
      </c>
      <c r="H50" s="3">
        <v>491</v>
      </c>
      <c r="I50" s="8"/>
      <c r="J50" s="2">
        <v>39</v>
      </c>
      <c r="K50" s="3">
        <v>8735</v>
      </c>
      <c r="L50" s="5">
        <v>3.0300000000000001E-2</v>
      </c>
      <c r="M50" s="3">
        <v>23</v>
      </c>
      <c r="N50" s="4">
        <v>0.87</v>
      </c>
      <c r="O50" s="3">
        <v>7232</v>
      </c>
      <c r="P50" s="3">
        <v>1374</v>
      </c>
      <c r="Q50" s="8"/>
      <c r="R50" s="2">
        <v>39</v>
      </c>
      <c r="S50" s="3">
        <v>9958</v>
      </c>
      <c r="T50" s="5">
        <v>3.39E-2</v>
      </c>
      <c r="U50" s="3">
        <v>29</v>
      </c>
      <c r="V50" s="4">
        <v>0.88</v>
      </c>
      <c r="W50" s="3">
        <v>8823</v>
      </c>
      <c r="X50" s="3">
        <v>1704</v>
      </c>
      <c r="Y50" s="8"/>
      <c r="Z50" s="2">
        <v>39</v>
      </c>
      <c r="AA50" s="3">
        <v>12448</v>
      </c>
      <c r="AB50" s="5">
        <v>3.39E-2</v>
      </c>
      <c r="AC50" s="3">
        <v>34</v>
      </c>
      <c r="AD50" s="4">
        <v>0.88</v>
      </c>
      <c r="AE50" s="3">
        <v>9176</v>
      </c>
      <c r="AF50" s="3">
        <v>2300</v>
      </c>
      <c r="AG50" s="8"/>
      <c r="AH50" s="12"/>
      <c r="AI50" s="12"/>
      <c r="AJ50" s="12"/>
    </row>
    <row r="51" spans="1:36" x14ac:dyDescent="0.25">
      <c r="A51" s="8"/>
      <c r="B51" s="2">
        <v>40</v>
      </c>
      <c r="C51" s="3">
        <v>8669</v>
      </c>
      <c r="D51" s="5">
        <v>2.2857142857142857E-2</v>
      </c>
      <c r="E51" s="3">
        <v>17</v>
      </c>
      <c r="F51" s="4">
        <v>0.9</v>
      </c>
      <c r="G51" s="3">
        <v>7022</v>
      </c>
      <c r="H51" s="3">
        <v>468</v>
      </c>
      <c r="I51" s="8"/>
      <c r="J51" s="2">
        <v>40</v>
      </c>
      <c r="K51" s="3">
        <v>7369</v>
      </c>
      <c r="L51" s="5">
        <v>2.35E-2</v>
      </c>
      <c r="M51" s="3">
        <v>17</v>
      </c>
      <c r="N51" s="4">
        <v>0.9</v>
      </c>
      <c r="O51" s="3">
        <v>6671</v>
      </c>
      <c r="P51" s="3">
        <v>667</v>
      </c>
      <c r="Q51" s="8"/>
      <c r="R51" s="2">
        <v>40</v>
      </c>
      <c r="S51" s="3">
        <v>8253</v>
      </c>
      <c r="T51" s="5">
        <v>2.63E-2</v>
      </c>
      <c r="U51" s="3">
        <v>27</v>
      </c>
      <c r="V51" s="4">
        <v>0.9</v>
      </c>
      <c r="W51" s="3">
        <v>6938</v>
      </c>
      <c r="X51" s="3">
        <v>647</v>
      </c>
      <c r="Y51" s="8"/>
      <c r="Z51" s="2">
        <v>40</v>
      </c>
      <c r="AA51" s="3">
        <v>14500</v>
      </c>
      <c r="AB51" s="5">
        <v>2.63E-2</v>
      </c>
      <c r="AC51" s="3">
        <v>31</v>
      </c>
      <c r="AD51" s="4">
        <v>0.9</v>
      </c>
      <c r="AE51" s="3">
        <v>7077</v>
      </c>
      <c r="AF51" s="3">
        <v>906</v>
      </c>
      <c r="AG51" s="8"/>
      <c r="AH51" s="12"/>
      <c r="AI51" s="12"/>
      <c r="AJ51" s="12"/>
    </row>
    <row r="52" spans="1:36" x14ac:dyDescent="0.25">
      <c r="A52" s="8"/>
      <c r="B52" s="2">
        <v>41</v>
      </c>
      <c r="C52" s="3">
        <v>11300</v>
      </c>
      <c r="D52" s="5">
        <v>1.2857142857142855E-2</v>
      </c>
      <c r="E52" s="3">
        <v>17</v>
      </c>
      <c r="F52" s="4">
        <v>0.84</v>
      </c>
      <c r="G52" s="3">
        <v>8199</v>
      </c>
      <c r="H52" s="3">
        <v>547</v>
      </c>
      <c r="I52" s="8"/>
      <c r="J52" s="2">
        <v>41</v>
      </c>
      <c r="K52" s="3">
        <v>9605</v>
      </c>
      <c r="L52" s="5">
        <v>1.2999999999999999E-2</v>
      </c>
      <c r="M52" s="3">
        <v>17</v>
      </c>
      <c r="N52" s="4">
        <v>0.84</v>
      </c>
      <c r="O52" s="3">
        <v>7379</v>
      </c>
      <c r="P52" s="3">
        <v>1328</v>
      </c>
      <c r="Q52" s="8"/>
      <c r="R52" s="2">
        <v>41</v>
      </c>
      <c r="S52" s="3">
        <v>13255</v>
      </c>
      <c r="T52" s="5">
        <v>1.46E-2</v>
      </c>
      <c r="U52" s="3">
        <v>20</v>
      </c>
      <c r="V52" s="4">
        <v>0.84</v>
      </c>
      <c r="W52" s="3">
        <v>7822</v>
      </c>
      <c r="X52" s="3">
        <v>1248</v>
      </c>
      <c r="Y52" s="8"/>
      <c r="Z52" s="2">
        <v>41</v>
      </c>
      <c r="AA52" s="3">
        <v>15243</v>
      </c>
      <c r="AB52" s="5">
        <v>1.46E-2</v>
      </c>
      <c r="AC52" s="3">
        <v>22</v>
      </c>
      <c r="AD52" s="4">
        <v>0.84</v>
      </c>
      <c r="AE52" s="3">
        <v>7509</v>
      </c>
      <c r="AF52" s="3">
        <v>1560</v>
      </c>
      <c r="AG52" s="8"/>
      <c r="AH52" s="12"/>
      <c r="AI52" s="12"/>
      <c r="AJ52" s="12"/>
    </row>
    <row r="53" spans="1:36" x14ac:dyDescent="0.25">
      <c r="A53" s="8"/>
      <c r="B53" s="2">
        <v>42</v>
      </c>
      <c r="C53" s="3">
        <v>10683</v>
      </c>
      <c r="D53" s="5">
        <v>1.714285714285714E-2</v>
      </c>
      <c r="E53" s="3">
        <v>10</v>
      </c>
      <c r="F53" s="4">
        <v>0.83</v>
      </c>
      <c r="G53" s="3">
        <v>8546</v>
      </c>
      <c r="H53" s="3">
        <v>534</v>
      </c>
      <c r="I53" s="8"/>
      <c r="J53" s="2">
        <v>42</v>
      </c>
      <c r="K53" s="3">
        <v>9187</v>
      </c>
      <c r="L53" s="5">
        <v>1.6299999999999999E-2</v>
      </c>
      <c r="M53" s="3">
        <v>9</v>
      </c>
      <c r="N53" s="4">
        <v>0.83</v>
      </c>
      <c r="O53" s="3">
        <v>7691</v>
      </c>
      <c r="P53" s="3">
        <v>1231</v>
      </c>
      <c r="Q53" s="8"/>
      <c r="R53" s="2">
        <v>42</v>
      </c>
      <c r="S53" s="3">
        <v>11850</v>
      </c>
      <c r="T53" s="5">
        <v>1.83E-2</v>
      </c>
      <c r="U53" s="3">
        <v>12</v>
      </c>
      <c r="V53" s="4">
        <v>0.83</v>
      </c>
      <c r="W53" s="3">
        <v>9075</v>
      </c>
      <c r="X53" s="3">
        <v>1293</v>
      </c>
      <c r="Y53" s="8"/>
      <c r="Z53" s="2">
        <v>42</v>
      </c>
      <c r="AA53" s="3">
        <v>15405</v>
      </c>
      <c r="AB53" s="5">
        <v>1.83E-2</v>
      </c>
      <c r="AC53" s="3">
        <v>13</v>
      </c>
      <c r="AD53" s="4">
        <v>0.83</v>
      </c>
      <c r="AE53" s="3">
        <v>8621</v>
      </c>
      <c r="AF53" s="3">
        <v>1771</v>
      </c>
      <c r="AG53" s="8"/>
      <c r="AH53" s="12"/>
      <c r="AI53" s="12"/>
      <c r="AJ53" s="12"/>
    </row>
    <row r="54" spans="1:36" x14ac:dyDescent="0.25">
      <c r="A54" s="8"/>
      <c r="B54" s="2">
        <v>43</v>
      </c>
      <c r="C54" s="3">
        <v>12150</v>
      </c>
      <c r="D54" s="5">
        <v>2.2857142857142857E-2</v>
      </c>
      <c r="E54" s="3">
        <v>12</v>
      </c>
      <c r="F54" s="4">
        <v>0.87</v>
      </c>
      <c r="G54" s="3">
        <v>7957</v>
      </c>
      <c r="H54" s="3">
        <v>497</v>
      </c>
      <c r="I54" s="8"/>
      <c r="J54" s="2">
        <v>43</v>
      </c>
      <c r="K54" s="3">
        <v>10206</v>
      </c>
      <c r="L54" s="5">
        <v>2.01E-2</v>
      </c>
      <c r="M54" s="3">
        <v>11</v>
      </c>
      <c r="N54" s="4">
        <v>0.93</v>
      </c>
      <c r="O54" s="3">
        <v>7002</v>
      </c>
      <c r="P54" s="3">
        <v>770</v>
      </c>
      <c r="Q54" s="8"/>
      <c r="R54" s="2">
        <v>43</v>
      </c>
      <c r="S54" s="3">
        <v>12962</v>
      </c>
      <c r="T54" s="5">
        <v>2.2100000000000002E-2</v>
      </c>
      <c r="U54" s="3">
        <v>16</v>
      </c>
      <c r="V54" s="4">
        <v>0.87</v>
      </c>
      <c r="W54" s="3">
        <v>7772</v>
      </c>
      <c r="X54" s="3">
        <v>855</v>
      </c>
      <c r="Y54" s="8"/>
      <c r="Z54" s="2">
        <v>43</v>
      </c>
      <c r="AA54" s="3">
        <v>15820</v>
      </c>
      <c r="AB54" s="5">
        <v>2.2100000000000002E-2</v>
      </c>
      <c r="AC54" s="3">
        <v>18</v>
      </c>
      <c r="AD54" s="4">
        <v>0.87</v>
      </c>
      <c r="AE54" s="3">
        <v>8316</v>
      </c>
      <c r="AF54" s="3">
        <v>1350</v>
      </c>
      <c r="AG54" s="8"/>
      <c r="AH54" s="12"/>
      <c r="AI54" s="12"/>
      <c r="AJ54" s="12"/>
    </row>
    <row r="55" spans="1:36" x14ac:dyDescent="0.25">
      <c r="A55" s="8"/>
      <c r="B55" s="2">
        <v>44</v>
      </c>
      <c r="C55" s="3">
        <v>11542</v>
      </c>
      <c r="D55" s="5">
        <v>1.4999999999999999E-2</v>
      </c>
      <c r="E55" s="3">
        <v>18</v>
      </c>
      <c r="F55" s="4">
        <v>0.85</v>
      </c>
      <c r="G55" s="3">
        <v>7842</v>
      </c>
      <c r="H55" s="3">
        <v>523</v>
      </c>
      <c r="I55" s="8"/>
      <c r="J55" s="2">
        <v>44</v>
      </c>
      <c r="K55" s="3">
        <v>10157</v>
      </c>
      <c r="L55" s="5">
        <v>1.47E-2</v>
      </c>
      <c r="M55" s="3">
        <v>18</v>
      </c>
      <c r="N55" s="4">
        <v>0.85</v>
      </c>
      <c r="O55" s="3">
        <v>6666</v>
      </c>
      <c r="P55" s="3">
        <v>1267</v>
      </c>
      <c r="Q55" s="8"/>
      <c r="R55" s="2">
        <v>44</v>
      </c>
      <c r="S55" s="3">
        <v>14118</v>
      </c>
      <c r="T55" s="5">
        <v>1.6299999999999999E-2</v>
      </c>
      <c r="U55" s="3">
        <v>25</v>
      </c>
      <c r="V55" s="4">
        <v>0.85</v>
      </c>
      <c r="W55" s="3">
        <v>7266</v>
      </c>
      <c r="X55" s="3">
        <v>1432</v>
      </c>
      <c r="Y55" s="8"/>
      <c r="Z55" s="2">
        <v>44</v>
      </c>
      <c r="AA55" s="3">
        <v>18777</v>
      </c>
      <c r="AB55" s="5">
        <v>0.02</v>
      </c>
      <c r="AC55" s="3">
        <v>28</v>
      </c>
      <c r="AD55" s="4">
        <v>0.85</v>
      </c>
      <c r="AE55" s="3">
        <v>8400</v>
      </c>
      <c r="AF55" s="3">
        <v>1690</v>
      </c>
      <c r="AG55" s="8"/>
      <c r="AH55" s="12"/>
      <c r="AI55" s="12"/>
      <c r="AJ55" s="12"/>
    </row>
    <row r="56" spans="1:36" x14ac:dyDescent="0.25">
      <c r="A56" s="8"/>
      <c r="B56" s="2">
        <v>45</v>
      </c>
      <c r="C56" s="3">
        <v>11550</v>
      </c>
      <c r="D56" s="5">
        <v>0.03</v>
      </c>
      <c r="E56" s="3">
        <v>9</v>
      </c>
      <c r="F56" s="4">
        <v>0.84</v>
      </c>
      <c r="G56" s="3">
        <v>7550</v>
      </c>
      <c r="H56" s="3">
        <v>360</v>
      </c>
      <c r="I56" s="8"/>
      <c r="J56" s="2">
        <v>45</v>
      </c>
      <c r="K56" s="3">
        <v>10280</v>
      </c>
      <c r="L56" s="5">
        <v>2.7300000000000001E-2</v>
      </c>
      <c r="M56" s="3">
        <v>19</v>
      </c>
      <c r="N56" s="4">
        <v>0.84</v>
      </c>
      <c r="O56" s="3">
        <v>6040</v>
      </c>
      <c r="P56" s="3">
        <v>664</v>
      </c>
      <c r="Q56" s="8"/>
      <c r="R56" s="2">
        <v>45</v>
      </c>
      <c r="S56" s="3">
        <v>13056</v>
      </c>
      <c r="T56" s="5">
        <v>0.03</v>
      </c>
      <c r="U56" s="3">
        <v>25</v>
      </c>
      <c r="V56" s="4">
        <v>0.84</v>
      </c>
      <c r="W56" s="3">
        <v>8580</v>
      </c>
      <c r="X56" s="3">
        <v>1200</v>
      </c>
      <c r="Y56" s="8"/>
      <c r="Z56" s="2">
        <v>45</v>
      </c>
      <c r="AA56" s="3">
        <v>16059</v>
      </c>
      <c r="AB56" s="5">
        <v>0.03</v>
      </c>
      <c r="AC56" s="3">
        <v>27</v>
      </c>
      <c r="AD56" s="4">
        <v>0.84</v>
      </c>
      <c r="AE56" s="3">
        <v>9095</v>
      </c>
      <c r="AF56" s="3">
        <v>1404</v>
      </c>
      <c r="AG56" s="8"/>
      <c r="AH56" s="12"/>
      <c r="AI56" s="12"/>
      <c r="AJ56" s="12"/>
    </row>
    <row r="57" spans="1:36" x14ac:dyDescent="0.25">
      <c r="A57" s="8"/>
      <c r="B57" s="2">
        <v>46</v>
      </c>
      <c r="C57" s="3">
        <v>10140</v>
      </c>
      <c r="D57" s="5">
        <v>3.7499999999999999E-2</v>
      </c>
      <c r="E57" s="3">
        <v>22</v>
      </c>
      <c r="F57" s="4">
        <v>0.78</v>
      </c>
      <c r="G57" s="3">
        <v>8213</v>
      </c>
      <c r="H57" s="3">
        <v>391</v>
      </c>
      <c r="I57" s="8"/>
      <c r="J57" s="2">
        <v>46</v>
      </c>
      <c r="K57" s="3">
        <v>11240</v>
      </c>
      <c r="L57" s="5">
        <v>3.9800000000000002E-2</v>
      </c>
      <c r="M57" s="3">
        <v>21</v>
      </c>
      <c r="N57" s="4">
        <v>0.78</v>
      </c>
      <c r="O57" s="3">
        <v>6981</v>
      </c>
      <c r="P57" s="3">
        <v>698</v>
      </c>
      <c r="Q57" s="8"/>
      <c r="R57" s="2">
        <v>46</v>
      </c>
      <c r="S57" s="3">
        <v>15399</v>
      </c>
      <c r="T57" s="5">
        <v>4.4200000000000003E-2</v>
      </c>
      <c r="U57" s="3">
        <v>33</v>
      </c>
      <c r="V57" s="4">
        <v>0.78</v>
      </c>
      <c r="W57" s="3">
        <v>8307</v>
      </c>
      <c r="X57" s="3">
        <v>1085</v>
      </c>
      <c r="Y57" s="8"/>
      <c r="Z57" s="2">
        <v>46</v>
      </c>
      <c r="AA57" s="3">
        <v>18017</v>
      </c>
      <c r="AB57" s="5">
        <v>4.4200000000000003E-2</v>
      </c>
      <c r="AC57" s="3">
        <v>40</v>
      </c>
      <c r="AD57" s="4">
        <v>0.85</v>
      </c>
      <c r="AE57" s="3">
        <v>9500</v>
      </c>
      <c r="AF57" s="3">
        <v>1350</v>
      </c>
      <c r="AG57" s="8"/>
      <c r="AH57" s="12"/>
      <c r="AI57" s="12"/>
      <c r="AJ57" s="12"/>
    </row>
    <row r="58" spans="1:36" x14ac:dyDescent="0.25">
      <c r="A58" s="8"/>
      <c r="B58" s="2">
        <v>47</v>
      </c>
      <c r="C58" s="3">
        <v>10780</v>
      </c>
      <c r="D58" s="5">
        <v>1.4999999999999999E-2</v>
      </c>
      <c r="E58" s="3">
        <v>18</v>
      </c>
      <c r="F58" s="4">
        <v>0.83</v>
      </c>
      <c r="G58" s="3">
        <v>7658</v>
      </c>
      <c r="H58" s="3">
        <v>365</v>
      </c>
      <c r="I58" s="8"/>
      <c r="J58" s="2">
        <v>47</v>
      </c>
      <c r="K58" s="3">
        <v>10558</v>
      </c>
      <c r="L58" s="5">
        <v>1.37E-2</v>
      </c>
      <c r="M58" s="3">
        <v>23</v>
      </c>
      <c r="N58" s="4">
        <v>0.83</v>
      </c>
      <c r="O58" s="3">
        <v>6892</v>
      </c>
      <c r="P58" s="3">
        <v>1172</v>
      </c>
      <c r="Q58" s="8"/>
      <c r="R58" s="2">
        <v>47</v>
      </c>
      <c r="S58" s="3">
        <v>14359</v>
      </c>
      <c r="T58" s="5">
        <v>1.5299999999999999E-2</v>
      </c>
      <c r="U58" s="3">
        <v>36</v>
      </c>
      <c r="V58" s="4">
        <v>0.78</v>
      </c>
      <c r="W58" s="3">
        <v>9560</v>
      </c>
      <c r="X58" s="3">
        <v>1488</v>
      </c>
      <c r="Y58" s="8"/>
      <c r="Z58" s="2">
        <v>47</v>
      </c>
      <c r="AA58" s="3">
        <v>17231</v>
      </c>
      <c r="AB58" s="5">
        <v>2.3E-2</v>
      </c>
      <c r="AC58" s="3">
        <v>37</v>
      </c>
      <c r="AD58" s="4">
        <v>0.9</v>
      </c>
      <c r="AE58" s="3">
        <v>9082</v>
      </c>
      <c r="AF58" s="3">
        <v>2068</v>
      </c>
      <c r="AG58" s="8"/>
      <c r="AH58" s="12"/>
      <c r="AI58" s="12"/>
      <c r="AJ58" s="12"/>
    </row>
    <row r="59" spans="1:36" x14ac:dyDescent="0.25">
      <c r="A59" s="8"/>
      <c r="B59" s="2">
        <v>48</v>
      </c>
      <c r="C59" s="3">
        <v>11210</v>
      </c>
      <c r="D59" s="5">
        <v>0.03</v>
      </c>
      <c r="E59" s="3">
        <v>22</v>
      </c>
      <c r="F59" s="4">
        <v>0.91</v>
      </c>
      <c r="G59" s="3">
        <v>8543</v>
      </c>
      <c r="H59" s="3">
        <v>503</v>
      </c>
      <c r="I59" s="8"/>
      <c r="J59" s="2">
        <v>48</v>
      </c>
      <c r="K59" s="3">
        <v>10253</v>
      </c>
      <c r="L59" s="5">
        <v>2.9100000000000001E-2</v>
      </c>
      <c r="M59" s="3">
        <v>23</v>
      </c>
      <c r="N59" s="4">
        <v>0.91</v>
      </c>
      <c r="O59" s="3">
        <v>8714</v>
      </c>
      <c r="P59" s="3">
        <v>1656</v>
      </c>
      <c r="Q59" s="8"/>
      <c r="R59" s="2">
        <v>48</v>
      </c>
      <c r="S59" s="3">
        <v>13800</v>
      </c>
      <c r="T59" s="5">
        <v>3.2000000000000001E-2</v>
      </c>
      <c r="U59" s="3">
        <v>34</v>
      </c>
      <c r="V59" s="4">
        <v>0.91</v>
      </c>
      <c r="W59" s="3">
        <v>10631</v>
      </c>
      <c r="X59" s="3">
        <v>1623</v>
      </c>
      <c r="Y59" s="8"/>
      <c r="Z59" s="2">
        <v>48</v>
      </c>
      <c r="AA59" s="3">
        <v>17664</v>
      </c>
      <c r="AB59" s="5">
        <v>3.2000000000000001E-2</v>
      </c>
      <c r="AC59" s="3">
        <v>36</v>
      </c>
      <c r="AD59" s="4">
        <v>0.91</v>
      </c>
      <c r="AE59" s="3">
        <v>9568</v>
      </c>
      <c r="AF59" s="3">
        <v>2094</v>
      </c>
      <c r="AG59" s="8"/>
      <c r="AH59" s="12"/>
      <c r="AI59" s="12"/>
      <c r="AJ59" s="12"/>
    </row>
    <row r="60" spans="1:36" x14ac:dyDescent="0.25">
      <c r="A60" s="8"/>
      <c r="B60" s="2">
        <v>49</v>
      </c>
      <c r="C60" s="3">
        <v>11450</v>
      </c>
      <c r="D60" s="5">
        <v>2.1428571428571429E-2</v>
      </c>
      <c r="E60" s="3">
        <v>20</v>
      </c>
      <c r="F60" s="4">
        <v>0.91</v>
      </c>
      <c r="G60" s="3">
        <v>7818</v>
      </c>
      <c r="H60" s="3">
        <v>460</v>
      </c>
      <c r="I60" s="8"/>
      <c r="J60" s="2">
        <v>49</v>
      </c>
      <c r="K60" s="3">
        <v>10850</v>
      </c>
      <c r="L60" s="5">
        <v>2.2100000000000002E-2</v>
      </c>
      <c r="M60" s="3">
        <v>18</v>
      </c>
      <c r="N60" s="4">
        <v>0.94</v>
      </c>
      <c r="O60" s="3">
        <v>7662</v>
      </c>
      <c r="P60" s="3">
        <v>1149</v>
      </c>
      <c r="Q60" s="8"/>
      <c r="R60" s="2">
        <v>49</v>
      </c>
      <c r="S60" s="3">
        <v>15299</v>
      </c>
      <c r="T60" s="5">
        <v>2.4799999999999999E-2</v>
      </c>
      <c r="U60" s="3">
        <v>23</v>
      </c>
      <c r="V60" s="4">
        <v>0.91</v>
      </c>
      <c r="W60" s="3">
        <v>9520</v>
      </c>
      <c r="X60" s="3">
        <v>1287</v>
      </c>
      <c r="Y60" s="8"/>
      <c r="Z60" s="2">
        <v>49</v>
      </c>
      <c r="AA60" s="3">
        <v>18359</v>
      </c>
      <c r="AB60" s="5">
        <v>2.4799999999999999E-2</v>
      </c>
      <c r="AC60" s="3">
        <v>25</v>
      </c>
      <c r="AD60" s="4">
        <v>0.91</v>
      </c>
      <c r="AE60" s="3">
        <v>10186</v>
      </c>
      <c r="AF60" s="3">
        <v>1493</v>
      </c>
      <c r="AG60" s="8"/>
      <c r="AH60" s="12"/>
      <c r="AI60" s="12"/>
      <c r="AJ60" s="12"/>
    </row>
    <row r="61" spans="1:36" x14ac:dyDescent="0.25">
      <c r="A61" s="8"/>
      <c r="B61" s="2">
        <v>50</v>
      </c>
      <c r="C61" s="3">
        <v>12520</v>
      </c>
      <c r="D61" s="5">
        <v>0.03</v>
      </c>
      <c r="E61" s="3">
        <v>11</v>
      </c>
      <c r="F61" s="4">
        <v>0.93</v>
      </c>
      <c r="G61" s="3">
        <v>7769</v>
      </c>
      <c r="H61" s="3">
        <v>370</v>
      </c>
      <c r="I61" s="8"/>
      <c r="J61" s="2">
        <v>50</v>
      </c>
      <c r="K61" s="3">
        <v>10141</v>
      </c>
      <c r="L61" s="5">
        <v>2.7E-2</v>
      </c>
      <c r="M61" s="3">
        <v>17</v>
      </c>
      <c r="N61" s="4">
        <v>0.93</v>
      </c>
      <c r="O61" s="3">
        <v>6060</v>
      </c>
      <c r="P61" s="3">
        <v>606</v>
      </c>
      <c r="Q61" s="8"/>
      <c r="R61" s="2">
        <v>50</v>
      </c>
      <c r="S61" s="3">
        <v>16520</v>
      </c>
      <c r="T61" s="5">
        <v>3.0200000000000001E-2</v>
      </c>
      <c r="U61" s="3">
        <v>26</v>
      </c>
      <c r="V61" s="4">
        <v>0.93</v>
      </c>
      <c r="W61" s="3">
        <v>9000</v>
      </c>
      <c r="X61" s="3">
        <v>1100</v>
      </c>
      <c r="Y61" s="8"/>
      <c r="Z61" s="2">
        <v>50</v>
      </c>
      <c r="AA61" s="3">
        <v>17200</v>
      </c>
      <c r="AB61" s="5">
        <v>3.0200000000000001E-2</v>
      </c>
      <c r="AC61" s="3">
        <v>31</v>
      </c>
      <c r="AD61" s="4">
        <v>0.93</v>
      </c>
      <c r="AE61" s="3">
        <v>9800</v>
      </c>
      <c r="AF61" s="3">
        <v>1496</v>
      </c>
      <c r="AG61" s="8"/>
      <c r="AH61" s="12"/>
      <c r="AI61" s="12"/>
      <c r="AJ61" s="12"/>
    </row>
    <row r="62" spans="1:36" x14ac:dyDescent="0.25">
      <c r="A62" s="8"/>
      <c r="B62" s="2">
        <v>51</v>
      </c>
      <c r="C62" s="3">
        <v>11240</v>
      </c>
      <c r="D62" s="5">
        <v>1.2500000000000001E-2</v>
      </c>
      <c r="E62" s="3">
        <v>9</v>
      </c>
      <c r="F62" s="4">
        <v>0.82</v>
      </c>
      <c r="G62" s="3">
        <v>7168</v>
      </c>
      <c r="H62" s="3">
        <v>358</v>
      </c>
      <c r="I62" s="8"/>
      <c r="J62" s="2">
        <v>51</v>
      </c>
      <c r="K62" s="3">
        <v>11000</v>
      </c>
      <c r="L62" s="5">
        <v>1.2E-2</v>
      </c>
      <c r="M62" s="3">
        <v>21</v>
      </c>
      <c r="N62" s="4">
        <v>0.9</v>
      </c>
      <c r="O62" s="3">
        <v>6021</v>
      </c>
      <c r="P62" s="3">
        <v>1144</v>
      </c>
      <c r="Q62" s="8"/>
      <c r="R62" s="2">
        <v>51</v>
      </c>
      <c r="S62" s="3">
        <v>15290</v>
      </c>
      <c r="T62" s="5">
        <v>1.3299999999999999E-2</v>
      </c>
      <c r="U62" s="3">
        <v>28</v>
      </c>
      <c r="V62" s="4">
        <v>0.96</v>
      </c>
      <c r="W62" s="3">
        <v>9250</v>
      </c>
      <c r="X62" s="3">
        <v>1361</v>
      </c>
      <c r="Y62" s="8"/>
      <c r="Z62" s="2">
        <v>51</v>
      </c>
      <c r="AA62" s="3">
        <v>18500</v>
      </c>
      <c r="AB62" s="5">
        <v>0.02</v>
      </c>
      <c r="AC62" s="3">
        <v>27</v>
      </c>
      <c r="AD62" s="4">
        <v>0.96</v>
      </c>
      <c r="AE62" s="3">
        <v>9713</v>
      </c>
      <c r="AF62" s="3">
        <v>1552</v>
      </c>
      <c r="AG62" s="8"/>
      <c r="AH62" s="12"/>
      <c r="AI62" s="12"/>
      <c r="AJ62" s="12"/>
    </row>
    <row r="63" spans="1:36" x14ac:dyDescent="0.25">
      <c r="A63" s="8"/>
      <c r="B63" s="2">
        <v>52</v>
      </c>
      <c r="C63" s="3">
        <v>11250</v>
      </c>
      <c r="D63" s="5">
        <v>1.4999999999999999E-2</v>
      </c>
      <c r="E63" s="3">
        <v>23</v>
      </c>
      <c r="F63" s="4">
        <v>0.92</v>
      </c>
      <c r="G63" s="3">
        <v>7796</v>
      </c>
      <c r="H63" s="3">
        <v>390</v>
      </c>
      <c r="I63" s="8"/>
      <c r="J63" s="2">
        <v>52</v>
      </c>
      <c r="K63" s="3">
        <v>10350</v>
      </c>
      <c r="L63" s="5">
        <v>1.5599999999999999E-2</v>
      </c>
      <c r="M63" s="3">
        <v>22</v>
      </c>
      <c r="N63" s="4">
        <v>0.92</v>
      </c>
      <c r="O63" s="3">
        <v>6627</v>
      </c>
      <c r="P63" s="3">
        <v>928</v>
      </c>
      <c r="Q63" s="8"/>
      <c r="R63" s="2">
        <v>52</v>
      </c>
      <c r="S63" s="3">
        <v>15200</v>
      </c>
      <c r="T63" s="5">
        <v>1.7500000000000002E-2</v>
      </c>
      <c r="U63" s="3">
        <v>27</v>
      </c>
      <c r="V63" s="4">
        <v>0.92</v>
      </c>
      <c r="W63" s="3">
        <v>8800</v>
      </c>
      <c r="X63" s="3">
        <v>1420</v>
      </c>
      <c r="Y63" s="8"/>
      <c r="Z63" s="2">
        <v>52</v>
      </c>
      <c r="AA63" s="3">
        <v>16112</v>
      </c>
      <c r="AB63" s="5">
        <v>0.03</v>
      </c>
      <c r="AC63" s="3">
        <v>27</v>
      </c>
      <c r="AD63" s="4">
        <v>0.92</v>
      </c>
      <c r="AE63" s="3">
        <v>9328</v>
      </c>
      <c r="AF63" s="3">
        <v>1874</v>
      </c>
      <c r="AG63" s="8"/>
      <c r="AH63" s="12"/>
      <c r="AI63" s="12"/>
      <c r="AJ63" s="12"/>
    </row>
  </sheetData>
  <mergeCells count="38">
    <mergeCell ref="AH9:AI9"/>
    <mergeCell ref="AI23:AJ25"/>
    <mergeCell ref="AD8:AE8"/>
    <mergeCell ref="F9:G9"/>
    <mergeCell ref="N9:O9"/>
    <mergeCell ref="V9:W9"/>
    <mergeCell ref="AD9:AE9"/>
    <mergeCell ref="AA10:AF10"/>
    <mergeCell ref="AD3:AE3"/>
    <mergeCell ref="AD4:AE4"/>
    <mergeCell ref="AD5:AE5"/>
    <mergeCell ref="AD6:AE6"/>
    <mergeCell ref="AD7:AE7"/>
    <mergeCell ref="N6:O6"/>
    <mergeCell ref="N7:O7"/>
    <mergeCell ref="N8:O8"/>
    <mergeCell ref="V3:W3"/>
    <mergeCell ref="V4:W4"/>
    <mergeCell ref="V5:W5"/>
    <mergeCell ref="V6:W6"/>
    <mergeCell ref="V7:W7"/>
    <mergeCell ref="V8:W8"/>
    <mergeCell ref="AD2:AE2"/>
    <mergeCell ref="C10:H10"/>
    <mergeCell ref="F2:G2"/>
    <mergeCell ref="N2:O2"/>
    <mergeCell ref="K10:P10"/>
    <mergeCell ref="V2:W2"/>
    <mergeCell ref="S10:X10"/>
    <mergeCell ref="F4:G4"/>
    <mergeCell ref="F3:G3"/>
    <mergeCell ref="F5:G5"/>
    <mergeCell ref="F6:G6"/>
    <mergeCell ref="F7:G7"/>
    <mergeCell ref="F8:G8"/>
    <mergeCell ref="N3:O3"/>
    <mergeCell ref="N4:O4"/>
    <mergeCell ref="N5:O5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3053-25EF-4459-A8F0-51F6356AC48D}">
  <dimension ref="B3:K56"/>
  <sheetViews>
    <sheetView showGridLines="0" zoomScale="69" workbookViewId="0">
      <selection activeCell="M12" sqref="M12"/>
    </sheetView>
  </sheetViews>
  <sheetFormatPr defaultRowHeight="14.4" x14ac:dyDescent="0.3"/>
  <cols>
    <col min="13" max="13" width="12.21875" bestFit="1" customWidth="1"/>
    <col min="14" max="14" width="15.6640625" bestFit="1" customWidth="1"/>
  </cols>
  <sheetData>
    <row r="3" spans="2:11" x14ac:dyDescent="0.3">
      <c r="B3" s="25" t="s">
        <v>1</v>
      </c>
      <c r="C3" s="25"/>
      <c r="D3" s="25"/>
      <c r="E3" s="25"/>
      <c r="G3" s="25" t="s">
        <v>20</v>
      </c>
      <c r="H3" s="25"/>
      <c r="I3" s="25"/>
      <c r="J3" s="25"/>
      <c r="K3" s="25"/>
    </row>
    <row r="4" spans="2:11" x14ac:dyDescent="0.3">
      <c r="B4" s="21" t="s">
        <v>17</v>
      </c>
      <c r="C4" s="23" t="s">
        <v>18</v>
      </c>
      <c r="D4" s="22" t="s">
        <v>19</v>
      </c>
      <c r="E4" s="24" t="s">
        <v>11</v>
      </c>
      <c r="G4" s="28" t="s">
        <v>0</v>
      </c>
      <c r="H4" s="21" t="s">
        <v>17</v>
      </c>
      <c r="I4" s="23" t="s">
        <v>18</v>
      </c>
      <c r="J4" s="22" t="s">
        <v>19</v>
      </c>
      <c r="K4" s="24" t="s">
        <v>11</v>
      </c>
    </row>
    <row r="5" spans="2:11" x14ac:dyDescent="0.3">
      <c r="B5" s="19">
        <v>10645</v>
      </c>
      <c r="C5" s="19">
        <v>10200</v>
      </c>
      <c r="D5" s="19">
        <v>12138</v>
      </c>
      <c r="E5" s="19">
        <v>14808</v>
      </c>
      <c r="G5" s="29">
        <v>1</v>
      </c>
      <c r="H5" s="19">
        <v>18</v>
      </c>
      <c r="I5" s="19">
        <v>17</v>
      </c>
      <c r="J5" s="19">
        <v>23</v>
      </c>
      <c r="K5" s="19">
        <v>27</v>
      </c>
    </row>
    <row r="6" spans="2:11" x14ac:dyDescent="0.3">
      <c r="B6" s="20">
        <v>10667</v>
      </c>
      <c r="C6" s="20">
        <v>9174</v>
      </c>
      <c r="D6" s="20">
        <v>10642</v>
      </c>
      <c r="E6" s="20">
        <v>12451</v>
      </c>
      <c r="G6" s="30">
        <v>2</v>
      </c>
      <c r="H6" s="20">
        <v>20</v>
      </c>
      <c r="I6" s="20">
        <v>19</v>
      </c>
      <c r="J6" s="20">
        <v>30</v>
      </c>
      <c r="K6" s="20">
        <v>33</v>
      </c>
    </row>
    <row r="7" spans="2:11" x14ac:dyDescent="0.3">
      <c r="B7" s="19">
        <v>8972</v>
      </c>
      <c r="C7" s="19">
        <v>8165</v>
      </c>
      <c r="D7" s="19">
        <v>12250</v>
      </c>
      <c r="E7" s="19">
        <v>14945</v>
      </c>
      <c r="G7" s="29">
        <v>3</v>
      </c>
      <c r="H7" s="19">
        <v>12</v>
      </c>
      <c r="I7" s="19">
        <v>11</v>
      </c>
      <c r="J7" s="19">
        <v>15</v>
      </c>
      <c r="K7" s="19">
        <v>18</v>
      </c>
    </row>
    <row r="8" spans="2:11" x14ac:dyDescent="0.3">
      <c r="B8" s="20">
        <v>9958</v>
      </c>
      <c r="C8" s="20">
        <v>9520</v>
      </c>
      <c r="D8" s="20">
        <v>12090</v>
      </c>
      <c r="E8" s="20">
        <v>12695</v>
      </c>
      <c r="G8" s="30">
        <v>4</v>
      </c>
      <c r="H8" s="20">
        <v>12</v>
      </c>
      <c r="I8" s="20">
        <v>11</v>
      </c>
      <c r="J8" s="20">
        <v>14</v>
      </c>
      <c r="K8" s="20">
        <v>14</v>
      </c>
    </row>
    <row r="9" spans="2:11" x14ac:dyDescent="0.3">
      <c r="B9" s="19">
        <v>9636</v>
      </c>
      <c r="C9" s="19">
        <v>8672</v>
      </c>
      <c r="D9" s="19">
        <v>10840</v>
      </c>
      <c r="E9" s="19">
        <v>12032</v>
      </c>
      <c r="G9" s="29">
        <v>5</v>
      </c>
      <c r="H9" s="19">
        <v>10</v>
      </c>
      <c r="I9" s="19">
        <v>10</v>
      </c>
      <c r="J9" s="19">
        <v>12</v>
      </c>
      <c r="K9" s="19">
        <v>14</v>
      </c>
    </row>
    <row r="10" spans="2:11" x14ac:dyDescent="0.3">
      <c r="B10" s="20">
        <v>10054</v>
      </c>
      <c r="C10" s="20">
        <v>9149</v>
      </c>
      <c r="D10" s="20">
        <v>11802</v>
      </c>
      <c r="E10" s="20">
        <v>14871</v>
      </c>
      <c r="G10" s="30">
        <v>6</v>
      </c>
      <c r="H10" s="20">
        <v>23</v>
      </c>
      <c r="I10" s="20">
        <v>21</v>
      </c>
      <c r="J10" s="20">
        <v>34</v>
      </c>
      <c r="K10" s="20">
        <v>35</v>
      </c>
    </row>
    <row r="11" spans="2:11" x14ac:dyDescent="0.3">
      <c r="B11" s="19">
        <v>9386</v>
      </c>
      <c r="C11" s="19">
        <v>8000</v>
      </c>
      <c r="D11" s="19">
        <v>9120</v>
      </c>
      <c r="E11" s="19">
        <v>11400</v>
      </c>
      <c r="G11" s="29">
        <v>7</v>
      </c>
      <c r="H11" s="19">
        <v>11</v>
      </c>
      <c r="I11" s="19">
        <v>12</v>
      </c>
      <c r="J11" s="19">
        <v>18</v>
      </c>
      <c r="K11" s="19">
        <v>21</v>
      </c>
    </row>
    <row r="12" spans="2:11" x14ac:dyDescent="0.3">
      <c r="B12" s="20">
        <v>10231</v>
      </c>
      <c r="C12" s="20">
        <v>8185</v>
      </c>
      <c r="D12" s="20">
        <v>14520</v>
      </c>
      <c r="E12" s="20">
        <v>17714</v>
      </c>
      <c r="G12" s="30">
        <v>8</v>
      </c>
      <c r="H12" s="20">
        <v>11</v>
      </c>
      <c r="I12" s="20">
        <v>10</v>
      </c>
      <c r="J12" s="20">
        <v>15</v>
      </c>
      <c r="K12" s="20">
        <v>16</v>
      </c>
    </row>
    <row r="13" spans="2:11" x14ac:dyDescent="0.3">
      <c r="B13" s="19">
        <v>9921</v>
      </c>
      <c r="C13" s="19">
        <v>8532</v>
      </c>
      <c r="D13" s="19">
        <v>10324</v>
      </c>
      <c r="E13" s="19">
        <v>12389</v>
      </c>
      <c r="G13" s="29">
        <v>9</v>
      </c>
      <c r="H13" s="19">
        <v>18</v>
      </c>
      <c r="I13" s="19">
        <v>17</v>
      </c>
      <c r="J13" s="19">
        <v>27</v>
      </c>
      <c r="K13" s="19">
        <v>28</v>
      </c>
    </row>
    <row r="14" spans="2:11" x14ac:dyDescent="0.3">
      <c r="B14" s="20">
        <v>9000</v>
      </c>
      <c r="C14" s="20">
        <v>8190</v>
      </c>
      <c r="D14" s="20">
        <v>13580</v>
      </c>
      <c r="E14" s="20">
        <v>17247</v>
      </c>
      <c r="G14" s="30">
        <v>10</v>
      </c>
      <c r="H14" s="20">
        <v>15</v>
      </c>
      <c r="I14" s="20">
        <v>14</v>
      </c>
      <c r="J14" s="20">
        <v>18</v>
      </c>
      <c r="K14" s="20">
        <v>19</v>
      </c>
    </row>
    <row r="15" spans="2:11" x14ac:dyDescent="0.3">
      <c r="B15" s="19">
        <v>9413</v>
      </c>
      <c r="C15" s="19">
        <v>7813</v>
      </c>
      <c r="D15" s="19">
        <v>9923</v>
      </c>
      <c r="E15" s="19">
        <v>10419</v>
      </c>
      <c r="G15" s="29">
        <v>11</v>
      </c>
      <c r="H15" s="19">
        <v>24</v>
      </c>
      <c r="I15" s="19">
        <v>23</v>
      </c>
      <c r="J15" s="19">
        <v>35</v>
      </c>
      <c r="K15" s="19">
        <v>35</v>
      </c>
    </row>
    <row r="16" spans="2:11" x14ac:dyDescent="0.3">
      <c r="B16" s="20">
        <v>10737</v>
      </c>
      <c r="C16" s="20">
        <v>9341</v>
      </c>
      <c r="D16" s="20">
        <v>10742</v>
      </c>
      <c r="E16" s="20">
        <v>12246</v>
      </c>
      <c r="G16" s="30">
        <v>12</v>
      </c>
      <c r="H16" s="20">
        <v>20</v>
      </c>
      <c r="I16" s="20">
        <v>21</v>
      </c>
      <c r="J16" s="20">
        <v>33</v>
      </c>
      <c r="K16" s="20">
        <v>36</v>
      </c>
    </row>
    <row r="17" spans="2:11" x14ac:dyDescent="0.3">
      <c r="B17" s="19">
        <v>10889</v>
      </c>
      <c r="C17" s="19">
        <v>8711</v>
      </c>
      <c r="D17" s="19">
        <v>11150</v>
      </c>
      <c r="E17" s="19">
        <v>13380</v>
      </c>
      <c r="G17" s="29">
        <v>13</v>
      </c>
      <c r="H17" s="19">
        <v>16</v>
      </c>
      <c r="I17" s="19">
        <v>15</v>
      </c>
      <c r="J17" s="19">
        <v>24</v>
      </c>
      <c r="K17" s="19">
        <v>25</v>
      </c>
    </row>
    <row r="18" spans="2:11" x14ac:dyDescent="0.3">
      <c r="B18" s="20">
        <v>10845</v>
      </c>
      <c r="C18" s="20">
        <v>9544</v>
      </c>
      <c r="D18" s="20">
        <v>11453</v>
      </c>
      <c r="E18" s="20">
        <v>14774</v>
      </c>
      <c r="G18" s="30">
        <v>14</v>
      </c>
      <c r="H18" s="20">
        <v>23</v>
      </c>
      <c r="I18" s="20">
        <v>22</v>
      </c>
      <c r="J18" s="20">
        <v>26</v>
      </c>
      <c r="K18" s="20">
        <v>31</v>
      </c>
    </row>
    <row r="19" spans="2:11" x14ac:dyDescent="0.3">
      <c r="B19" s="19">
        <v>8995</v>
      </c>
      <c r="C19" s="19">
        <v>7466</v>
      </c>
      <c r="D19" s="19">
        <v>8437</v>
      </c>
      <c r="E19" s="19">
        <v>10520</v>
      </c>
      <c r="G19" s="29">
        <v>15</v>
      </c>
      <c r="H19" s="19">
        <v>10</v>
      </c>
      <c r="I19" s="19">
        <v>11</v>
      </c>
      <c r="J19" s="19">
        <v>17</v>
      </c>
      <c r="K19" s="19">
        <v>18</v>
      </c>
    </row>
    <row r="20" spans="2:11" x14ac:dyDescent="0.3">
      <c r="B20" s="20">
        <v>8781</v>
      </c>
      <c r="C20" s="20">
        <v>7464</v>
      </c>
      <c r="D20" s="20">
        <v>10226</v>
      </c>
      <c r="E20" s="20">
        <v>13498</v>
      </c>
      <c r="G20" s="30">
        <v>16</v>
      </c>
      <c r="H20" s="20">
        <v>24</v>
      </c>
      <c r="I20" s="20">
        <v>25</v>
      </c>
      <c r="J20" s="20">
        <v>37</v>
      </c>
      <c r="K20" s="20">
        <v>37</v>
      </c>
    </row>
    <row r="21" spans="2:11" x14ac:dyDescent="0.3">
      <c r="B21" s="19">
        <v>10117</v>
      </c>
      <c r="C21" s="19">
        <v>9308</v>
      </c>
      <c r="D21" s="19">
        <v>10704</v>
      </c>
      <c r="E21" s="19">
        <v>13808</v>
      </c>
      <c r="G21" s="29">
        <v>17</v>
      </c>
      <c r="H21" s="19">
        <v>25</v>
      </c>
      <c r="I21" s="19">
        <v>26</v>
      </c>
      <c r="J21" s="19">
        <v>36</v>
      </c>
      <c r="K21" s="19">
        <v>39</v>
      </c>
    </row>
    <row r="22" spans="2:11" x14ac:dyDescent="0.3">
      <c r="B22" s="20">
        <v>9514</v>
      </c>
      <c r="C22" s="20">
        <v>8372</v>
      </c>
      <c r="D22" s="20">
        <v>10381</v>
      </c>
      <c r="E22" s="20">
        <v>11419</v>
      </c>
      <c r="G22" s="30">
        <v>18</v>
      </c>
      <c r="H22" s="20">
        <v>12</v>
      </c>
      <c r="I22" s="20">
        <v>11</v>
      </c>
      <c r="J22" s="20">
        <v>15</v>
      </c>
      <c r="K22" s="20">
        <v>15</v>
      </c>
    </row>
    <row r="23" spans="2:11" x14ac:dyDescent="0.3">
      <c r="B23" s="19">
        <v>9714</v>
      </c>
      <c r="C23" s="19">
        <v>8645</v>
      </c>
      <c r="D23" s="19">
        <v>11930</v>
      </c>
      <c r="E23" s="19">
        <v>13720</v>
      </c>
      <c r="G23" s="29">
        <v>19</v>
      </c>
      <c r="H23" s="19">
        <v>17</v>
      </c>
      <c r="I23" s="19">
        <v>16</v>
      </c>
      <c r="J23" s="19">
        <v>22</v>
      </c>
      <c r="K23" s="19">
        <v>22</v>
      </c>
    </row>
    <row r="24" spans="2:11" x14ac:dyDescent="0.3">
      <c r="B24" s="20">
        <v>9973</v>
      </c>
      <c r="C24" s="20">
        <v>9000</v>
      </c>
      <c r="D24" s="20">
        <v>12510</v>
      </c>
      <c r="E24" s="20">
        <v>15638</v>
      </c>
      <c r="G24" s="30">
        <v>20</v>
      </c>
      <c r="H24" s="20">
        <v>23</v>
      </c>
      <c r="I24" s="20">
        <v>22</v>
      </c>
      <c r="J24" s="20">
        <v>29</v>
      </c>
      <c r="K24" s="20">
        <v>35</v>
      </c>
    </row>
    <row r="25" spans="2:11" x14ac:dyDescent="0.3">
      <c r="B25" s="19">
        <v>8518</v>
      </c>
      <c r="C25" s="19">
        <v>7837</v>
      </c>
      <c r="D25" s="19">
        <v>10815</v>
      </c>
      <c r="E25" s="19">
        <v>11572</v>
      </c>
      <c r="G25" s="29">
        <v>21</v>
      </c>
      <c r="H25" s="19">
        <v>8</v>
      </c>
      <c r="I25" s="19">
        <v>7</v>
      </c>
      <c r="J25" s="19">
        <v>10</v>
      </c>
      <c r="K25" s="19">
        <v>12</v>
      </c>
    </row>
    <row r="26" spans="2:11" x14ac:dyDescent="0.3">
      <c r="B26" s="20">
        <v>10499</v>
      </c>
      <c r="C26" s="20">
        <v>8609</v>
      </c>
      <c r="D26" s="20">
        <v>11020</v>
      </c>
      <c r="E26" s="20">
        <v>13224</v>
      </c>
      <c r="G26" s="30">
        <v>22</v>
      </c>
      <c r="H26" s="20">
        <v>14</v>
      </c>
      <c r="I26" s="20">
        <v>13</v>
      </c>
      <c r="J26" s="20">
        <v>18</v>
      </c>
      <c r="K26" s="20">
        <v>19</v>
      </c>
    </row>
    <row r="27" spans="2:11" x14ac:dyDescent="0.3">
      <c r="B27" s="19">
        <v>9221</v>
      </c>
      <c r="C27" s="19">
        <v>8483</v>
      </c>
      <c r="D27" s="19">
        <v>10264</v>
      </c>
      <c r="E27" s="19">
        <v>11598</v>
      </c>
      <c r="G27" s="29">
        <v>23</v>
      </c>
      <c r="H27" s="19">
        <v>24</v>
      </c>
      <c r="I27" s="19">
        <v>23</v>
      </c>
      <c r="J27" s="19">
        <v>32</v>
      </c>
      <c r="K27" s="19">
        <v>39</v>
      </c>
    </row>
    <row r="28" spans="2:11" x14ac:dyDescent="0.3">
      <c r="B28" s="20">
        <v>10547</v>
      </c>
      <c r="C28" s="20">
        <v>9387</v>
      </c>
      <c r="D28" s="20">
        <v>14445</v>
      </c>
      <c r="E28" s="20">
        <v>16178</v>
      </c>
      <c r="G28" s="30">
        <v>24</v>
      </c>
      <c r="H28" s="20">
        <v>19</v>
      </c>
      <c r="I28" s="20">
        <v>20</v>
      </c>
      <c r="J28" s="20">
        <v>24</v>
      </c>
      <c r="K28" s="20">
        <v>29</v>
      </c>
    </row>
    <row r="29" spans="2:11" x14ac:dyDescent="0.3">
      <c r="B29" s="19">
        <v>10706</v>
      </c>
      <c r="C29" s="19">
        <v>9421</v>
      </c>
      <c r="D29" s="19">
        <v>11965</v>
      </c>
      <c r="E29" s="19">
        <v>15794</v>
      </c>
      <c r="G29" s="29">
        <v>25</v>
      </c>
      <c r="H29" s="19">
        <v>12</v>
      </c>
      <c r="I29" s="19">
        <v>12</v>
      </c>
      <c r="J29" s="19">
        <v>19</v>
      </c>
      <c r="K29" s="19">
        <v>20</v>
      </c>
    </row>
    <row r="30" spans="2:11" x14ac:dyDescent="0.3">
      <c r="B30" s="20">
        <v>9980</v>
      </c>
      <c r="C30" s="20">
        <v>8283</v>
      </c>
      <c r="D30" s="20">
        <v>10519</v>
      </c>
      <c r="E30" s="20">
        <v>11361</v>
      </c>
      <c r="G30" s="30">
        <v>26</v>
      </c>
      <c r="H30" s="20">
        <v>12</v>
      </c>
      <c r="I30" s="20">
        <v>12</v>
      </c>
      <c r="J30" s="20">
        <v>18</v>
      </c>
      <c r="K30" s="20">
        <v>20</v>
      </c>
    </row>
    <row r="31" spans="2:11" x14ac:dyDescent="0.3">
      <c r="B31" s="19">
        <v>9598</v>
      </c>
      <c r="C31" s="19">
        <v>9520</v>
      </c>
      <c r="D31" s="19">
        <v>10853</v>
      </c>
      <c r="E31" s="19">
        <v>11504</v>
      </c>
      <c r="G31" s="29">
        <v>27</v>
      </c>
      <c r="H31" s="19">
        <v>11</v>
      </c>
      <c r="I31" s="19">
        <v>11</v>
      </c>
      <c r="J31" s="19">
        <v>16</v>
      </c>
      <c r="K31" s="19">
        <v>19</v>
      </c>
    </row>
    <row r="32" spans="2:11" x14ac:dyDescent="0.3">
      <c r="B32" s="20">
        <v>9572</v>
      </c>
      <c r="C32" s="20">
        <v>8328</v>
      </c>
      <c r="D32" s="20">
        <v>9244</v>
      </c>
      <c r="E32" s="20">
        <v>11555</v>
      </c>
      <c r="G32" s="30">
        <v>28</v>
      </c>
      <c r="H32" s="20">
        <v>15</v>
      </c>
      <c r="I32" s="20">
        <v>13</v>
      </c>
      <c r="J32" s="20">
        <v>17</v>
      </c>
      <c r="K32" s="20">
        <v>20</v>
      </c>
    </row>
    <row r="33" spans="2:11" x14ac:dyDescent="0.3">
      <c r="B33" s="19">
        <v>8833</v>
      </c>
      <c r="C33" s="19">
        <v>7950</v>
      </c>
      <c r="D33" s="19">
        <v>12520</v>
      </c>
      <c r="E33" s="19">
        <v>15274</v>
      </c>
      <c r="G33" s="29">
        <v>29</v>
      </c>
      <c r="H33" s="19">
        <v>11</v>
      </c>
      <c r="I33" s="19">
        <v>12</v>
      </c>
      <c r="J33" s="19">
        <v>16</v>
      </c>
      <c r="K33" s="19">
        <v>20</v>
      </c>
    </row>
    <row r="34" spans="2:11" x14ac:dyDescent="0.3">
      <c r="B34" s="20">
        <v>9184</v>
      </c>
      <c r="C34" s="20">
        <v>7990</v>
      </c>
      <c r="D34" s="20">
        <v>10467</v>
      </c>
      <c r="E34" s="20">
        <v>13502</v>
      </c>
      <c r="G34" s="30">
        <v>30</v>
      </c>
      <c r="H34" s="20">
        <v>8</v>
      </c>
      <c r="I34" s="20">
        <v>7</v>
      </c>
      <c r="J34" s="20">
        <v>9</v>
      </c>
      <c r="K34" s="20">
        <v>11</v>
      </c>
    </row>
    <row r="35" spans="2:11" x14ac:dyDescent="0.3">
      <c r="B35" s="19">
        <v>8917</v>
      </c>
      <c r="C35" s="19">
        <v>7936</v>
      </c>
      <c r="D35" s="19">
        <v>10222</v>
      </c>
      <c r="E35" s="19">
        <v>12062</v>
      </c>
      <c r="G35" s="29">
        <v>31</v>
      </c>
      <c r="H35" s="19">
        <v>23</v>
      </c>
      <c r="I35" s="19">
        <v>22</v>
      </c>
      <c r="J35" s="19">
        <v>34</v>
      </c>
      <c r="K35" s="19">
        <v>35</v>
      </c>
    </row>
    <row r="36" spans="2:11" x14ac:dyDescent="0.3">
      <c r="B36" s="20">
        <v>9426</v>
      </c>
      <c r="C36" s="20">
        <v>8672</v>
      </c>
      <c r="D36" s="20">
        <v>11013</v>
      </c>
      <c r="E36" s="20">
        <v>14317</v>
      </c>
      <c r="G36" s="30">
        <v>32</v>
      </c>
      <c r="H36" s="20">
        <v>18</v>
      </c>
      <c r="I36" s="20">
        <v>16</v>
      </c>
      <c r="J36" s="20">
        <v>23</v>
      </c>
      <c r="K36" s="20">
        <v>24</v>
      </c>
    </row>
    <row r="37" spans="2:11" x14ac:dyDescent="0.3">
      <c r="B37" s="19">
        <v>10799</v>
      </c>
      <c r="C37" s="19">
        <v>8963</v>
      </c>
      <c r="D37" s="19">
        <v>10576</v>
      </c>
      <c r="E37" s="19">
        <v>13749</v>
      </c>
      <c r="G37" s="29">
        <v>33</v>
      </c>
      <c r="H37" s="19">
        <v>21</v>
      </c>
      <c r="I37" s="19">
        <v>22</v>
      </c>
      <c r="J37" s="19">
        <v>29</v>
      </c>
      <c r="K37" s="19">
        <v>29</v>
      </c>
    </row>
    <row r="38" spans="2:11" x14ac:dyDescent="0.3">
      <c r="B38" s="20">
        <v>9644</v>
      </c>
      <c r="C38" s="20">
        <v>8420</v>
      </c>
      <c r="D38" s="20">
        <v>10525</v>
      </c>
      <c r="E38" s="20">
        <v>13472</v>
      </c>
      <c r="G38" s="30">
        <v>34</v>
      </c>
      <c r="H38" s="20">
        <v>11</v>
      </c>
      <c r="I38" s="20">
        <v>10</v>
      </c>
      <c r="J38" s="20">
        <v>13</v>
      </c>
      <c r="K38" s="20">
        <v>16</v>
      </c>
    </row>
    <row r="39" spans="2:11" x14ac:dyDescent="0.3">
      <c r="B39" s="19">
        <v>8655</v>
      </c>
      <c r="C39" s="19">
        <v>7616</v>
      </c>
      <c r="D39" s="19">
        <v>11200</v>
      </c>
      <c r="E39" s="19">
        <v>11872</v>
      </c>
      <c r="G39" s="29">
        <v>35</v>
      </c>
      <c r="H39" s="19">
        <v>22</v>
      </c>
      <c r="I39" s="19">
        <v>20</v>
      </c>
      <c r="J39" s="19">
        <v>26</v>
      </c>
      <c r="K39" s="19">
        <v>31</v>
      </c>
    </row>
    <row r="40" spans="2:11" x14ac:dyDescent="0.3">
      <c r="B40" s="20">
        <v>9065</v>
      </c>
      <c r="C40" s="20">
        <v>7887</v>
      </c>
      <c r="D40" s="20">
        <v>11042</v>
      </c>
      <c r="E40" s="20">
        <v>13250</v>
      </c>
      <c r="G40" s="30">
        <v>36</v>
      </c>
      <c r="H40" s="20">
        <v>15</v>
      </c>
      <c r="I40" s="20">
        <v>16</v>
      </c>
      <c r="J40" s="20">
        <v>22</v>
      </c>
      <c r="K40" s="20">
        <v>22</v>
      </c>
    </row>
    <row r="41" spans="2:11" x14ac:dyDescent="0.3">
      <c r="B41" s="19">
        <v>10328</v>
      </c>
      <c r="C41" s="19">
        <v>8882</v>
      </c>
      <c r="D41" s="19">
        <v>9770</v>
      </c>
      <c r="E41" s="19">
        <v>11138</v>
      </c>
      <c r="G41" s="29">
        <v>37</v>
      </c>
      <c r="H41" s="19">
        <v>8</v>
      </c>
      <c r="I41" s="19">
        <v>8</v>
      </c>
      <c r="J41" s="19">
        <v>10</v>
      </c>
      <c r="K41" s="19">
        <v>11</v>
      </c>
    </row>
    <row r="42" spans="2:11" x14ac:dyDescent="0.3">
      <c r="B42" s="20">
        <v>9918</v>
      </c>
      <c r="C42" s="20">
        <v>8728</v>
      </c>
      <c r="D42" s="20">
        <v>11608</v>
      </c>
      <c r="E42" s="20">
        <v>14858</v>
      </c>
      <c r="G42" s="30">
        <v>38</v>
      </c>
      <c r="H42" s="20">
        <v>13</v>
      </c>
      <c r="I42" s="20">
        <v>13</v>
      </c>
      <c r="J42" s="20">
        <v>16</v>
      </c>
      <c r="K42" s="20">
        <v>19</v>
      </c>
    </row>
    <row r="43" spans="2:11" x14ac:dyDescent="0.3">
      <c r="B43" s="19">
        <v>9705</v>
      </c>
      <c r="C43" s="19">
        <v>8735</v>
      </c>
      <c r="D43" s="19">
        <v>9958</v>
      </c>
      <c r="E43" s="19">
        <v>12448</v>
      </c>
      <c r="G43" s="29">
        <v>39</v>
      </c>
      <c r="H43" s="19">
        <v>25</v>
      </c>
      <c r="I43" s="19">
        <v>23</v>
      </c>
      <c r="J43" s="19">
        <v>29</v>
      </c>
      <c r="K43" s="19">
        <v>34</v>
      </c>
    </row>
    <row r="44" spans="2:11" x14ac:dyDescent="0.3">
      <c r="B44" s="20">
        <v>8669</v>
      </c>
      <c r="C44" s="20">
        <v>7369</v>
      </c>
      <c r="D44" s="20">
        <v>8253</v>
      </c>
      <c r="E44" s="20">
        <v>14500</v>
      </c>
      <c r="G44" s="30">
        <v>40</v>
      </c>
      <c r="H44" s="20">
        <v>17</v>
      </c>
      <c r="I44" s="20">
        <v>17</v>
      </c>
      <c r="J44" s="20">
        <v>27</v>
      </c>
      <c r="K44" s="20">
        <v>31</v>
      </c>
    </row>
    <row r="45" spans="2:11" x14ac:dyDescent="0.3">
      <c r="B45" s="19">
        <v>11300</v>
      </c>
      <c r="C45" s="19">
        <v>9605</v>
      </c>
      <c r="D45" s="19">
        <v>13255</v>
      </c>
      <c r="E45" s="19">
        <v>15243</v>
      </c>
      <c r="G45" s="29">
        <v>41</v>
      </c>
      <c r="H45" s="19">
        <v>17</v>
      </c>
      <c r="I45" s="19">
        <v>17</v>
      </c>
      <c r="J45" s="19">
        <v>20</v>
      </c>
      <c r="K45" s="19">
        <v>22</v>
      </c>
    </row>
    <row r="46" spans="2:11" x14ac:dyDescent="0.3">
      <c r="B46" s="20">
        <v>10683</v>
      </c>
      <c r="C46" s="20">
        <v>9187</v>
      </c>
      <c r="D46" s="20">
        <v>11850</v>
      </c>
      <c r="E46" s="20">
        <v>15405</v>
      </c>
      <c r="G46" s="30">
        <v>42</v>
      </c>
      <c r="H46" s="20">
        <v>10</v>
      </c>
      <c r="I46" s="20">
        <v>9</v>
      </c>
      <c r="J46" s="20">
        <v>12</v>
      </c>
      <c r="K46" s="20">
        <v>13</v>
      </c>
    </row>
    <row r="47" spans="2:11" x14ac:dyDescent="0.3">
      <c r="B47" s="19">
        <v>12150</v>
      </c>
      <c r="C47" s="19">
        <v>10206</v>
      </c>
      <c r="D47" s="19">
        <v>12962</v>
      </c>
      <c r="E47" s="19">
        <v>15820</v>
      </c>
      <c r="G47" s="29">
        <v>43</v>
      </c>
      <c r="H47" s="19">
        <v>12</v>
      </c>
      <c r="I47" s="19">
        <v>11</v>
      </c>
      <c r="J47" s="19">
        <v>16</v>
      </c>
      <c r="K47" s="19">
        <v>18</v>
      </c>
    </row>
    <row r="48" spans="2:11" x14ac:dyDescent="0.3">
      <c r="B48" s="20">
        <v>11542</v>
      </c>
      <c r="C48" s="20">
        <v>10157</v>
      </c>
      <c r="D48" s="20">
        <v>14118</v>
      </c>
      <c r="E48" s="20">
        <v>18777</v>
      </c>
      <c r="G48" s="30">
        <v>44</v>
      </c>
      <c r="H48" s="20">
        <v>18</v>
      </c>
      <c r="I48" s="20">
        <v>18</v>
      </c>
      <c r="J48" s="20">
        <v>25</v>
      </c>
      <c r="K48" s="20">
        <v>28</v>
      </c>
    </row>
    <row r="49" spans="2:11" x14ac:dyDescent="0.3">
      <c r="B49" s="19">
        <v>11550</v>
      </c>
      <c r="C49" s="19">
        <v>10280</v>
      </c>
      <c r="D49" s="19">
        <v>13056</v>
      </c>
      <c r="E49" s="19">
        <v>16059</v>
      </c>
      <c r="G49" s="29">
        <v>45</v>
      </c>
      <c r="H49" s="19">
        <v>9</v>
      </c>
      <c r="I49" s="19">
        <v>19</v>
      </c>
      <c r="J49" s="19">
        <v>25</v>
      </c>
      <c r="K49" s="19">
        <v>27</v>
      </c>
    </row>
    <row r="50" spans="2:11" x14ac:dyDescent="0.3">
      <c r="B50" s="20">
        <v>10140</v>
      </c>
      <c r="C50" s="20">
        <v>11240</v>
      </c>
      <c r="D50" s="20">
        <v>15399</v>
      </c>
      <c r="E50" s="20">
        <v>18017</v>
      </c>
      <c r="G50" s="30">
        <v>46</v>
      </c>
      <c r="H50" s="20">
        <v>22</v>
      </c>
      <c r="I50" s="20">
        <v>21</v>
      </c>
      <c r="J50" s="20">
        <v>33</v>
      </c>
      <c r="K50" s="20">
        <v>40</v>
      </c>
    </row>
    <row r="51" spans="2:11" x14ac:dyDescent="0.3">
      <c r="B51" s="19">
        <v>10780</v>
      </c>
      <c r="C51" s="19">
        <v>10558</v>
      </c>
      <c r="D51" s="19">
        <v>14359</v>
      </c>
      <c r="E51" s="19">
        <v>17231</v>
      </c>
      <c r="G51" s="29">
        <v>47</v>
      </c>
      <c r="H51" s="19">
        <v>18</v>
      </c>
      <c r="I51" s="19">
        <v>23</v>
      </c>
      <c r="J51" s="19">
        <v>36</v>
      </c>
      <c r="K51" s="19">
        <v>37</v>
      </c>
    </row>
    <row r="52" spans="2:11" x14ac:dyDescent="0.3">
      <c r="B52" s="20">
        <v>11210</v>
      </c>
      <c r="C52" s="20">
        <v>10253</v>
      </c>
      <c r="D52" s="20">
        <v>13800</v>
      </c>
      <c r="E52" s="20">
        <v>17664</v>
      </c>
      <c r="G52" s="30">
        <v>48</v>
      </c>
      <c r="H52" s="20">
        <v>22</v>
      </c>
      <c r="I52" s="20">
        <v>23</v>
      </c>
      <c r="J52" s="20">
        <v>34</v>
      </c>
      <c r="K52" s="20">
        <v>36</v>
      </c>
    </row>
    <row r="53" spans="2:11" x14ac:dyDescent="0.3">
      <c r="B53" s="19">
        <v>11450</v>
      </c>
      <c r="C53" s="19">
        <v>10850</v>
      </c>
      <c r="D53" s="19">
        <v>15299</v>
      </c>
      <c r="E53" s="19">
        <v>18359</v>
      </c>
      <c r="G53" s="29">
        <v>49</v>
      </c>
      <c r="H53" s="19">
        <v>20</v>
      </c>
      <c r="I53" s="19">
        <v>18</v>
      </c>
      <c r="J53" s="19">
        <v>23</v>
      </c>
      <c r="K53" s="19">
        <v>25</v>
      </c>
    </row>
    <row r="54" spans="2:11" x14ac:dyDescent="0.3">
      <c r="B54" s="20">
        <v>12520</v>
      </c>
      <c r="C54" s="20">
        <v>10141</v>
      </c>
      <c r="D54" s="20">
        <v>16520</v>
      </c>
      <c r="E54" s="20">
        <v>17200</v>
      </c>
      <c r="G54" s="30">
        <v>50</v>
      </c>
      <c r="H54" s="20">
        <v>11</v>
      </c>
      <c r="I54" s="20">
        <v>17</v>
      </c>
      <c r="J54" s="20">
        <v>26</v>
      </c>
      <c r="K54" s="20">
        <v>31</v>
      </c>
    </row>
    <row r="55" spans="2:11" x14ac:dyDescent="0.3">
      <c r="B55" s="19">
        <v>11240</v>
      </c>
      <c r="C55" s="19">
        <v>11000</v>
      </c>
      <c r="D55" s="19">
        <v>15290</v>
      </c>
      <c r="E55" s="19">
        <v>18500</v>
      </c>
      <c r="G55" s="29">
        <v>51</v>
      </c>
      <c r="H55" s="19">
        <v>9</v>
      </c>
      <c r="I55" s="19">
        <v>21</v>
      </c>
      <c r="J55" s="19">
        <v>28</v>
      </c>
      <c r="K55" s="19">
        <v>27</v>
      </c>
    </row>
    <row r="56" spans="2:11" x14ac:dyDescent="0.3">
      <c r="B56" s="20">
        <v>11250</v>
      </c>
      <c r="C56" s="20">
        <v>10350</v>
      </c>
      <c r="D56" s="20">
        <v>15200</v>
      </c>
      <c r="E56" s="20">
        <v>16112</v>
      </c>
      <c r="G56" s="30">
        <v>52</v>
      </c>
      <c r="H56" s="20">
        <v>23</v>
      </c>
      <c r="I56" s="20">
        <v>22</v>
      </c>
      <c r="J56" s="20">
        <v>27</v>
      </c>
      <c r="K56" s="20">
        <v>27</v>
      </c>
    </row>
  </sheetData>
  <mergeCells count="2">
    <mergeCell ref="B3:E3"/>
    <mergeCell ref="G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AC18-629A-40A9-A981-8C60C73A51AB}">
  <dimension ref="B1:W39"/>
  <sheetViews>
    <sheetView showGridLines="0" showRowColHeaders="0" tabSelected="1" zoomScale="80" workbookViewId="0">
      <selection activeCell="AC17" sqref="AC17"/>
    </sheetView>
  </sheetViews>
  <sheetFormatPr defaultRowHeight="14.4" x14ac:dyDescent="0.3"/>
  <sheetData>
    <row r="1" spans="2:23" x14ac:dyDescent="0.3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2:23" x14ac:dyDescent="0.3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2:23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2:23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2:23" x14ac:dyDescent="0.3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2:23" x14ac:dyDescent="0.3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2:23" x14ac:dyDescent="0.3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2:23" x14ac:dyDescent="0.3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2:23" x14ac:dyDescent="0.3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2:23" x14ac:dyDescent="0.3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2:23" x14ac:dyDescent="0.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2:23" x14ac:dyDescent="0.3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2:23" x14ac:dyDescent="0.3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2:23" x14ac:dyDescent="0.3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2:23" x14ac:dyDescent="0.3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2:23" x14ac:dyDescent="0.3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2:23" x14ac:dyDescent="0.3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2:23" x14ac:dyDescent="0.3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2:23" x14ac:dyDescent="0.3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2:23" x14ac:dyDescent="0.3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2:23" x14ac:dyDescent="0.3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2:23" x14ac:dyDescent="0.3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2:23" x14ac:dyDescent="0.3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2:23" x14ac:dyDescent="0.3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2:23" x14ac:dyDescent="0.3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2:23" x14ac:dyDescent="0.3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2:23" x14ac:dyDescent="0.3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2:23" x14ac:dyDescent="0.3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2:23" x14ac:dyDescent="0.3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2:23" x14ac:dyDescent="0.3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2:23" x14ac:dyDescent="0.3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2:23" x14ac:dyDescent="0.3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2:23" x14ac:dyDescent="0.3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2:23" x14ac:dyDescent="0.3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2:23" x14ac:dyDescent="0.3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2:23" x14ac:dyDescent="0.3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2:23" x14ac:dyDescent="0.3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2:23" x14ac:dyDescent="0.3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2:23" x14ac:dyDescent="0.3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72D8-957F-4B91-ACE7-DB1833D270DF}">
  <dimension ref="A1"/>
  <sheetViews>
    <sheetView showGridLines="0" workbookViewId="0">
      <selection activeCell="G24" sqref="G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Pivots&amp;Draft</vt:lpstr>
      <vt:lpstr>Visuals</vt:lpstr>
      <vt:lpstr>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Ayman Elgamal</cp:lastModifiedBy>
  <cp:lastPrinted>2024-05-29T13:43:25Z</cp:lastPrinted>
  <dcterms:created xsi:type="dcterms:W3CDTF">2024-05-27T11:02:34Z</dcterms:created>
  <dcterms:modified xsi:type="dcterms:W3CDTF">2024-08-12T23:17:29Z</dcterms:modified>
</cp:coreProperties>
</file>