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7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9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0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Rosenberg\Work\USU\Research\CAREER\WASH-Model\August2019\WASH\OutputFiles\"/>
    </mc:Choice>
  </mc:AlternateContent>
  <xr:revisionPtr revIDLastSave="0" documentId="13_ncr:1_{14F37ECA-C932-4F3F-BFD6-0313BBEC6566}" xr6:coauthVersionLast="44" xr6:coauthVersionMax="44" xr10:uidLastSave="{00000000-0000-0000-0000-000000000000}"/>
  <bookViews>
    <workbookView xWindow="-120" yWindow="-120" windowWidth="25440" windowHeight="15390" tabRatio="935" firstSheet="17" activeTab="28" xr2:uid="{00000000-000D-0000-FFFF-FFFF00000000}"/>
  </bookViews>
  <sheets>
    <sheet name="Z" sheetId="1" r:id="rId1"/>
    <sheet name="Q_cfs_upload" sheetId="19" r:id="rId2"/>
    <sheet name="Bird Refuge" sheetId="36" r:id="rId3"/>
    <sheet name="Q_Analysis_Cfs" sheetId="12" r:id="rId4"/>
    <sheet name="Q_Sim" sheetId="11" r:id="rId5"/>
    <sheet name="Q" sheetId="2" r:id="rId6"/>
    <sheet name="demandReq_acft" sheetId="20" r:id="rId7"/>
    <sheet name="demandReq" sheetId="17" r:id="rId8"/>
    <sheet name="RR_cfs" sheetId="13" r:id="rId9"/>
    <sheet name="RR" sheetId="3" r:id="rId10"/>
    <sheet name="WSI" sheetId="4" r:id="rId11"/>
    <sheet name="W" sheetId="5" r:id="rId12"/>
    <sheet name="W_ac" sheetId="14" r:id="rId13"/>
    <sheet name="FCI_Upload" sheetId="40" r:id="rId14"/>
    <sheet name="FCI" sheetId="6" r:id="rId15"/>
    <sheet name="F_ac" sheetId="15" r:id="rId16"/>
    <sheet name="F" sheetId="7" r:id="rId17"/>
    <sheet name="RSI_Upload" sheetId="39" r:id="rId18"/>
    <sheet name="RSI" sheetId="8" r:id="rId19"/>
    <sheet name="R_ac" sheetId="16" r:id="rId20"/>
    <sheet name="R" sheetId="9" r:id="rId21"/>
    <sheet name="Stacked_Habitat" sheetId="29" r:id="rId22"/>
    <sheet name="Stacked_Habitat-acre" sheetId="30" r:id="rId23"/>
    <sheet name="STOR_acft" sheetId="18" r:id="rId24"/>
    <sheet name="STOR" sheetId="10" r:id="rId25"/>
    <sheet name="STOR_MaxMin" sheetId="21" r:id="rId26"/>
    <sheet name="Hyrum-InflowReleases" sheetId="22" r:id="rId27"/>
    <sheet name="Hyrum-Storage" sheetId="23" r:id="rId28"/>
    <sheet name="Hyrum_BOR_Data" sheetId="26" r:id="rId29"/>
    <sheet name="FlowMarginal" sheetId="31" r:id="rId30"/>
    <sheet name="Length" sheetId="32" r:id="rId31"/>
    <sheet name="WD" sheetId="33" r:id="rId32"/>
    <sheet name="C" sheetId="34" r:id="rId33"/>
    <sheet name="WetlandsArea" sheetId="35" r:id="rId34"/>
    <sheet name="Comparison-HyrumReleases" sheetId="27" r:id="rId35"/>
    <sheet name="Comparison-HyrumStorage" sheetId="28" r:id="rId36"/>
    <sheet name="Porupine-InflowReleases" sheetId="24" r:id="rId37"/>
    <sheet name="Porcupine-Storage" sheetId="25" r:id="rId38"/>
    <sheet name="Porcupine releases" sheetId="37" r:id="rId39"/>
    <sheet name="Comparison-StorageReleases" sheetId="38" r:id="rId40"/>
  </sheets>
  <externalReferences>
    <externalReference r:id="rId41"/>
    <externalReference r:id="rId42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3" l="1"/>
  <c r="B10" i="3"/>
  <c r="C2" i="4" l="1"/>
  <c r="C26" i="40" l="1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E34" i="30" l="1"/>
  <c r="F34" i="30"/>
  <c r="G34" i="30"/>
  <c r="H34" i="30"/>
  <c r="I34" i="30"/>
  <c r="J34" i="30"/>
  <c r="K34" i="30"/>
  <c r="L34" i="30"/>
  <c r="M34" i="30"/>
  <c r="N34" i="30"/>
  <c r="O34" i="30"/>
  <c r="D34" i="30"/>
  <c r="V2" i="30"/>
  <c r="W2" i="30"/>
  <c r="X2" i="30"/>
  <c r="Y2" i="30"/>
  <c r="Z2" i="30"/>
  <c r="AA2" i="30"/>
  <c r="AB2" i="30"/>
  <c r="AC2" i="30"/>
  <c r="AD2" i="30"/>
  <c r="AE2" i="30"/>
  <c r="AF2" i="30"/>
  <c r="V3" i="30"/>
  <c r="W3" i="30"/>
  <c r="X3" i="30"/>
  <c r="Y3" i="30"/>
  <c r="Z3" i="30"/>
  <c r="AA3" i="30"/>
  <c r="AB3" i="30"/>
  <c r="AC3" i="30"/>
  <c r="AD3" i="30"/>
  <c r="AE3" i="30"/>
  <c r="AF3" i="30"/>
  <c r="V4" i="30"/>
  <c r="W4" i="30"/>
  <c r="X4" i="30"/>
  <c r="Y4" i="30"/>
  <c r="Z4" i="30"/>
  <c r="AA4" i="30"/>
  <c r="AB4" i="30"/>
  <c r="AC4" i="30"/>
  <c r="AD4" i="30"/>
  <c r="AE4" i="30"/>
  <c r="AF4" i="30"/>
  <c r="V5" i="30"/>
  <c r="W5" i="30"/>
  <c r="X5" i="30"/>
  <c r="Y5" i="30"/>
  <c r="Z5" i="30"/>
  <c r="AA5" i="30"/>
  <c r="AB5" i="30"/>
  <c r="AC5" i="30"/>
  <c r="AD5" i="30"/>
  <c r="AE5" i="30"/>
  <c r="AF5" i="30"/>
  <c r="V6" i="30"/>
  <c r="W6" i="30"/>
  <c r="X6" i="30"/>
  <c r="Y6" i="30"/>
  <c r="Z6" i="30"/>
  <c r="AA6" i="30"/>
  <c r="AB6" i="30"/>
  <c r="AC6" i="30"/>
  <c r="AD6" i="30"/>
  <c r="AE6" i="30"/>
  <c r="AF6" i="30"/>
  <c r="V7" i="30"/>
  <c r="W7" i="30"/>
  <c r="X7" i="30"/>
  <c r="Y7" i="30"/>
  <c r="Z7" i="30"/>
  <c r="AA7" i="30"/>
  <c r="AB7" i="30"/>
  <c r="AC7" i="30"/>
  <c r="AD7" i="30"/>
  <c r="AE7" i="30"/>
  <c r="AF7" i="30"/>
  <c r="V8" i="30"/>
  <c r="W8" i="30"/>
  <c r="X8" i="30"/>
  <c r="Y8" i="30"/>
  <c r="Z8" i="30"/>
  <c r="AA8" i="30"/>
  <c r="AB8" i="30"/>
  <c r="AC8" i="30"/>
  <c r="AD8" i="30"/>
  <c r="AE8" i="30"/>
  <c r="AF8" i="30"/>
  <c r="V9" i="30"/>
  <c r="W9" i="30"/>
  <c r="X9" i="30"/>
  <c r="Y9" i="30"/>
  <c r="Z9" i="30"/>
  <c r="AA9" i="30"/>
  <c r="AB9" i="30"/>
  <c r="AC9" i="30"/>
  <c r="AD9" i="30"/>
  <c r="AE9" i="30"/>
  <c r="AF9" i="30"/>
  <c r="V10" i="30"/>
  <c r="W10" i="30"/>
  <c r="X10" i="30"/>
  <c r="Y10" i="30"/>
  <c r="Z10" i="30"/>
  <c r="AA10" i="30"/>
  <c r="AB10" i="30"/>
  <c r="AC10" i="30"/>
  <c r="AD10" i="30"/>
  <c r="AE10" i="30"/>
  <c r="AF10" i="30"/>
  <c r="V11" i="30"/>
  <c r="W11" i="30"/>
  <c r="X11" i="30"/>
  <c r="Y11" i="30"/>
  <c r="Z11" i="30"/>
  <c r="AA11" i="30"/>
  <c r="AB11" i="30"/>
  <c r="AC11" i="30"/>
  <c r="AD11" i="30"/>
  <c r="AE11" i="30"/>
  <c r="AF11" i="30"/>
  <c r="V12" i="30"/>
  <c r="W12" i="30"/>
  <c r="X12" i="30"/>
  <c r="Y12" i="30"/>
  <c r="Z12" i="30"/>
  <c r="AA12" i="30"/>
  <c r="AB12" i="30"/>
  <c r="AC12" i="30"/>
  <c r="AD12" i="30"/>
  <c r="AE12" i="30"/>
  <c r="AF12" i="30"/>
  <c r="V13" i="30"/>
  <c r="W13" i="30"/>
  <c r="X13" i="30"/>
  <c r="Y13" i="30"/>
  <c r="Z13" i="30"/>
  <c r="AA13" i="30"/>
  <c r="AB13" i="30"/>
  <c r="AC13" i="30"/>
  <c r="AD13" i="30"/>
  <c r="AE13" i="30"/>
  <c r="AF13" i="30"/>
  <c r="V14" i="30"/>
  <c r="W14" i="30"/>
  <c r="X14" i="30"/>
  <c r="Y14" i="30"/>
  <c r="Z14" i="30"/>
  <c r="AA14" i="30"/>
  <c r="AB14" i="30"/>
  <c r="AC14" i="30"/>
  <c r="AD14" i="30"/>
  <c r="AE14" i="30"/>
  <c r="AF14" i="30"/>
  <c r="V15" i="30"/>
  <c r="W15" i="30"/>
  <c r="X15" i="30"/>
  <c r="Y15" i="30"/>
  <c r="Z15" i="30"/>
  <c r="AA15" i="30"/>
  <c r="AB15" i="30"/>
  <c r="AC15" i="30"/>
  <c r="AD15" i="30"/>
  <c r="AE15" i="30"/>
  <c r="AF15" i="30"/>
  <c r="V16" i="30"/>
  <c r="W16" i="30"/>
  <c r="X16" i="30"/>
  <c r="Y16" i="30"/>
  <c r="Z16" i="30"/>
  <c r="AA16" i="30"/>
  <c r="AB16" i="30"/>
  <c r="AC16" i="30"/>
  <c r="AD16" i="30"/>
  <c r="AE16" i="30"/>
  <c r="AF16" i="30"/>
  <c r="V17" i="30"/>
  <c r="W17" i="30"/>
  <c r="X17" i="30"/>
  <c r="Y17" i="30"/>
  <c r="Z17" i="30"/>
  <c r="AA17" i="30"/>
  <c r="AB17" i="30"/>
  <c r="AC17" i="30"/>
  <c r="AD17" i="30"/>
  <c r="AE17" i="30"/>
  <c r="AF17" i="30"/>
  <c r="V18" i="30"/>
  <c r="W18" i="30"/>
  <c r="X18" i="30"/>
  <c r="Y18" i="30"/>
  <c r="Z18" i="30"/>
  <c r="AA18" i="30"/>
  <c r="AB18" i="30"/>
  <c r="AC18" i="30"/>
  <c r="AD18" i="30"/>
  <c r="AE18" i="30"/>
  <c r="AF18" i="30"/>
  <c r="V19" i="30"/>
  <c r="W19" i="30"/>
  <c r="X19" i="30"/>
  <c r="Y19" i="30"/>
  <c r="Z19" i="30"/>
  <c r="AA19" i="30"/>
  <c r="AB19" i="30"/>
  <c r="AC19" i="30"/>
  <c r="AD19" i="30"/>
  <c r="AE19" i="30"/>
  <c r="AF19" i="30"/>
  <c r="V20" i="30"/>
  <c r="W20" i="30"/>
  <c r="X20" i="30"/>
  <c r="Y20" i="30"/>
  <c r="Z20" i="30"/>
  <c r="AA20" i="30"/>
  <c r="AB20" i="30"/>
  <c r="AC20" i="30"/>
  <c r="AD20" i="30"/>
  <c r="AE20" i="30"/>
  <c r="AF20" i="30"/>
  <c r="V21" i="30"/>
  <c r="W21" i="30"/>
  <c r="X21" i="30"/>
  <c r="Y21" i="30"/>
  <c r="Z21" i="30"/>
  <c r="AA21" i="30"/>
  <c r="AB21" i="30"/>
  <c r="AC21" i="30"/>
  <c r="AD21" i="30"/>
  <c r="AE21" i="30"/>
  <c r="AF21" i="30"/>
  <c r="V22" i="30"/>
  <c r="W22" i="30"/>
  <c r="X22" i="30"/>
  <c r="Y22" i="30"/>
  <c r="Z22" i="30"/>
  <c r="AA22" i="30"/>
  <c r="AB22" i="30"/>
  <c r="AC22" i="30"/>
  <c r="AD22" i="30"/>
  <c r="AE22" i="30"/>
  <c r="AF22" i="30"/>
  <c r="V23" i="30"/>
  <c r="W23" i="30"/>
  <c r="X23" i="30"/>
  <c r="Y23" i="30"/>
  <c r="Z23" i="30"/>
  <c r="AA23" i="30"/>
  <c r="AB23" i="30"/>
  <c r="AC23" i="30"/>
  <c r="AD23" i="30"/>
  <c r="AE23" i="30"/>
  <c r="AF23" i="30"/>
  <c r="V24" i="30"/>
  <c r="W24" i="30"/>
  <c r="X24" i="30"/>
  <c r="Y24" i="30"/>
  <c r="Z24" i="30"/>
  <c r="AA24" i="30"/>
  <c r="AB24" i="30"/>
  <c r="AC24" i="30"/>
  <c r="AD24" i="30"/>
  <c r="AE24" i="30"/>
  <c r="AF24" i="30"/>
  <c r="V25" i="30"/>
  <c r="W25" i="30"/>
  <c r="X25" i="30"/>
  <c r="Y25" i="30"/>
  <c r="Z25" i="30"/>
  <c r="AA25" i="30"/>
  <c r="AB25" i="30"/>
  <c r="AC25" i="30"/>
  <c r="AD25" i="30"/>
  <c r="AE25" i="30"/>
  <c r="AF25" i="30"/>
  <c r="V26" i="30"/>
  <c r="W26" i="30"/>
  <c r="X26" i="30"/>
  <c r="Y26" i="30"/>
  <c r="Z26" i="30"/>
  <c r="AA26" i="30"/>
  <c r="AB26" i="30"/>
  <c r="AC26" i="30"/>
  <c r="AD26" i="30"/>
  <c r="AE26" i="30"/>
  <c r="AF26" i="30"/>
  <c r="V27" i="30"/>
  <c r="W27" i="30"/>
  <c r="X27" i="30"/>
  <c r="Y27" i="30"/>
  <c r="Z27" i="30"/>
  <c r="AA27" i="30"/>
  <c r="AB27" i="30"/>
  <c r="AC27" i="30"/>
  <c r="AD27" i="30"/>
  <c r="AE27" i="30"/>
  <c r="AF27" i="30"/>
  <c r="U3" i="30"/>
  <c r="U4" i="30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R27" i="30"/>
  <c r="E2" i="30"/>
  <c r="F2" i="30"/>
  <c r="G2" i="30"/>
  <c r="H2" i="30"/>
  <c r="I2" i="30"/>
  <c r="J2" i="30"/>
  <c r="K2" i="30"/>
  <c r="L2" i="30"/>
  <c r="M2" i="30"/>
  <c r="N2" i="30"/>
  <c r="O2" i="30"/>
  <c r="E3" i="30"/>
  <c r="F3" i="30"/>
  <c r="G3" i="30"/>
  <c r="H3" i="30"/>
  <c r="I3" i="30"/>
  <c r="J3" i="30"/>
  <c r="K3" i="30"/>
  <c r="L3" i="30"/>
  <c r="M3" i="30"/>
  <c r="N3" i="30"/>
  <c r="O3" i="30"/>
  <c r="E4" i="30"/>
  <c r="F4" i="30"/>
  <c r="G4" i="30"/>
  <c r="H4" i="30"/>
  <c r="I4" i="30"/>
  <c r="J4" i="30"/>
  <c r="K4" i="30"/>
  <c r="L4" i="30"/>
  <c r="M4" i="30"/>
  <c r="N4" i="30"/>
  <c r="O4" i="30"/>
  <c r="E5" i="30"/>
  <c r="F5" i="30"/>
  <c r="G5" i="30"/>
  <c r="H5" i="30"/>
  <c r="I5" i="30"/>
  <c r="J5" i="30"/>
  <c r="K5" i="30"/>
  <c r="L5" i="30"/>
  <c r="M5" i="30"/>
  <c r="N5" i="30"/>
  <c r="O5" i="30"/>
  <c r="E6" i="30"/>
  <c r="F6" i="30"/>
  <c r="G6" i="30"/>
  <c r="H6" i="30"/>
  <c r="I6" i="30"/>
  <c r="J6" i="30"/>
  <c r="K6" i="30"/>
  <c r="L6" i="30"/>
  <c r="M6" i="30"/>
  <c r="N6" i="30"/>
  <c r="O6" i="30"/>
  <c r="E7" i="30"/>
  <c r="F7" i="30"/>
  <c r="G7" i="30"/>
  <c r="H7" i="30"/>
  <c r="I7" i="30"/>
  <c r="J7" i="30"/>
  <c r="K7" i="30"/>
  <c r="L7" i="30"/>
  <c r="M7" i="30"/>
  <c r="N7" i="30"/>
  <c r="O7" i="30"/>
  <c r="E8" i="30"/>
  <c r="F8" i="30"/>
  <c r="G8" i="30"/>
  <c r="H8" i="30"/>
  <c r="I8" i="30"/>
  <c r="J8" i="30"/>
  <c r="K8" i="30"/>
  <c r="L8" i="30"/>
  <c r="M8" i="30"/>
  <c r="N8" i="30"/>
  <c r="O8" i="30"/>
  <c r="E9" i="30"/>
  <c r="F9" i="30"/>
  <c r="G9" i="30"/>
  <c r="H9" i="30"/>
  <c r="I9" i="30"/>
  <c r="J9" i="30"/>
  <c r="K9" i="30"/>
  <c r="L9" i="30"/>
  <c r="M9" i="30"/>
  <c r="N9" i="30"/>
  <c r="O9" i="30"/>
  <c r="E10" i="30"/>
  <c r="F10" i="30"/>
  <c r="G10" i="30"/>
  <c r="H10" i="30"/>
  <c r="I10" i="30"/>
  <c r="J10" i="30"/>
  <c r="K10" i="30"/>
  <c r="L10" i="30"/>
  <c r="M10" i="30"/>
  <c r="N10" i="30"/>
  <c r="O10" i="30"/>
  <c r="E11" i="30"/>
  <c r="F11" i="30"/>
  <c r="G11" i="30"/>
  <c r="H11" i="30"/>
  <c r="I11" i="30"/>
  <c r="J11" i="30"/>
  <c r="K11" i="30"/>
  <c r="L11" i="30"/>
  <c r="M11" i="30"/>
  <c r="N11" i="30"/>
  <c r="O11" i="30"/>
  <c r="E12" i="30"/>
  <c r="F12" i="30"/>
  <c r="G12" i="30"/>
  <c r="H12" i="30"/>
  <c r="I12" i="30"/>
  <c r="J12" i="30"/>
  <c r="K12" i="30"/>
  <c r="L12" i="30"/>
  <c r="M12" i="30"/>
  <c r="N12" i="30"/>
  <c r="O12" i="30"/>
  <c r="E13" i="30"/>
  <c r="F13" i="30"/>
  <c r="G13" i="30"/>
  <c r="H13" i="30"/>
  <c r="I13" i="30"/>
  <c r="J13" i="30"/>
  <c r="K13" i="30"/>
  <c r="L13" i="30"/>
  <c r="M13" i="30"/>
  <c r="N13" i="30"/>
  <c r="O13" i="30"/>
  <c r="E14" i="30"/>
  <c r="F14" i="30"/>
  <c r="G14" i="30"/>
  <c r="H14" i="30"/>
  <c r="I14" i="30"/>
  <c r="J14" i="30"/>
  <c r="K14" i="30"/>
  <c r="L14" i="30"/>
  <c r="M14" i="30"/>
  <c r="N14" i="30"/>
  <c r="O14" i="30"/>
  <c r="E15" i="30"/>
  <c r="F15" i="30"/>
  <c r="G15" i="30"/>
  <c r="H15" i="30"/>
  <c r="I15" i="30"/>
  <c r="J15" i="30"/>
  <c r="K15" i="30"/>
  <c r="L15" i="30"/>
  <c r="M15" i="30"/>
  <c r="N15" i="30"/>
  <c r="O15" i="30"/>
  <c r="E16" i="30"/>
  <c r="F16" i="30"/>
  <c r="G16" i="30"/>
  <c r="H16" i="30"/>
  <c r="I16" i="30"/>
  <c r="J16" i="30"/>
  <c r="K16" i="30"/>
  <c r="L16" i="30"/>
  <c r="M16" i="30"/>
  <c r="N16" i="30"/>
  <c r="O16" i="30"/>
  <c r="E17" i="30"/>
  <c r="F17" i="30"/>
  <c r="G17" i="30"/>
  <c r="H17" i="30"/>
  <c r="I17" i="30"/>
  <c r="J17" i="30"/>
  <c r="K17" i="30"/>
  <c r="L17" i="30"/>
  <c r="M17" i="30"/>
  <c r="N17" i="30"/>
  <c r="O17" i="30"/>
  <c r="E18" i="30"/>
  <c r="F18" i="30"/>
  <c r="G18" i="30"/>
  <c r="H18" i="30"/>
  <c r="I18" i="30"/>
  <c r="J18" i="30"/>
  <c r="K18" i="30"/>
  <c r="L18" i="30"/>
  <c r="M18" i="30"/>
  <c r="N18" i="30"/>
  <c r="O18" i="30"/>
  <c r="E19" i="30"/>
  <c r="F19" i="30"/>
  <c r="G19" i="30"/>
  <c r="H19" i="30"/>
  <c r="I19" i="30"/>
  <c r="J19" i="30"/>
  <c r="K19" i="30"/>
  <c r="L19" i="30"/>
  <c r="M19" i="30"/>
  <c r="N19" i="30"/>
  <c r="O19" i="30"/>
  <c r="E20" i="30"/>
  <c r="F20" i="30"/>
  <c r="G20" i="30"/>
  <c r="H20" i="30"/>
  <c r="I20" i="30"/>
  <c r="J20" i="30"/>
  <c r="K20" i="30"/>
  <c r="L20" i="30"/>
  <c r="M20" i="30"/>
  <c r="N20" i="30"/>
  <c r="O20" i="30"/>
  <c r="E21" i="30"/>
  <c r="F21" i="30"/>
  <c r="G21" i="30"/>
  <c r="H21" i="30"/>
  <c r="I21" i="30"/>
  <c r="J21" i="30"/>
  <c r="K21" i="30"/>
  <c r="L21" i="30"/>
  <c r="M21" i="30"/>
  <c r="N21" i="30"/>
  <c r="O21" i="30"/>
  <c r="E22" i="30"/>
  <c r="F22" i="30"/>
  <c r="G22" i="30"/>
  <c r="H22" i="30"/>
  <c r="I22" i="30"/>
  <c r="J22" i="30"/>
  <c r="K22" i="30"/>
  <c r="L22" i="30"/>
  <c r="M22" i="30"/>
  <c r="N22" i="30"/>
  <c r="O22" i="30"/>
  <c r="E23" i="30"/>
  <c r="F23" i="30"/>
  <c r="G23" i="30"/>
  <c r="H23" i="30"/>
  <c r="I23" i="30"/>
  <c r="J23" i="30"/>
  <c r="K23" i="30"/>
  <c r="L23" i="30"/>
  <c r="M23" i="30"/>
  <c r="N23" i="30"/>
  <c r="O23" i="30"/>
  <c r="E24" i="30"/>
  <c r="F24" i="30"/>
  <c r="G24" i="30"/>
  <c r="H24" i="30"/>
  <c r="I24" i="30"/>
  <c r="J24" i="30"/>
  <c r="K24" i="30"/>
  <c r="L24" i="30"/>
  <c r="M24" i="30"/>
  <c r="N24" i="30"/>
  <c r="O24" i="30"/>
  <c r="E25" i="30"/>
  <c r="F25" i="30"/>
  <c r="G25" i="30"/>
  <c r="H25" i="30"/>
  <c r="I25" i="30"/>
  <c r="J25" i="30"/>
  <c r="K25" i="30"/>
  <c r="L25" i="30"/>
  <c r="M25" i="30"/>
  <c r="N25" i="30"/>
  <c r="O25" i="30"/>
  <c r="E26" i="30"/>
  <c r="F26" i="30"/>
  <c r="G26" i="30"/>
  <c r="H26" i="30"/>
  <c r="I26" i="30"/>
  <c r="J26" i="30"/>
  <c r="K26" i="30"/>
  <c r="L26" i="30"/>
  <c r="M26" i="30"/>
  <c r="N26" i="30"/>
  <c r="O26" i="30"/>
  <c r="E27" i="30"/>
  <c r="F27" i="30"/>
  <c r="G27" i="30"/>
  <c r="H27" i="30"/>
  <c r="I27" i="30"/>
  <c r="J27" i="30"/>
  <c r="K27" i="30"/>
  <c r="L27" i="30"/>
  <c r="M27" i="30"/>
  <c r="N27" i="30"/>
  <c r="O27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A27" i="30"/>
  <c r="E2" i="16"/>
  <c r="F2" i="16"/>
  <c r="G2" i="16"/>
  <c r="H2" i="16"/>
  <c r="I2" i="16"/>
  <c r="J2" i="16"/>
  <c r="K2" i="16"/>
  <c r="L2" i="16"/>
  <c r="M2" i="16"/>
  <c r="N2" i="16"/>
  <c r="O2" i="16"/>
  <c r="E3" i="16"/>
  <c r="F3" i="16"/>
  <c r="G3" i="16"/>
  <c r="H3" i="16"/>
  <c r="I3" i="16"/>
  <c r="J3" i="16"/>
  <c r="K3" i="16"/>
  <c r="L3" i="16"/>
  <c r="M3" i="16"/>
  <c r="N3" i="16"/>
  <c r="O3" i="16"/>
  <c r="E4" i="16"/>
  <c r="F4" i="16"/>
  <c r="G4" i="16"/>
  <c r="H4" i="16"/>
  <c r="I4" i="16"/>
  <c r="J4" i="16"/>
  <c r="K4" i="16"/>
  <c r="L4" i="16"/>
  <c r="M4" i="16"/>
  <c r="N4" i="16"/>
  <c r="O4" i="16"/>
  <c r="E5" i="16"/>
  <c r="F5" i="16"/>
  <c r="G5" i="16"/>
  <c r="H5" i="16"/>
  <c r="I5" i="16"/>
  <c r="J5" i="16"/>
  <c r="K5" i="16"/>
  <c r="L5" i="16"/>
  <c r="M5" i="16"/>
  <c r="N5" i="16"/>
  <c r="O5" i="16"/>
  <c r="E6" i="16"/>
  <c r="F6" i="16"/>
  <c r="G6" i="16"/>
  <c r="H6" i="16"/>
  <c r="I6" i="16"/>
  <c r="J6" i="16"/>
  <c r="K6" i="16"/>
  <c r="L6" i="16"/>
  <c r="M6" i="16"/>
  <c r="N6" i="16"/>
  <c r="O6" i="16"/>
  <c r="E7" i="16"/>
  <c r="F7" i="16"/>
  <c r="G7" i="16"/>
  <c r="H7" i="16"/>
  <c r="I7" i="16"/>
  <c r="J7" i="16"/>
  <c r="K7" i="16"/>
  <c r="L7" i="16"/>
  <c r="M7" i="16"/>
  <c r="N7" i="16"/>
  <c r="O7" i="16"/>
  <c r="E8" i="16"/>
  <c r="F8" i="16"/>
  <c r="G8" i="16"/>
  <c r="H8" i="16"/>
  <c r="I8" i="16"/>
  <c r="J8" i="16"/>
  <c r="K8" i="16"/>
  <c r="L8" i="16"/>
  <c r="M8" i="16"/>
  <c r="N8" i="16"/>
  <c r="O8" i="16"/>
  <c r="E9" i="16"/>
  <c r="F9" i="16"/>
  <c r="G9" i="16"/>
  <c r="H9" i="16"/>
  <c r="I9" i="16"/>
  <c r="J9" i="16"/>
  <c r="K9" i="16"/>
  <c r="L9" i="16"/>
  <c r="M9" i="16"/>
  <c r="N9" i="16"/>
  <c r="O9" i="16"/>
  <c r="E10" i="16"/>
  <c r="F10" i="16"/>
  <c r="G10" i="16"/>
  <c r="H10" i="16"/>
  <c r="I10" i="16"/>
  <c r="J10" i="16"/>
  <c r="K10" i="16"/>
  <c r="L10" i="16"/>
  <c r="M10" i="16"/>
  <c r="N10" i="16"/>
  <c r="O10" i="16"/>
  <c r="E11" i="16"/>
  <c r="F11" i="16"/>
  <c r="G11" i="16"/>
  <c r="H11" i="16"/>
  <c r="I11" i="16"/>
  <c r="J11" i="16"/>
  <c r="K11" i="16"/>
  <c r="L11" i="16"/>
  <c r="M11" i="16"/>
  <c r="N11" i="16"/>
  <c r="O11" i="16"/>
  <c r="E12" i="16"/>
  <c r="F12" i="16"/>
  <c r="G12" i="16"/>
  <c r="H12" i="16"/>
  <c r="I12" i="16"/>
  <c r="J12" i="16"/>
  <c r="K12" i="16"/>
  <c r="L12" i="16"/>
  <c r="M12" i="16"/>
  <c r="N12" i="16"/>
  <c r="O12" i="16"/>
  <c r="E13" i="16"/>
  <c r="F13" i="16"/>
  <c r="G13" i="16"/>
  <c r="H13" i="16"/>
  <c r="I13" i="16"/>
  <c r="J13" i="16"/>
  <c r="K13" i="16"/>
  <c r="L13" i="16"/>
  <c r="M13" i="16"/>
  <c r="N13" i="16"/>
  <c r="O13" i="16"/>
  <c r="E14" i="16"/>
  <c r="F14" i="16"/>
  <c r="G14" i="16"/>
  <c r="H14" i="16"/>
  <c r="I14" i="16"/>
  <c r="J14" i="16"/>
  <c r="K14" i="16"/>
  <c r="L14" i="16"/>
  <c r="M14" i="16"/>
  <c r="N14" i="16"/>
  <c r="O14" i="16"/>
  <c r="E15" i="16"/>
  <c r="F15" i="16"/>
  <c r="G15" i="16"/>
  <c r="H15" i="16"/>
  <c r="I15" i="16"/>
  <c r="J15" i="16"/>
  <c r="K15" i="16"/>
  <c r="L15" i="16"/>
  <c r="M15" i="16"/>
  <c r="N15" i="16"/>
  <c r="O15" i="16"/>
  <c r="E16" i="16"/>
  <c r="F16" i="16"/>
  <c r="G16" i="16"/>
  <c r="H16" i="16"/>
  <c r="I16" i="16"/>
  <c r="J16" i="16"/>
  <c r="K16" i="16"/>
  <c r="L16" i="16"/>
  <c r="M16" i="16"/>
  <c r="N16" i="16"/>
  <c r="O16" i="16"/>
  <c r="E17" i="16"/>
  <c r="F17" i="16"/>
  <c r="G17" i="16"/>
  <c r="H17" i="16"/>
  <c r="I17" i="16"/>
  <c r="J17" i="16"/>
  <c r="K17" i="16"/>
  <c r="L17" i="16"/>
  <c r="M17" i="16"/>
  <c r="N17" i="16"/>
  <c r="O17" i="16"/>
  <c r="E18" i="16"/>
  <c r="F18" i="16"/>
  <c r="G18" i="16"/>
  <c r="H18" i="16"/>
  <c r="I18" i="16"/>
  <c r="J18" i="16"/>
  <c r="K18" i="16"/>
  <c r="L18" i="16"/>
  <c r="M18" i="16"/>
  <c r="N18" i="16"/>
  <c r="O18" i="16"/>
  <c r="E19" i="16"/>
  <c r="F19" i="16"/>
  <c r="G19" i="16"/>
  <c r="H19" i="16"/>
  <c r="I19" i="16"/>
  <c r="J19" i="16"/>
  <c r="K19" i="16"/>
  <c r="L19" i="16"/>
  <c r="M19" i="16"/>
  <c r="N19" i="16"/>
  <c r="O19" i="16"/>
  <c r="E20" i="16"/>
  <c r="F20" i="16"/>
  <c r="G20" i="16"/>
  <c r="H20" i="16"/>
  <c r="I20" i="16"/>
  <c r="J20" i="16"/>
  <c r="K20" i="16"/>
  <c r="L20" i="16"/>
  <c r="M20" i="16"/>
  <c r="N20" i="16"/>
  <c r="O20" i="16"/>
  <c r="E21" i="16"/>
  <c r="F21" i="16"/>
  <c r="G21" i="16"/>
  <c r="H21" i="16"/>
  <c r="I21" i="16"/>
  <c r="J21" i="16"/>
  <c r="K21" i="16"/>
  <c r="L21" i="16"/>
  <c r="M21" i="16"/>
  <c r="N21" i="16"/>
  <c r="O21" i="16"/>
  <c r="E22" i="16"/>
  <c r="F22" i="16"/>
  <c r="G22" i="16"/>
  <c r="H22" i="16"/>
  <c r="I22" i="16"/>
  <c r="J22" i="16"/>
  <c r="K22" i="16"/>
  <c r="L22" i="16"/>
  <c r="M22" i="16"/>
  <c r="N22" i="16"/>
  <c r="O22" i="16"/>
  <c r="E23" i="16"/>
  <c r="F23" i="16"/>
  <c r="G23" i="16"/>
  <c r="H23" i="16"/>
  <c r="I23" i="16"/>
  <c r="J23" i="16"/>
  <c r="K23" i="16"/>
  <c r="L23" i="16"/>
  <c r="M23" i="16"/>
  <c r="N23" i="16"/>
  <c r="O23" i="16"/>
  <c r="E24" i="16"/>
  <c r="F24" i="16"/>
  <c r="G24" i="16"/>
  <c r="H24" i="16"/>
  <c r="I24" i="16"/>
  <c r="J24" i="16"/>
  <c r="K24" i="16"/>
  <c r="L24" i="16"/>
  <c r="M24" i="16"/>
  <c r="N24" i="16"/>
  <c r="O24" i="16"/>
  <c r="E25" i="16"/>
  <c r="F25" i="16"/>
  <c r="G25" i="16"/>
  <c r="H25" i="16"/>
  <c r="I25" i="16"/>
  <c r="J25" i="16"/>
  <c r="K25" i="16"/>
  <c r="L25" i="16"/>
  <c r="M25" i="16"/>
  <c r="N25" i="16"/>
  <c r="O25" i="16"/>
  <c r="E26" i="16"/>
  <c r="F26" i="16"/>
  <c r="G26" i="16"/>
  <c r="H26" i="16"/>
  <c r="I26" i="16"/>
  <c r="J26" i="16"/>
  <c r="K26" i="16"/>
  <c r="L26" i="16"/>
  <c r="M26" i="16"/>
  <c r="N26" i="16"/>
  <c r="O26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C26" i="16"/>
  <c r="E2" i="15"/>
  <c r="F2" i="15"/>
  <c r="G2" i="15"/>
  <c r="H2" i="15"/>
  <c r="I2" i="15"/>
  <c r="J2" i="15"/>
  <c r="K2" i="15"/>
  <c r="L2" i="15"/>
  <c r="M2" i="15"/>
  <c r="N2" i="15"/>
  <c r="O2" i="15"/>
  <c r="E3" i="15"/>
  <c r="F3" i="15"/>
  <c r="G3" i="15"/>
  <c r="H3" i="15"/>
  <c r="I3" i="15"/>
  <c r="J3" i="15"/>
  <c r="K3" i="15"/>
  <c r="L3" i="15"/>
  <c r="M3" i="15"/>
  <c r="N3" i="15"/>
  <c r="O3" i="15"/>
  <c r="E4" i="15"/>
  <c r="F4" i="15"/>
  <c r="G4" i="15"/>
  <c r="H4" i="15"/>
  <c r="I4" i="15"/>
  <c r="J4" i="15"/>
  <c r="K4" i="15"/>
  <c r="L4" i="15"/>
  <c r="M4" i="15"/>
  <c r="N4" i="15"/>
  <c r="O4" i="15"/>
  <c r="E5" i="15"/>
  <c r="F5" i="15"/>
  <c r="G5" i="15"/>
  <c r="H5" i="15"/>
  <c r="I5" i="15"/>
  <c r="J5" i="15"/>
  <c r="K5" i="15"/>
  <c r="L5" i="15"/>
  <c r="M5" i="15"/>
  <c r="N5" i="15"/>
  <c r="O5" i="15"/>
  <c r="E6" i="15"/>
  <c r="F6" i="15"/>
  <c r="G6" i="15"/>
  <c r="H6" i="15"/>
  <c r="I6" i="15"/>
  <c r="J6" i="15"/>
  <c r="K6" i="15"/>
  <c r="L6" i="15"/>
  <c r="M6" i="15"/>
  <c r="N6" i="15"/>
  <c r="O6" i="15"/>
  <c r="E7" i="15"/>
  <c r="F7" i="15"/>
  <c r="G7" i="15"/>
  <c r="H7" i="15"/>
  <c r="I7" i="15"/>
  <c r="J7" i="15"/>
  <c r="K7" i="15"/>
  <c r="L7" i="15"/>
  <c r="M7" i="15"/>
  <c r="N7" i="15"/>
  <c r="O7" i="15"/>
  <c r="E8" i="15"/>
  <c r="F8" i="15"/>
  <c r="G8" i="15"/>
  <c r="H8" i="15"/>
  <c r="I8" i="15"/>
  <c r="J8" i="15"/>
  <c r="K8" i="15"/>
  <c r="L8" i="15"/>
  <c r="M8" i="15"/>
  <c r="N8" i="15"/>
  <c r="O8" i="15"/>
  <c r="E9" i="15"/>
  <c r="F9" i="15"/>
  <c r="G9" i="15"/>
  <c r="H9" i="15"/>
  <c r="I9" i="15"/>
  <c r="J9" i="15"/>
  <c r="K9" i="15"/>
  <c r="L9" i="15"/>
  <c r="M9" i="15"/>
  <c r="N9" i="15"/>
  <c r="O9" i="15"/>
  <c r="E10" i="15"/>
  <c r="F10" i="15"/>
  <c r="G10" i="15"/>
  <c r="H10" i="15"/>
  <c r="I10" i="15"/>
  <c r="J10" i="15"/>
  <c r="K10" i="15"/>
  <c r="L10" i="15"/>
  <c r="M10" i="15"/>
  <c r="N10" i="15"/>
  <c r="O10" i="15"/>
  <c r="E11" i="15"/>
  <c r="F11" i="15"/>
  <c r="G11" i="15"/>
  <c r="H11" i="15"/>
  <c r="I11" i="15"/>
  <c r="J11" i="15"/>
  <c r="K11" i="15"/>
  <c r="L11" i="15"/>
  <c r="M11" i="15"/>
  <c r="N11" i="15"/>
  <c r="O11" i="15"/>
  <c r="E12" i="15"/>
  <c r="F12" i="15"/>
  <c r="G12" i="15"/>
  <c r="H12" i="15"/>
  <c r="I12" i="15"/>
  <c r="J12" i="15"/>
  <c r="K12" i="15"/>
  <c r="L12" i="15"/>
  <c r="M12" i="15"/>
  <c r="N12" i="15"/>
  <c r="O12" i="15"/>
  <c r="E13" i="15"/>
  <c r="F13" i="15"/>
  <c r="G13" i="15"/>
  <c r="H13" i="15"/>
  <c r="I13" i="15"/>
  <c r="J13" i="15"/>
  <c r="K13" i="15"/>
  <c r="L13" i="15"/>
  <c r="M13" i="15"/>
  <c r="N13" i="15"/>
  <c r="O13" i="15"/>
  <c r="E14" i="15"/>
  <c r="F14" i="15"/>
  <c r="G14" i="15"/>
  <c r="H14" i="15"/>
  <c r="I14" i="15"/>
  <c r="J14" i="15"/>
  <c r="K14" i="15"/>
  <c r="L14" i="15"/>
  <c r="M14" i="15"/>
  <c r="N14" i="15"/>
  <c r="O14" i="15"/>
  <c r="E15" i="15"/>
  <c r="F15" i="15"/>
  <c r="G15" i="15"/>
  <c r="H15" i="15"/>
  <c r="I15" i="15"/>
  <c r="J15" i="15"/>
  <c r="K15" i="15"/>
  <c r="L15" i="15"/>
  <c r="M15" i="15"/>
  <c r="N15" i="15"/>
  <c r="O15" i="15"/>
  <c r="E16" i="15"/>
  <c r="F16" i="15"/>
  <c r="G16" i="15"/>
  <c r="H16" i="15"/>
  <c r="I16" i="15"/>
  <c r="J16" i="15"/>
  <c r="K16" i="15"/>
  <c r="L16" i="15"/>
  <c r="M16" i="15"/>
  <c r="N16" i="15"/>
  <c r="O16" i="15"/>
  <c r="E17" i="15"/>
  <c r="F17" i="15"/>
  <c r="G17" i="15"/>
  <c r="H17" i="15"/>
  <c r="I17" i="15"/>
  <c r="J17" i="15"/>
  <c r="K17" i="15"/>
  <c r="L17" i="15"/>
  <c r="M17" i="15"/>
  <c r="N17" i="15"/>
  <c r="O17" i="15"/>
  <c r="E18" i="15"/>
  <c r="F18" i="15"/>
  <c r="G18" i="15"/>
  <c r="H18" i="15"/>
  <c r="I18" i="15"/>
  <c r="J18" i="15"/>
  <c r="K18" i="15"/>
  <c r="L18" i="15"/>
  <c r="M18" i="15"/>
  <c r="N18" i="15"/>
  <c r="O18" i="15"/>
  <c r="E19" i="15"/>
  <c r="F19" i="15"/>
  <c r="G19" i="15"/>
  <c r="H19" i="15"/>
  <c r="I19" i="15"/>
  <c r="J19" i="15"/>
  <c r="K19" i="15"/>
  <c r="L19" i="15"/>
  <c r="M19" i="15"/>
  <c r="N19" i="15"/>
  <c r="O19" i="15"/>
  <c r="E20" i="15"/>
  <c r="F20" i="15"/>
  <c r="G20" i="15"/>
  <c r="H20" i="15"/>
  <c r="I20" i="15"/>
  <c r="J20" i="15"/>
  <c r="K20" i="15"/>
  <c r="L20" i="15"/>
  <c r="M20" i="15"/>
  <c r="N20" i="15"/>
  <c r="O20" i="15"/>
  <c r="E21" i="15"/>
  <c r="F21" i="15"/>
  <c r="G21" i="15"/>
  <c r="H21" i="15"/>
  <c r="I21" i="15"/>
  <c r="J21" i="15"/>
  <c r="K21" i="15"/>
  <c r="L21" i="15"/>
  <c r="M21" i="15"/>
  <c r="N21" i="15"/>
  <c r="O21" i="15"/>
  <c r="E22" i="15"/>
  <c r="F22" i="15"/>
  <c r="G22" i="15"/>
  <c r="H22" i="15"/>
  <c r="I22" i="15"/>
  <c r="J22" i="15"/>
  <c r="K22" i="15"/>
  <c r="L22" i="15"/>
  <c r="M22" i="15"/>
  <c r="N22" i="15"/>
  <c r="O22" i="15"/>
  <c r="E23" i="15"/>
  <c r="F23" i="15"/>
  <c r="G23" i="15"/>
  <c r="H23" i="15"/>
  <c r="I23" i="15"/>
  <c r="J23" i="15"/>
  <c r="K23" i="15"/>
  <c r="L23" i="15"/>
  <c r="M23" i="15"/>
  <c r="N23" i="15"/>
  <c r="O23" i="15"/>
  <c r="E24" i="15"/>
  <c r="F24" i="15"/>
  <c r="G24" i="15"/>
  <c r="H24" i="15"/>
  <c r="I24" i="15"/>
  <c r="J24" i="15"/>
  <c r="K24" i="15"/>
  <c r="L24" i="15"/>
  <c r="M24" i="15"/>
  <c r="N24" i="15"/>
  <c r="O24" i="15"/>
  <c r="E25" i="15"/>
  <c r="F25" i="15"/>
  <c r="G25" i="15"/>
  <c r="H25" i="15"/>
  <c r="I25" i="15"/>
  <c r="J25" i="15"/>
  <c r="K25" i="15"/>
  <c r="L25" i="15"/>
  <c r="M25" i="15"/>
  <c r="N25" i="15"/>
  <c r="O25" i="15"/>
  <c r="E26" i="15"/>
  <c r="F26" i="15"/>
  <c r="G26" i="15"/>
  <c r="H26" i="15"/>
  <c r="I26" i="15"/>
  <c r="J26" i="15"/>
  <c r="K26" i="15"/>
  <c r="L26" i="15"/>
  <c r="M26" i="15"/>
  <c r="N26" i="15"/>
  <c r="O26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C26" i="15"/>
  <c r="E2" i="14"/>
  <c r="F2" i="14"/>
  <c r="G2" i="14"/>
  <c r="H2" i="14"/>
  <c r="I2" i="14"/>
  <c r="J2" i="14"/>
  <c r="K2" i="14"/>
  <c r="L2" i="14"/>
  <c r="M2" i="14"/>
  <c r="N2" i="14"/>
  <c r="O2" i="14"/>
  <c r="D2" i="14"/>
  <c r="M8" i="36" l="1"/>
  <c r="B8" i="36"/>
  <c r="L8" i="36"/>
  <c r="K8" i="36"/>
  <c r="J8" i="36"/>
  <c r="I8" i="36"/>
  <c r="H8" i="36"/>
  <c r="G8" i="36"/>
  <c r="F8" i="36"/>
  <c r="E8" i="36"/>
  <c r="D8" i="36"/>
  <c r="C8" i="36"/>
  <c r="N7" i="36"/>
  <c r="I9" i="36" s="1"/>
  <c r="F9" i="36" l="1"/>
  <c r="B9" i="36"/>
  <c r="M9" i="36"/>
  <c r="E9" i="36"/>
  <c r="H9" i="36"/>
  <c r="L9" i="36"/>
  <c r="D9" i="36"/>
  <c r="G9" i="36"/>
  <c r="K9" i="36"/>
  <c r="C9" i="36"/>
  <c r="J9" i="36"/>
  <c r="O3" i="13"/>
  <c r="O4" i="13"/>
  <c r="O5" i="13"/>
  <c r="O6" i="13"/>
  <c r="O2" i="13"/>
  <c r="N3" i="13"/>
  <c r="N4" i="13"/>
  <c r="N5" i="13"/>
  <c r="N6" i="13"/>
  <c r="N2" i="13"/>
  <c r="Q28" i="19"/>
  <c r="Q23" i="19"/>
  <c r="R18" i="19"/>
  <c r="A34" i="30"/>
  <c r="R30" i="19"/>
  <c r="R20" i="19"/>
  <c r="R16" i="19"/>
  <c r="R6" i="19"/>
  <c r="A3" i="19"/>
  <c r="A4" i="19"/>
  <c r="A5" i="19"/>
  <c r="R5" i="19" s="1"/>
  <c r="A6" i="19"/>
  <c r="A7" i="19"/>
  <c r="R7" i="19" s="1"/>
  <c r="A8" i="19"/>
  <c r="A9" i="19"/>
  <c r="R9" i="19" s="1"/>
  <c r="A10" i="19"/>
  <c r="A11" i="19"/>
  <c r="R11" i="19" s="1"/>
  <c r="A12" i="19"/>
  <c r="R12" i="19" s="1"/>
  <c r="A13" i="19"/>
  <c r="R13" i="19" s="1"/>
  <c r="A14" i="19"/>
  <c r="R14" i="19" s="1"/>
  <c r="A15" i="19"/>
  <c r="R15" i="19" s="1"/>
  <c r="A16" i="19"/>
  <c r="A17" i="19"/>
  <c r="R17" i="19" s="1"/>
  <c r="A18" i="19"/>
  <c r="A19" i="19"/>
  <c r="A20" i="19"/>
  <c r="A21" i="19"/>
  <c r="R21" i="19" s="1"/>
  <c r="A22" i="19"/>
  <c r="A23" i="19"/>
  <c r="R23" i="19" s="1"/>
  <c r="A24" i="19"/>
  <c r="A25" i="19"/>
  <c r="A26" i="19"/>
  <c r="R26" i="19" s="1"/>
  <c r="A27" i="19"/>
  <c r="R27" i="19" s="1"/>
  <c r="A28" i="19"/>
  <c r="R28" i="19" s="1"/>
  <c r="A29" i="19"/>
  <c r="A30" i="19"/>
  <c r="A31" i="19"/>
  <c r="R31" i="19" s="1"/>
  <c r="A32" i="19"/>
  <c r="A33" i="19"/>
  <c r="R33" i="19" s="1"/>
  <c r="A34" i="19"/>
  <c r="A35" i="19"/>
  <c r="R35" i="19" s="1"/>
  <c r="A36" i="19"/>
  <c r="A37" i="19"/>
  <c r="A38" i="19"/>
  <c r="A39" i="19"/>
  <c r="A40" i="19"/>
  <c r="R40" i="19" s="1"/>
  <c r="A41" i="19"/>
  <c r="A42" i="19"/>
  <c r="R42" i="19" s="1"/>
  <c r="A43" i="19"/>
  <c r="A2" i="19"/>
  <c r="R2" i="19" s="1"/>
  <c r="Q3" i="19"/>
  <c r="Q5" i="19"/>
  <c r="Q6" i="19"/>
  <c r="Q8" i="19"/>
  <c r="Q9" i="19"/>
  <c r="Q10" i="19"/>
  <c r="Q11" i="19"/>
  <c r="Q15" i="19"/>
  <c r="Q18" i="19"/>
  <c r="Q19" i="19"/>
  <c r="R20" i="30"/>
  <c r="R21" i="30"/>
  <c r="R22" i="30"/>
  <c r="R23" i="30"/>
  <c r="R24" i="30"/>
  <c r="R25" i="30"/>
  <c r="R26" i="30"/>
  <c r="A20" i="30"/>
  <c r="A21" i="30"/>
  <c r="A22" i="30"/>
  <c r="A23" i="30"/>
  <c r="A24" i="30"/>
  <c r="A25" i="30"/>
  <c r="A26" i="30"/>
  <c r="B38" i="29"/>
  <c r="C38" i="29"/>
  <c r="B5" i="13" l="1"/>
  <c r="L5" i="13"/>
  <c r="M5" i="13"/>
  <c r="U24" i="12" l="1"/>
  <c r="V24" i="12"/>
  <c r="W24" i="12"/>
  <c r="X24" i="12"/>
  <c r="Y24" i="12"/>
  <c r="Z24" i="12"/>
  <c r="AA24" i="12"/>
  <c r="AB24" i="12"/>
  <c r="AC24" i="12"/>
  <c r="AD24" i="12"/>
  <c r="AE24" i="12"/>
  <c r="T24" i="12"/>
  <c r="U29" i="12"/>
  <c r="V29" i="12"/>
  <c r="W29" i="12"/>
  <c r="X29" i="12"/>
  <c r="Y29" i="12"/>
  <c r="Z29" i="12"/>
  <c r="AA29" i="12"/>
  <c r="AB29" i="12"/>
  <c r="AC29" i="12"/>
  <c r="AD29" i="12"/>
  <c r="AE29" i="12"/>
  <c r="T29" i="12"/>
  <c r="O10" i="12" l="1"/>
  <c r="N9" i="19" s="1"/>
  <c r="N10" i="12"/>
  <c r="M9" i="19" s="1"/>
  <c r="Q24" i="12"/>
  <c r="P23" i="19" s="1"/>
  <c r="G24" i="12"/>
  <c r="F23" i="19" s="1"/>
  <c r="H24" i="12"/>
  <c r="G23" i="19" s="1"/>
  <c r="I24" i="12"/>
  <c r="H23" i="19" s="1"/>
  <c r="J24" i="12"/>
  <c r="I23" i="19" s="1"/>
  <c r="K24" i="12"/>
  <c r="J23" i="19" s="1"/>
  <c r="L24" i="12"/>
  <c r="K23" i="19" s="1"/>
  <c r="M24" i="12"/>
  <c r="L23" i="19" s="1"/>
  <c r="N24" i="12"/>
  <c r="M23" i="19" s="1"/>
  <c r="O24" i="12"/>
  <c r="N23" i="19" s="1"/>
  <c r="P24" i="12"/>
  <c r="O23" i="19" s="1"/>
  <c r="F24" i="12"/>
  <c r="E23" i="19" s="1"/>
  <c r="J25" i="12"/>
  <c r="I24" i="19" s="1"/>
  <c r="C3" i="36" l="1"/>
  <c r="D3" i="36"/>
  <c r="E3" i="36"/>
  <c r="F3" i="36"/>
  <c r="G3" i="36"/>
  <c r="H3" i="36"/>
  <c r="I3" i="36"/>
  <c r="J3" i="36"/>
  <c r="K3" i="36"/>
  <c r="L3" i="36"/>
  <c r="C19" i="16" l="1"/>
  <c r="C20" i="16"/>
  <c r="C21" i="16"/>
  <c r="C22" i="16"/>
  <c r="C23" i="16"/>
  <c r="C24" i="16"/>
  <c r="C25" i="16"/>
  <c r="C19" i="15"/>
  <c r="C20" i="15"/>
  <c r="C21" i="15"/>
  <c r="C22" i="15"/>
  <c r="C23" i="15"/>
  <c r="C24" i="15"/>
  <c r="C25" i="15"/>
  <c r="C2" i="20" l="1"/>
  <c r="D2" i="20"/>
  <c r="E2" i="20"/>
  <c r="F2" i="20"/>
  <c r="G2" i="20"/>
  <c r="H2" i="20"/>
  <c r="I2" i="20"/>
  <c r="J2" i="20"/>
  <c r="K2" i="20"/>
  <c r="L2" i="20"/>
  <c r="M2" i="20"/>
  <c r="C3" i="20"/>
  <c r="D3" i="20"/>
  <c r="E3" i="20"/>
  <c r="F3" i="20"/>
  <c r="G3" i="20"/>
  <c r="H3" i="20"/>
  <c r="I3" i="20"/>
  <c r="J3" i="20"/>
  <c r="K3" i="20"/>
  <c r="L3" i="20"/>
  <c r="M3" i="20"/>
  <c r="C4" i="20"/>
  <c r="D4" i="20"/>
  <c r="E4" i="20"/>
  <c r="F4" i="20"/>
  <c r="G4" i="20"/>
  <c r="H4" i="20"/>
  <c r="I4" i="20"/>
  <c r="J4" i="20"/>
  <c r="K4" i="20"/>
  <c r="L4" i="20"/>
  <c r="M4" i="20"/>
  <c r="C5" i="20"/>
  <c r="D5" i="20"/>
  <c r="E5" i="20"/>
  <c r="F5" i="20"/>
  <c r="G5" i="20"/>
  <c r="H5" i="20"/>
  <c r="I5" i="20"/>
  <c r="J5" i="20"/>
  <c r="K5" i="20"/>
  <c r="L5" i="20"/>
  <c r="M5" i="20"/>
  <c r="C6" i="20"/>
  <c r="D6" i="20"/>
  <c r="E6" i="20"/>
  <c r="F6" i="20"/>
  <c r="G6" i="20"/>
  <c r="H6" i="20"/>
  <c r="I6" i="20"/>
  <c r="J6" i="20"/>
  <c r="K6" i="20"/>
  <c r="L6" i="20"/>
  <c r="M6" i="20"/>
  <c r="C7" i="20"/>
  <c r="D7" i="20"/>
  <c r="E7" i="20"/>
  <c r="F7" i="20"/>
  <c r="G7" i="20"/>
  <c r="H7" i="20"/>
  <c r="I7" i="20"/>
  <c r="J7" i="20"/>
  <c r="K7" i="20"/>
  <c r="L7" i="20"/>
  <c r="M7" i="20"/>
  <c r="C8" i="20"/>
  <c r="D8" i="20"/>
  <c r="E8" i="20"/>
  <c r="F8" i="20"/>
  <c r="G8" i="20"/>
  <c r="H8" i="20"/>
  <c r="I8" i="20"/>
  <c r="J8" i="20"/>
  <c r="K8" i="20"/>
  <c r="L8" i="20"/>
  <c r="M8" i="20"/>
  <c r="B3" i="20"/>
  <c r="B4" i="20"/>
  <c r="B5" i="20"/>
  <c r="B6" i="20"/>
  <c r="B7" i="20"/>
  <c r="B8" i="20"/>
  <c r="G3" i="12" l="1"/>
  <c r="F2" i="19" s="1"/>
  <c r="H3" i="12"/>
  <c r="G2" i="19" s="1"/>
  <c r="I3" i="12"/>
  <c r="H2" i="19" s="1"/>
  <c r="J3" i="12"/>
  <c r="I2" i="19" s="1"/>
  <c r="K3" i="12"/>
  <c r="J2" i="19" s="1"/>
  <c r="L3" i="12"/>
  <c r="K2" i="19" s="1"/>
  <c r="M3" i="12"/>
  <c r="L2" i="19" s="1"/>
  <c r="N3" i="12"/>
  <c r="M2" i="19" s="1"/>
  <c r="O3" i="12"/>
  <c r="N2" i="19" s="1"/>
  <c r="P3" i="12"/>
  <c r="O2" i="19" s="1"/>
  <c r="Q3" i="12"/>
  <c r="P2" i="19" s="1"/>
  <c r="G4" i="12"/>
  <c r="F3" i="19" s="1"/>
  <c r="H4" i="12"/>
  <c r="G3" i="19" s="1"/>
  <c r="I4" i="12"/>
  <c r="H3" i="19" s="1"/>
  <c r="J4" i="12"/>
  <c r="I3" i="19" s="1"/>
  <c r="K4" i="12"/>
  <c r="J3" i="19" s="1"/>
  <c r="L4" i="12"/>
  <c r="K3" i="19" s="1"/>
  <c r="M4" i="12"/>
  <c r="L3" i="19" s="1"/>
  <c r="N4" i="12"/>
  <c r="M3" i="19" s="1"/>
  <c r="O4" i="12"/>
  <c r="N3" i="19" s="1"/>
  <c r="P4" i="12"/>
  <c r="O3" i="19" s="1"/>
  <c r="Q4" i="12"/>
  <c r="P3" i="19" s="1"/>
  <c r="G5" i="12"/>
  <c r="F4" i="19" s="1"/>
  <c r="H5" i="12"/>
  <c r="G4" i="19" s="1"/>
  <c r="I5" i="12"/>
  <c r="H4" i="19" s="1"/>
  <c r="J5" i="12"/>
  <c r="I4" i="19" s="1"/>
  <c r="K5" i="12"/>
  <c r="J4" i="19" s="1"/>
  <c r="L5" i="12"/>
  <c r="K4" i="19" s="1"/>
  <c r="M5" i="12"/>
  <c r="L4" i="19" s="1"/>
  <c r="N5" i="12"/>
  <c r="M4" i="19" s="1"/>
  <c r="O5" i="12"/>
  <c r="N4" i="19" s="1"/>
  <c r="P5" i="12"/>
  <c r="O4" i="19" s="1"/>
  <c r="Q5" i="12"/>
  <c r="P4" i="19" s="1"/>
  <c r="G6" i="12"/>
  <c r="F5" i="19" s="1"/>
  <c r="H6" i="12"/>
  <c r="G5" i="19" s="1"/>
  <c r="I6" i="12"/>
  <c r="H5" i="19" s="1"/>
  <c r="J6" i="12"/>
  <c r="I5" i="19" s="1"/>
  <c r="K6" i="12"/>
  <c r="J5" i="19" s="1"/>
  <c r="L6" i="12"/>
  <c r="K5" i="19" s="1"/>
  <c r="M6" i="12"/>
  <c r="L5" i="19" s="1"/>
  <c r="N6" i="12"/>
  <c r="M5" i="19" s="1"/>
  <c r="O6" i="12"/>
  <c r="N5" i="19" s="1"/>
  <c r="P6" i="12"/>
  <c r="O5" i="19" s="1"/>
  <c r="Q6" i="12"/>
  <c r="P5" i="19" s="1"/>
  <c r="G7" i="12"/>
  <c r="F6" i="19" s="1"/>
  <c r="H7" i="12"/>
  <c r="G6" i="19" s="1"/>
  <c r="I7" i="12"/>
  <c r="H6" i="19" s="1"/>
  <c r="J7" i="12"/>
  <c r="I6" i="19" s="1"/>
  <c r="K7" i="12"/>
  <c r="J6" i="19" s="1"/>
  <c r="L7" i="12"/>
  <c r="K6" i="19" s="1"/>
  <c r="M7" i="12"/>
  <c r="L6" i="19" s="1"/>
  <c r="N7" i="12"/>
  <c r="M6" i="19" s="1"/>
  <c r="O7" i="12"/>
  <c r="N6" i="19" s="1"/>
  <c r="P7" i="12"/>
  <c r="O6" i="19" s="1"/>
  <c r="Q7" i="12"/>
  <c r="P6" i="19" s="1"/>
  <c r="G8" i="12"/>
  <c r="F7" i="19" s="1"/>
  <c r="H8" i="12"/>
  <c r="G7" i="19" s="1"/>
  <c r="I8" i="12"/>
  <c r="H7" i="19" s="1"/>
  <c r="J8" i="12"/>
  <c r="I7" i="19" s="1"/>
  <c r="K8" i="12"/>
  <c r="J7" i="19" s="1"/>
  <c r="L8" i="12"/>
  <c r="K7" i="19" s="1"/>
  <c r="M8" i="12"/>
  <c r="L7" i="19" s="1"/>
  <c r="N8" i="12"/>
  <c r="M7" i="19" s="1"/>
  <c r="O8" i="12"/>
  <c r="N7" i="19" s="1"/>
  <c r="P8" i="12"/>
  <c r="O7" i="19" s="1"/>
  <c r="Q8" i="12"/>
  <c r="P7" i="19" s="1"/>
  <c r="G9" i="12"/>
  <c r="F8" i="19" s="1"/>
  <c r="H9" i="12"/>
  <c r="G8" i="19" s="1"/>
  <c r="I9" i="12"/>
  <c r="H8" i="19" s="1"/>
  <c r="J9" i="12"/>
  <c r="I8" i="19" s="1"/>
  <c r="K9" i="12"/>
  <c r="J8" i="19" s="1"/>
  <c r="L9" i="12"/>
  <c r="K8" i="19" s="1"/>
  <c r="M9" i="12"/>
  <c r="L8" i="19" s="1"/>
  <c r="N9" i="12"/>
  <c r="M8" i="19" s="1"/>
  <c r="O9" i="12"/>
  <c r="N8" i="19" s="1"/>
  <c r="P9" i="12"/>
  <c r="O8" i="19" s="1"/>
  <c r="Q9" i="12"/>
  <c r="P8" i="19" s="1"/>
  <c r="G10" i="12"/>
  <c r="F9" i="19" s="1"/>
  <c r="H10" i="12"/>
  <c r="G9" i="19" s="1"/>
  <c r="I10" i="12"/>
  <c r="H9" i="19" s="1"/>
  <c r="J10" i="12"/>
  <c r="I9" i="19" s="1"/>
  <c r="K10" i="12"/>
  <c r="J9" i="19" s="1"/>
  <c r="L10" i="12"/>
  <c r="K9" i="19" s="1"/>
  <c r="M10" i="12"/>
  <c r="L9" i="19" s="1"/>
  <c r="P10" i="12"/>
  <c r="O9" i="19" s="1"/>
  <c r="Q10" i="12"/>
  <c r="P9" i="19" s="1"/>
  <c r="G11" i="12"/>
  <c r="F10" i="19" s="1"/>
  <c r="H11" i="12"/>
  <c r="G10" i="19" s="1"/>
  <c r="I11" i="12"/>
  <c r="H10" i="19" s="1"/>
  <c r="J11" i="12"/>
  <c r="I10" i="19" s="1"/>
  <c r="K11" i="12"/>
  <c r="J10" i="19" s="1"/>
  <c r="L11" i="12"/>
  <c r="K10" i="19" s="1"/>
  <c r="M11" i="12"/>
  <c r="L10" i="19" s="1"/>
  <c r="N11" i="12"/>
  <c r="M10" i="19" s="1"/>
  <c r="O11" i="12"/>
  <c r="N10" i="19" s="1"/>
  <c r="P11" i="12"/>
  <c r="O10" i="19" s="1"/>
  <c r="Q11" i="12"/>
  <c r="P10" i="19" s="1"/>
  <c r="G12" i="12"/>
  <c r="F11" i="19" s="1"/>
  <c r="H12" i="12"/>
  <c r="G11" i="19" s="1"/>
  <c r="I12" i="12"/>
  <c r="H11" i="19" s="1"/>
  <c r="J12" i="12"/>
  <c r="I11" i="19" s="1"/>
  <c r="K12" i="12"/>
  <c r="J11" i="19" s="1"/>
  <c r="L12" i="12"/>
  <c r="K11" i="19" s="1"/>
  <c r="M12" i="12"/>
  <c r="L11" i="19" s="1"/>
  <c r="N12" i="12"/>
  <c r="M11" i="19" s="1"/>
  <c r="O12" i="12"/>
  <c r="N11" i="19" s="1"/>
  <c r="P12" i="12"/>
  <c r="O11" i="19" s="1"/>
  <c r="Q12" i="12"/>
  <c r="P11" i="19" s="1"/>
  <c r="G13" i="12"/>
  <c r="F12" i="19" s="1"/>
  <c r="H13" i="12"/>
  <c r="G12" i="19" s="1"/>
  <c r="I13" i="12"/>
  <c r="H12" i="19" s="1"/>
  <c r="J13" i="12"/>
  <c r="I12" i="19" s="1"/>
  <c r="K13" i="12"/>
  <c r="J12" i="19" s="1"/>
  <c r="L13" i="12"/>
  <c r="K12" i="19" s="1"/>
  <c r="M13" i="12"/>
  <c r="L12" i="19" s="1"/>
  <c r="N13" i="12"/>
  <c r="M12" i="19" s="1"/>
  <c r="O13" i="12"/>
  <c r="N12" i="19" s="1"/>
  <c r="P13" i="12"/>
  <c r="O12" i="19" s="1"/>
  <c r="Q13" i="12"/>
  <c r="P12" i="19" s="1"/>
  <c r="G14" i="12"/>
  <c r="F13" i="19" s="1"/>
  <c r="H14" i="12"/>
  <c r="G13" i="19" s="1"/>
  <c r="I14" i="12"/>
  <c r="H13" i="19" s="1"/>
  <c r="J14" i="12"/>
  <c r="I13" i="19" s="1"/>
  <c r="K14" i="12"/>
  <c r="J13" i="19" s="1"/>
  <c r="L14" i="12"/>
  <c r="K13" i="19" s="1"/>
  <c r="M14" i="12"/>
  <c r="L13" i="19" s="1"/>
  <c r="N14" i="12"/>
  <c r="M13" i="19" s="1"/>
  <c r="O14" i="12"/>
  <c r="N13" i="19" s="1"/>
  <c r="P14" i="12"/>
  <c r="O13" i="19" s="1"/>
  <c r="Q14" i="12"/>
  <c r="P13" i="19" s="1"/>
  <c r="G15" i="12"/>
  <c r="F14" i="19" s="1"/>
  <c r="H15" i="12"/>
  <c r="G14" i="19" s="1"/>
  <c r="I15" i="12"/>
  <c r="H14" i="19" s="1"/>
  <c r="J15" i="12"/>
  <c r="I14" i="19" s="1"/>
  <c r="K15" i="12"/>
  <c r="J14" i="19" s="1"/>
  <c r="L15" i="12"/>
  <c r="K14" i="19" s="1"/>
  <c r="M15" i="12"/>
  <c r="L14" i="19" s="1"/>
  <c r="N15" i="12"/>
  <c r="M14" i="19" s="1"/>
  <c r="O15" i="12"/>
  <c r="N14" i="19" s="1"/>
  <c r="P15" i="12"/>
  <c r="O14" i="19" s="1"/>
  <c r="Q15" i="12"/>
  <c r="P14" i="19" s="1"/>
  <c r="G16" i="12"/>
  <c r="F15" i="19" s="1"/>
  <c r="H16" i="12"/>
  <c r="G15" i="19" s="1"/>
  <c r="I16" i="12"/>
  <c r="H15" i="19" s="1"/>
  <c r="J16" i="12"/>
  <c r="I15" i="19" s="1"/>
  <c r="K16" i="12"/>
  <c r="J15" i="19" s="1"/>
  <c r="L16" i="12"/>
  <c r="K15" i="19" s="1"/>
  <c r="M16" i="12"/>
  <c r="L15" i="19" s="1"/>
  <c r="N16" i="12"/>
  <c r="M15" i="19" s="1"/>
  <c r="O16" i="12"/>
  <c r="N15" i="19" s="1"/>
  <c r="P16" i="12"/>
  <c r="O15" i="19" s="1"/>
  <c r="Q16" i="12"/>
  <c r="P15" i="19" s="1"/>
  <c r="G17" i="12"/>
  <c r="F16" i="19" s="1"/>
  <c r="H17" i="12"/>
  <c r="G16" i="19" s="1"/>
  <c r="I17" i="12"/>
  <c r="H16" i="19" s="1"/>
  <c r="J17" i="12"/>
  <c r="I16" i="19" s="1"/>
  <c r="K17" i="12"/>
  <c r="J16" i="19" s="1"/>
  <c r="L17" i="12"/>
  <c r="K16" i="19" s="1"/>
  <c r="M17" i="12"/>
  <c r="L16" i="19" s="1"/>
  <c r="N17" i="12"/>
  <c r="M16" i="19" s="1"/>
  <c r="O17" i="12"/>
  <c r="N16" i="19" s="1"/>
  <c r="P17" i="12"/>
  <c r="O16" i="19" s="1"/>
  <c r="Q17" i="12"/>
  <c r="P16" i="19" s="1"/>
  <c r="G18" i="12"/>
  <c r="F17" i="19" s="1"/>
  <c r="H18" i="12"/>
  <c r="G17" i="19" s="1"/>
  <c r="I18" i="12"/>
  <c r="H17" i="19" s="1"/>
  <c r="J18" i="12"/>
  <c r="I17" i="19" s="1"/>
  <c r="K18" i="12"/>
  <c r="J17" i="19" s="1"/>
  <c r="L18" i="12"/>
  <c r="K17" i="19" s="1"/>
  <c r="M18" i="12"/>
  <c r="L17" i="19" s="1"/>
  <c r="N18" i="12"/>
  <c r="M17" i="19" s="1"/>
  <c r="O18" i="12"/>
  <c r="N17" i="19" s="1"/>
  <c r="P18" i="12"/>
  <c r="O17" i="19" s="1"/>
  <c r="Q18" i="12"/>
  <c r="P17" i="19" s="1"/>
  <c r="G19" i="12"/>
  <c r="F18" i="19" s="1"/>
  <c r="H19" i="12"/>
  <c r="G18" i="19" s="1"/>
  <c r="I19" i="12"/>
  <c r="H18" i="19" s="1"/>
  <c r="J19" i="12"/>
  <c r="I18" i="19" s="1"/>
  <c r="K19" i="12"/>
  <c r="J18" i="19" s="1"/>
  <c r="L19" i="12"/>
  <c r="K18" i="19" s="1"/>
  <c r="M19" i="12"/>
  <c r="L18" i="19" s="1"/>
  <c r="N19" i="12"/>
  <c r="M18" i="19" s="1"/>
  <c r="O19" i="12"/>
  <c r="N18" i="19" s="1"/>
  <c r="P19" i="12"/>
  <c r="O18" i="19" s="1"/>
  <c r="Q19" i="12"/>
  <c r="P18" i="19" s="1"/>
  <c r="G20" i="12"/>
  <c r="F19" i="19" s="1"/>
  <c r="H20" i="12"/>
  <c r="G19" i="19" s="1"/>
  <c r="I20" i="12"/>
  <c r="H19" i="19" s="1"/>
  <c r="J20" i="12"/>
  <c r="I19" i="19" s="1"/>
  <c r="K20" i="12"/>
  <c r="J19" i="19" s="1"/>
  <c r="L20" i="12"/>
  <c r="K19" i="19" s="1"/>
  <c r="M20" i="12"/>
  <c r="L19" i="19" s="1"/>
  <c r="N20" i="12"/>
  <c r="M19" i="19" s="1"/>
  <c r="O20" i="12"/>
  <c r="N19" i="19" s="1"/>
  <c r="P20" i="12"/>
  <c r="O19" i="19" s="1"/>
  <c r="Q20" i="12"/>
  <c r="P19" i="19" s="1"/>
  <c r="G21" i="12"/>
  <c r="F20" i="19" s="1"/>
  <c r="H21" i="12"/>
  <c r="G20" i="19" s="1"/>
  <c r="I21" i="12"/>
  <c r="H20" i="19" s="1"/>
  <c r="J21" i="12"/>
  <c r="I20" i="19" s="1"/>
  <c r="K21" i="12"/>
  <c r="J20" i="19" s="1"/>
  <c r="L21" i="12"/>
  <c r="K20" i="19" s="1"/>
  <c r="M21" i="12"/>
  <c r="L20" i="19" s="1"/>
  <c r="N21" i="12"/>
  <c r="M20" i="19" s="1"/>
  <c r="O21" i="12"/>
  <c r="N20" i="19" s="1"/>
  <c r="P21" i="12"/>
  <c r="O20" i="19" s="1"/>
  <c r="Q21" i="12"/>
  <c r="P20" i="19" s="1"/>
  <c r="G22" i="12"/>
  <c r="F21" i="19" s="1"/>
  <c r="H22" i="12"/>
  <c r="G21" i="19" s="1"/>
  <c r="I22" i="12"/>
  <c r="H21" i="19" s="1"/>
  <c r="J22" i="12"/>
  <c r="I21" i="19" s="1"/>
  <c r="K22" i="12"/>
  <c r="J21" i="19" s="1"/>
  <c r="L22" i="12"/>
  <c r="K21" i="19" s="1"/>
  <c r="M22" i="12"/>
  <c r="L21" i="19" s="1"/>
  <c r="N22" i="12"/>
  <c r="M21" i="19" s="1"/>
  <c r="O22" i="12"/>
  <c r="N21" i="19" s="1"/>
  <c r="P22" i="12"/>
  <c r="O21" i="19" s="1"/>
  <c r="Q22" i="12"/>
  <c r="P21" i="19" s="1"/>
  <c r="G23" i="12"/>
  <c r="F22" i="19" s="1"/>
  <c r="H23" i="12"/>
  <c r="G22" i="19" s="1"/>
  <c r="I23" i="12"/>
  <c r="H22" i="19" s="1"/>
  <c r="J23" i="12"/>
  <c r="I22" i="19" s="1"/>
  <c r="K23" i="12"/>
  <c r="J22" i="19" s="1"/>
  <c r="L23" i="12"/>
  <c r="K22" i="19" s="1"/>
  <c r="M23" i="12"/>
  <c r="L22" i="19" s="1"/>
  <c r="N23" i="12"/>
  <c r="M22" i="19" s="1"/>
  <c r="O23" i="12"/>
  <c r="N22" i="19" s="1"/>
  <c r="P23" i="12"/>
  <c r="O22" i="19" s="1"/>
  <c r="Q23" i="12"/>
  <c r="P22" i="19" s="1"/>
  <c r="G25" i="12"/>
  <c r="F24" i="19" s="1"/>
  <c r="H25" i="12"/>
  <c r="G24" i="19" s="1"/>
  <c r="I25" i="12"/>
  <c r="H24" i="19" s="1"/>
  <c r="K25" i="12"/>
  <c r="J24" i="19" s="1"/>
  <c r="L25" i="12"/>
  <c r="K24" i="19" s="1"/>
  <c r="M25" i="12"/>
  <c r="L24" i="19" s="1"/>
  <c r="N25" i="12"/>
  <c r="M24" i="19" s="1"/>
  <c r="O25" i="12"/>
  <c r="N24" i="19" s="1"/>
  <c r="P25" i="12"/>
  <c r="O24" i="19" s="1"/>
  <c r="Q25" i="12"/>
  <c r="P24" i="19" s="1"/>
  <c r="G26" i="12"/>
  <c r="F25" i="19" s="1"/>
  <c r="H26" i="12"/>
  <c r="G25" i="19" s="1"/>
  <c r="I26" i="12"/>
  <c r="H25" i="19" s="1"/>
  <c r="J26" i="12"/>
  <c r="I25" i="19" s="1"/>
  <c r="K26" i="12"/>
  <c r="J25" i="19" s="1"/>
  <c r="L26" i="12"/>
  <c r="K25" i="19" s="1"/>
  <c r="M26" i="12"/>
  <c r="L25" i="19" s="1"/>
  <c r="N26" i="12"/>
  <c r="M25" i="19" s="1"/>
  <c r="O26" i="12"/>
  <c r="N25" i="19" s="1"/>
  <c r="P26" i="12"/>
  <c r="O25" i="19" s="1"/>
  <c r="Q26" i="12"/>
  <c r="P25" i="19" s="1"/>
  <c r="G27" i="12"/>
  <c r="F26" i="19" s="1"/>
  <c r="H27" i="12"/>
  <c r="G26" i="19" s="1"/>
  <c r="I27" i="12"/>
  <c r="H26" i="19" s="1"/>
  <c r="J27" i="12"/>
  <c r="I26" i="19" s="1"/>
  <c r="K27" i="12"/>
  <c r="J26" i="19" s="1"/>
  <c r="L27" i="12"/>
  <c r="K26" i="19" s="1"/>
  <c r="M27" i="12"/>
  <c r="L26" i="19" s="1"/>
  <c r="N27" i="12"/>
  <c r="M26" i="19" s="1"/>
  <c r="O27" i="12"/>
  <c r="N26" i="19" s="1"/>
  <c r="P27" i="12"/>
  <c r="O26" i="19" s="1"/>
  <c r="Q27" i="12"/>
  <c r="P26" i="19" s="1"/>
  <c r="G28" i="12"/>
  <c r="F27" i="19" s="1"/>
  <c r="H28" i="12"/>
  <c r="G27" i="19" s="1"/>
  <c r="I28" i="12"/>
  <c r="H27" i="19" s="1"/>
  <c r="J28" i="12"/>
  <c r="I27" i="19" s="1"/>
  <c r="K28" i="12"/>
  <c r="J27" i="19" s="1"/>
  <c r="L28" i="12"/>
  <c r="K27" i="19" s="1"/>
  <c r="M28" i="12"/>
  <c r="L27" i="19" s="1"/>
  <c r="N28" i="12"/>
  <c r="M27" i="19" s="1"/>
  <c r="O28" i="12"/>
  <c r="N27" i="19" s="1"/>
  <c r="P28" i="12"/>
  <c r="O27" i="19" s="1"/>
  <c r="Q28" i="12"/>
  <c r="P27" i="19" s="1"/>
  <c r="G29" i="12"/>
  <c r="F28" i="19" s="1"/>
  <c r="H29" i="12"/>
  <c r="G28" i="19" s="1"/>
  <c r="I29" i="12"/>
  <c r="H28" i="19" s="1"/>
  <c r="J29" i="12"/>
  <c r="I28" i="19" s="1"/>
  <c r="K29" i="12"/>
  <c r="J28" i="19" s="1"/>
  <c r="L29" i="12"/>
  <c r="K28" i="19" s="1"/>
  <c r="M29" i="12"/>
  <c r="L28" i="19" s="1"/>
  <c r="N29" i="12"/>
  <c r="M28" i="19" s="1"/>
  <c r="O29" i="12"/>
  <c r="N28" i="19" s="1"/>
  <c r="P29" i="12"/>
  <c r="O28" i="19" s="1"/>
  <c r="Q29" i="12"/>
  <c r="P28" i="19" s="1"/>
  <c r="G30" i="12"/>
  <c r="F29" i="19" s="1"/>
  <c r="H30" i="12"/>
  <c r="G29" i="19" s="1"/>
  <c r="I30" i="12"/>
  <c r="H29" i="19" s="1"/>
  <c r="J30" i="12"/>
  <c r="I29" i="19" s="1"/>
  <c r="K30" i="12"/>
  <c r="J29" i="19" s="1"/>
  <c r="L30" i="12"/>
  <c r="K29" i="19" s="1"/>
  <c r="M30" i="12"/>
  <c r="L29" i="19" s="1"/>
  <c r="N30" i="12"/>
  <c r="M29" i="19" s="1"/>
  <c r="O30" i="12"/>
  <c r="N29" i="19" s="1"/>
  <c r="P30" i="12"/>
  <c r="O29" i="19" s="1"/>
  <c r="Q30" i="12"/>
  <c r="P29" i="19" s="1"/>
  <c r="G31" i="12"/>
  <c r="F30" i="19" s="1"/>
  <c r="H31" i="12"/>
  <c r="G30" i="19" s="1"/>
  <c r="I31" i="12"/>
  <c r="H30" i="19" s="1"/>
  <c r="J31" i="12"/>
  <c r="I30" i="19" s="1"/>
  <c r="K31" i="12"/>
  <c r="J30" i="19" s="1"/>
  <c r="L31" i="12"/>
  <c r="K30" i="19" s="1"/>
  <c r="M31" i="12"/>
  <c r="L30" i="19" s="1"/>
  <c r="N31" i="12"/>
  <c r="M30" i="19" s="1"/>
  <c r="O31" i="12"/>
  <c r="N30" i="19" s="1"/>
  <c r="P31" i="12"/>
  <c r="O30" i="19" s="1"/>
  <c r="Q31" i="12"/>
  <c r="P30" i="19" s="1"/>
  <c r="G32" i="12"/>
  <c r="F31" i="19" s="1"/>
  <c r="H32" i="12"/>
  <c r="G31" i="19" s="1"/>
  <c r="I32" i="12"/>
  <c r="H31" i="19" s="1"/>
  <c r="J32" i="12"/>
  <c r="I31" i="19" s="1"/>
  <c r="K32" i="12"/>
  <c r="J31" i="19" s="1"/>
  <c r="L32" i="12"/>
  <c r="K31" i="19" s="1"/>
  <c r="M32" i="12"/>
  <c r="L31" i="19" s="1"/>
  <c r="N32" i="12"/>
  <c r="M31" i="19" s="1"/>
  <c r="O32" i="12"/>
  <c r="N31" i="19" s="1"/>
  <c r="P32" i="12"/>
  <c r="O31" i="19" s="1"/>
  <c r="Q32" i="12"/>
  <c r="P31" i="19" s="1"/>
  <c r="G33" i="12"/>
  <c r="F32" i="19" s="1"/>
  <c r="H33" i="12"/>
  <c r="G32" i="19" s="1"/>
  <c r="I33" i="12"/>
  <c r="H32" i="19" s="1"/>
  <c r="J33" i="12"/>
  <c r="I32" i="19" s="1"/>
  <c r="K33" i="12"/>
  <c r="J32" i="19" s="1"/>
  <c r="L33" i="12"/>
  <c r="K32" i="19" s="1"/>
  <c r="M33" i="12"/>
  <c r="L32" i="19" s="1"/>
  <c r="N33" i="12"/>
  <c r="M32" i="19" s="1"/>
  <c r="O33" i="12"/>
  <c r="N32" i="19" s="1"/>
  <c r="P33" i="12"/>
  <c r="O32" i="19" s="1"/>
  <c r="Q33" i="12"/>
  <c r="P32" i="19" s="1"/>
  <c r="G34" i="12"/>
  <c r="F33" i="19" s="1"/>
  <c r="H34" i="12"/>
  <c r="G33" i="19" s="1"/>
  <c r="I34" i="12"/>
  <c r="H33" i="19" s="1"/>
  <c r="J34" i="12"/>
  <c r="I33" i="19" s="1"/>
  <c r="K34" i="12"/>
  <c r="J33" i="19" s="1"/>
  <c r="L34" i="12"/>
  <c r="K33" i="19" s="1"/>
  <c r="M34" i="12"/>
  <c r="L33" i="19" s="1"/>
  <c r="N34" i="12"/>
  <c r="M33" i="19" s="1"/>
  <c r="O34" i="12"/>
  <c r="N33" i="19" s="1"/>
  <c r="P34" i="12"/>
  <c r="O33" i="19" s="1"/>
  <c r="Q34" i="12"/>
  <c r="P33" i="19" s="1"/>
  <c r="G35" i="12"/>
  <c r="F34" i="19" s="1"/>
  <c r="H35" i="12"/>
  <c r="G34" i="19" s="1"/>
  <c r="I35" i="12"/>
  <c r="H34" i="19" s="1"/>
  <c r="J35" i="12"/>
  <c r="I34" i="19" s="1"/>
  <c r="K35" i="12"/>
  <c r="J34" i="19" s="1"/>
  <c r="L35" i="12"/>
  <c r="K34" i="19" s="1"/>
  <c r="M35" i="12"/>
  <c r="L34" i="19" s="1"/>
  <c r="N35" i="12"/>
  <c r="M34" i="19" s="1"/>
  <c r="O35" i="12"/>
  <c r="N34" i="19" s="1"/>
  <c r="P35" i="12"/>
  <c r="O34" i="19" s="1"/>
  <c r="Q35" i="12"/>
  <c r="P34" i="19" s="1"/>
  <c r="G36" i="12"/>
  <c r="F35" i="19" s="1"/>
  <c r="H36" i="12"/>
  <c r="G35" i="19" s="1"/>
  <c r="I36" i="12"/>
  <c r="H35" i="19" s="1"/>
  <c r="J36" i="12"/>
  <c r="I35" i="19" s="1"/>
  <c r="K36" i="12"/>
  <c r="J35" i="19" s="1"/>
  <c r="L36" i="12"/>
  <c r="K35" i="19" s="1"/>
  <c r="M36" i="12"/>
  <c r="L35" i="19" s="1"/>
  <c r="N36" i="12"/>
  <c r="M35" i="19" s="1"/>
  <c r="O36" i="12"/>
  <c r="N35" i="19" s="1"/>
  <c r="P36" i="12"/>
  <c r="O35" i="19" s="1"/>
  <c r="Q36" i="12"/>
  <c r="P35" i="19" s="1"/>
  <c r="G37" i="12"/>
  <c r="F36" i="19" s="1"/>
  <c r="H37" i="12"/>
  <c r="G36" i="19" s="1"/>
  <c r="I37" i="12"/>
  <c r="H36" i="19" s="1"/>
  <c r="J37" i="12"/>
  <c r="I36" i="19" s="1"/>
  <c r="K37" i="12"/>
  <c r="J36" i="19" s="1"/>
  <c r="L37" i="12"/>
  <c r="K36" i="19" s="1"/>
  <c r="M37" i="12"/>
  <c r="L36" i="19" s="1"/>
  <c r="N37" i="12"/>
  <c r="M36" i="19" s="1"/>
  <c r="O37" i="12"/>
  <c r="N36" i="19" s="1"/>
  <c r="P37" i="12"/>
  <c r="O36" i="19" s="1"/>
  <c r="Q37" i="12"/>
  <c r="P36" i="19" s="1"/>
  <c r="G38" i="12"/>
  <c r="F37" i="19" s="1"/>
  <c r="H38" i="12"/>
  <c r="G37" i="19" s="1"/>
  <c r="I38" i="12"/>
  <c r="H37" i="19" s="1"/>
  <c r="J38" i="12"/>
  <c r="I37" i="19" s="1"/>
  <c r="K38" i="12"/>
  <c r="J37" i="19" s="1"/>
  <c r="L38" i="12"/>
  <c r="K37" i="19" s="1"/>
  <c r="M38" i="12"/>
  <c r="L37" i="19" s="1"/>
  <c r="N38" i="12"/>
  <c r="M37" i="19" s="1"/>
  <c r="O38" i="12"/>
  <c r="N37" i="19" s="1"/>
  <c r="P38" i="12"/>
  <c r="O37" i="19" s="1"/>
  <c r="Q38" i="12"/>
  <c r="P37" i="19" s="1"/>
  <c r="G39" i="12"/>
  <c r="F38" i="19" s="1"/>
  <c r="H39" i="12"/>
  <c r="G38" i="19" s="1"/>
  <c r="I39" i="12"/>
  <c r="H38" i="19" s="1"/>
  <c r="J39" i="12"/>
  <c r="I38" i="19" s="1"/>
  <c r="K39" i="12"/>
  <c r="J38" i="19" s="1"/>
  <c r="L39" i="12"/>
  <c r="K38" i="19" s="1"/>
  <c r="M39" i="12"/>
  <c r="L38" i="19" s="1"/>
  <c r="N39" i="12"/>
  <c r="M38" i="19" s="1"/>
  <c r="O39" i="12"/>
  <c r="N38" i="19" s="1"/>
  <c r="P39" i="12"/>
  <c r="O38" i="19" s="1"/>
  <c r="Q39" i="12"/>
  <c r="P38" i="19" s="1"/>
  <c r="G40" i="12"/>
  <c r="F39" i="19" s="1"/>
  <c r="H40" i="12"/>
  <c r="G39" i="19" s="1"/>
  <c r="I40" i="12"/>
  <c r="H39" i="19" s="1"/>
  <c r="J40" i="12"/>
  <c r="I39" i="19" s="1"/>
  <c r="K40" i="12"/>
  <c r="J39" i="19" s="1"/>
  <c r="L40" i="12"/>
  <c r="K39" i="19" s="1"/>
  <c r="M40" i="12"/>
  <c r="L39" i="19" s="1"/>
  <c r="N40" i="12"/>
  <c r="M39" i="19" s="1"/>
  <c r="O40" i="12"/>
  <c r="N39" i="19" s="1"/>
  <c r="P40" i="12"/>
  <c r="O39" i="19" s="1"/>
  <c r="Q40" i="12"/>
  <c r="P39" i="19" s="1"/>
  <c r="G41" i="12"/>
  <c r="F40" i="19" s="1"/>
  <c r="H41" i="12"/>
  <c r="G40" i="19" s="1"/>
  <c r="I41" i="12"/>
  <c r="H40" i="19" s="1"/>
  <c r="J41" i="12"/>
  <c r="I40" i="19" s="1"/>
  <c r="K41" i="12"/>
  <c r="J40" i="19" s="1"/>
  <c r="L41" i="12"/>
  <c r="K40" i="19" s="1"/>
  <c r="M41" i="12"/>
  <c r="L40" i="19" s="1"/>
  <c r="N41" i="12"/>
  <c r="M40" i="19" s="1"/>
  <c r="O41" i="12"/>
  <c r="N40" i="19" s="1"/>
  <c r="P41" i="12"/>
  <c r="O40" i="19" s="1"/>
  <c r="Q41" i="12"/>
  <c r="P40" i="19" s="1"/>
  <c r="G42" i="12"/>
  <c r="F41" i="19" s="1"/>
  <c r="H42" i="12"/>
  <c r="G41" i="19" s="1"/>
  <c r="I42" i="12"/>
  <c r="H41" i="19" s="1"/>
  <c r="J42" i="12"/>
  <c r="I41" i="19" s="1"/>
  <c r="K42" i="12"/>
  <c r="J41" i="19" s="1"/>
  <c r="L42" i="12"/>
  <c r="K41" i="19" s="1"/>
  <c r="M42" i="12"/>
  <c r="L41" i="19" s="1"/>
  <c r="N42" i="12"/>
  <c r="M41" i="19" s="1"/>
  <c r="O42" i="12"/>
  <c r="N41" i="19" s="1"/>
  <c r="P42" i="12"/>
  <c r="O41" i="19" s="1"/>
  <c r="Q42" i="12"/>
  <c r="P41" i="19" s="1"/>
  <c r="G43" i="12"/>
  <c r="F42" i="19" s="1"/>
  <c r="H43" i="12"/>
  <c r="G42" i="19" s="1"/>
  <c r="I43" i="12"/>
  <c r="H42" i="19" s="1"/>
  <c r="J43" i="12"/>
  <c r="I42" i="19" s="1"/>
  <c r="K43" i="12"/>
  <c r="J42" i="19" s="1"/>
  <c r="L43" i="12"/>
  <c r="K42" i="19" s="1"/>
  <c r="M43" i="12"/>
  <c r="L42" i="19" s="1"/>
  <c r="N43" i="12"/>
  <c r="M42" i="19" s="1"/>
  <c r="O43" i="12"/>
  <c r="N42" i="19" s="1"/>
  <c r="P43" i="12"/>
  <c r="O42" i="19" s="1"/>
  <c r="Q43" i="12"/>
  <c r="P42" i="19" s="1"/>
  <c r="G44" i="12"/>
  <c r="F43" i="19" s="1"/>
  <c r="H44" i="12"/>
  <c r="G43" i="19" s="1"/>
  <c r="I44" i="12"/>
  <c r="H43" i="19" s="1"/>
  <c r="J44" i="12"/>
  <c r="I43" i="19" s="1"/>
  <c r="K44" i="12"/>
  <c r="J43" i="19" s="1"/>
  <c r="L44" i="12"/>
  <c r="K43" i="19" s="1"/>
  <c r="M44" i="12"/>
  <c r="L43" i="19" s="1"/>
  <c r="N44" i="12"/>
  <c r="M43" i="19" s="1"/>
  <c r="O44" i="12"/>
  <c r="N43" i="19" s="1"/>
  <c r="P44" i="12"/>
  <c r="O43" i="19" s="1"/>
  <c r="Q44" i="12"/>
  <c r="P43" i="19" s="1"/>
  <c r="F33" i="12"/>
  <c r="E32" i="19" s="1"/>
  <c r="F34" i="12"/>
  <c r="E33" i="19" s="1"/>
  <c r="F35" i="12"/>
  <c r="E34" i="19" s="1"/>
  <c r="F36" i="12"/>
  <c r="E35" i="19" s="1"/>
  <c r="F37" i="12"/>
  <c r="E36" i="19" s="1"/>
  <c r="F38" i="12"/>
  <c r="E37" i="19" s="1"/>
  <c r="F39" i="12"/>
  <c r="E38" i="19" s="1"/>
  <c r="F40" i="12"/>
  <c r="E39" i="19" s="1"/>
  <c r="F41" i="12"/>
  <c r="E40" i="19" s="1"/>
  <c r="F42" i="12"/>
  <c r="E41" i="19" s="1"/>
  <c r="F43" i="12"/>
  <c r="E42" i="19" s="1"/>
  <c r="F44" i="12"/>
  <c r="E43" i="19" s="1"/>
  <c r="F4" i="12"/>
  <c r="E3" i="19" s="1"/>
  <c r="F5" i="12"/>
  <c r="E4" i="19" s="1"/>
  <c r="F6" i="12"/>
  <c r="E5" i="19" s="1"/>
  <c r="F7" i="12"/>
  <c r="E6" i="19" s="1"/>
  <c r="F8" i="12"/>
  <c r="E7" i="19" s="1"/>
  <c r="F9" i="12"/>
  <c r="E8" i="19" s="1"/>
  <c r="F10" i="12"/>
  <c r="E9" i="19" s="1"/>
  <c r="F11" i="12"/>
  <c r="E10" i="19" s="1"/>
  <c r="F12" i="12"/>
  <c r="E11" i="19" s="1"/>
  <c r="F13" i="12"/>
  <c r="E12" i="19" s="1"/>
  <c r="F14" i="12"/>
  <c r="E13" i="19" s="1"/>
  <c r="F15" i="12"/>
  <c r="E14" i="19" s="1"/>
  <c r="F16" i="12"/>
  <c r="E15" i="19" s="1"/>
  <c r="F17" i="12"/>
  <c r="E16" i="19" s="1"/>
  <c r="F18" i="12"/>
  <c r="E17" i="19" s="1"/>
  <c r="F19" i="12"/>
  <c r="E18" i="19" s="1"/>
  <c r="F20" i="12"/>
  <c r="E19" i="19" s="1"/>
  <c r="F21" i="12"/>
  <c r="E20" i="19" s="1"/>
  <c r="F22" i="12"/>
  <c r="E21" i="19" s="1"/>
  <c r="F23" i="12"/>
  <c r="E22" i="19" s="1"/>
  <c r="F25" i="12"/>
  <c r="E24" i="19" s="1"/>
  <c r="F26" i="12"/>
  <c r="E25" i="19" s="1"/>
  <c r="F27" i="12"/>
  <c r="E26" i="19" s="1"/>
  <c r="F28" i="12"/>
  <c r="E27" i="19" s="1"/>
  <c r="F29" i="12"/>
  <c r="E28" i="19" s="1"/>
  <c r="F30" i="12"/>
  <c r="E29" i="19" s="1"/>
  <c r="F31" i="12"/>
  <c r="E30" i="19" s="1"/>
  <c r="F32" i="12"/>
  <c r="E31" i="19" s="1"/>
  <c r="F3" i="12"/>
  <c r="E2" i="19" s="1"/>
  <c r="E8" i="11"/>
  <c r="F8" i="11"/>
  <c r="G8" i="11"/>
  <c r="H8" i="11"/>
  <c r="I8" i="11"/>
  <c r="J8" i="11"/>
  <c r="K8" i="11"/>
  <c r="L8" i="11"/>
  <c r="M8" i="11"/>
  <c r="N8" i="11"/>
  <c r="O8" i="11"/>
  <c r="D8" i="11"/>
  <c r="E7" i="11"/>
  <c r="U18" i="12" s="1"/>
  <c r="F7" i="11"/>
  <c r="V18" i="12" s="1"/>
  <c r="G7" i="11"/>
  <c r="W18" i="12" s="1"/>
  <c r="H7" i="11"/>
  <c r="X18" i="12" s="1"/>
  <c r="I7" i="11"/>
  <c r="Y18" i="12" s="1"/>
  <c r="J7" i="11"/>
  <c r="Z18" i="12" s="1"/>
  <c r="K7" i="11"/>
  <c r="AA18" i="12" s="1"/>
  <c r="L7" i="11"/>
  <c r="AB18" i="12" s="1"/>
  <c r="M7" i="11"/>
  <c r="AC18" i="12" s="1"/>
  <c r="N7" i="11"/>
  <c r="AD18" i="12" s="1"/>
  <c r="O7" i="11"/>
  <c r="AE18" i="12" s="1"/>
  <c r="D10" i="11"/>
  <c r="D7" i="11"/>
  <c r="T18" i="12" s="1"/>
  <c r="U2" i="30" l="1"/>
  <c r="D2" i="30"/>
  <c r="R19" i="30"/>
  <c r="A19" i="30"/>
  <c r="R18" i="30"/>
  <c r="A18" i="30"/>
  <c r="R17" i="30"/>
  <c r="A17" i="30"/>
  <c r="R16" i="30"/>
  <c r="A16" i="30"/>
  <c r="R15" i="30"/>
  <c r="A15" i="30"/>
  <c r="R14" i="30"/>
  <c r="A14" i="30"/>
  <c r="R13" i="30"/>
  <c r="A13" i="30"/>
  <c r="R12" i="30"/>
  <c r="A12" i="30"/>
  <c r="R11" i="30"/>
  <c r="A11" i="30"/>
  <c r="R10" i="30"/>
  <c r="A10" i="30"/>
  <c r="R9" i="30"/>
  <c r="A9" i="30"/>
  <c r="R8" i="30"/>
  <c r="A8" i="30"/>
  <c r="R7" i="30"/>
  <c r="A7" i="30"/>
  <c r="R6" i="30"/>
  <c r="A6" i="30"/>
  <c r="R5" i="30"/>
  <c r="A5" i="30"/>
  <c r="R4" i="30"/>
  <c r="A4" i="30"/>
  <c r="R3" i="30"/>
  <c r="A3" i="30"/>
  <c r="R2" i="30"/>
  <c r="A2" i="30"/>
  <c r="V2" i="29" l="1"/>
  <c r="W2" i="29"/>
  <c r="X2" i="29"/>
  <c r="Y2" i="29"/>
  <c r="Z2" i="29"/>
  <c r="AA2" i="29"/>
  <c r="AB2" i="29"/>
  <c r="AC2" i="29"/>
  <c r="AD2" i="29"/>
  <c r="AE2" i="29"/>
  <c r="AF2" i="29"/>
  <c r="V3" i="29"/>
  <c r="W3" i="29"/>
  <c r="X3" i="29"/>
  <c r="Y3" i="29"/>
  <c r="Z3" i="29"/>
  <c r="AA3" i="29"/>
  <c r="AB3" i="29"/>
  <c r="AC3" i="29"/>
  <c r="AD3" i="29"/>
  <c r="AE3" i="29"/>
  <c r="AF3" i="29"/>
  <c r="V4" i="29"/>
  <c r="W4" i="29"/>
  <c r="X4" i="29"/>
  <c r="Y4" i="29"/>
  <c r="Z4" i="29"/>
  <c r="AA4" i="29"/>
  <c r="AB4" i="29"/>
  <c r="AC4" i="29"/>
  <c r="AD4" i="29"/>
  <c r="AE4" i="29"/>
  <c r="AF4" i="29"/>
  <c r="V5" i="29"/>
  <c r="W5" i="29"/>
  <c r="X5" i="29"/>
  <c r="Y5" i="29"/>
  <c r="Z5" i="29"/>
  <c r="AA5" i="29"/>
  <c r="AB5" i="29"/>
  <c r="AC5" i="29"/>
  <c r="AD5" i="29"/>
  <c r="AE5" i="29"/>
  <c r="AF5" i="29"/>
  <c r="V6" i="29"/>
  <c r="W6" i="29"/>
  <c r="X6" i="29"/>
  <c r="Y6" i="29"/>
  <c r="Z6" i="29"/>
  <c r="AA6" i="29"/>
  <c r="AB6" i="29"/>
  <c r="AC6" i="29"/>
  <c r="AD6" i="29"/>
  <c r="AE6" i="29"/>
  <c r="AF6" i="29"/>
  <c r="V7" i="29"/>
  <c r="W7" i="29"/>
  <c r="X7" i="29"/>
  <c r="Y7" i="29"/>
  <c r="Z7" i="29"/>
  <c r="AA7" i="29"/>
  <c r="AB7" i="29"/>
  <c r="AC7" i="29"/>
  <c r="AD7" i="29"/>
  <c r="AE7" i="29"/>
  <c r="AF7" i="29"/>
  <c r="V8" i="29"/>
  <c r="W8" i="29"/>
  <c r="X8" i="29"/>
  <c r="Y8" i="29"/>
  <c r="Z8" i="29"/>
  <c r="AA8" i="29"/>
  <c r="AB8" i="29"/>
  <c r="AC8" i="29"/>
  <c r="AD8" i="29"/>
  <c r="AE8" i="29"/>
  <c r="AF8" i="29"/>
  <c r="V9" i="29"/>
  <c r="W9" i="29"/>
  <c r="X9" i="29"/>
  <c r="Y9" i="29"/>
  <c r="Z9" i="29"/>
  <c r="AA9" i="29"/>
  <c r="AB9" i="29"/>
  <c r="AC9" i="29"/>
  <c r="AD9" i="29"/>
  <c r="AE9" i="29"/>
  <c r="AF9" i="29"/>
  <c r="V10" i="29"/>
  <c r="W10" i="29"/>
  <c r="X10" i="29"/>
  <c r="Y10" i="29"/>
  <c r="Z10" i="29"/>
  <c r="AA10" i="29"/>
  <c r="AB10" i="29"/>
  <c r="AC10" i="29"/>
  <c r="AD10" i="29"/>
  <c r="AE10" i="29"/>
  <c r="AF10" i="29"/>
  <c r="V11" i="29"/>
  <c r="W11" i="29"/>
  <c r="X11" i="29"/>
  <c r="Y11" i="29"/>
  <c r="Z11" i="29"/>
  <c r="AA11" i="29"/>
  <c r="AB11" i="29"/>
  <c r="AC11" i="29"/>
  <c r="AD11" i="29"/>
  <c r="AE11" i="29"/>
  <c r="AF11" i="29"/>
  <c r="V12" i="29"/>
  <c r="W12" i="29"/>
  <c r="X12" i="29"/>
  <c r="Y12" i="29"/>
  <c r="Z12" i="29"/>
  <c r="AA12" i="29"/>
  <c r="AB12" i="29"/>
  <c r="AC12" i="29"/>
  <c r="AD12" i="29"/>
  <c r="AE12" i="29"/>
  <c r="AF12" i="29"/>
  <c r="V13" i="29"/>
  <c r="W13" i="29"/>
  <c r="X13" i="29"/>
  <c r="Y13" i="29"/>
  <c r="Z13" i="29"/>
  <c r="AA13" i="29"/>
  <c r="AB13" i="29"/>
  <c r="AC13" i="29"/>
  <c r="AD13" i="29"/>
  <c r="AE13" i="29"/>
  <c r="AF13" i="29"/>
  <c r="V14" i="29"/>
  <c r="W14" i="29"/>
  <c r="X14" i="29"/>
  <c r="Y14" i="29"/>
  <c r="Z14" i="29"/>
  <c r="AA14" i="29"/>
  <c r="AB14" i="29"/>
  <c r="AC14" i="29"/>
  <c r="AD14" i="29"/>
  <c r="AE14" i="29"/>
  <c r="AF14" i="29"/>
  <c r="V15" i="29"/>
  <c r="W15" i="29"/>
  <c r="X15" i="29"/>
  <c r="Y15" i="29"/>
  <c r="Z15" i="29"/>
  <c r="AA15" i="29"/>
  <c r="AB15" i="29"/>
  <c r="AC15" i="29"/>
  <c r="AD15" i="29"/>
  <c r="AE15" i="29"/>
  <c r="AF15" i="29"/>
  <c r="V16" i="29"/>
  <c r="W16" i="29"/>
  <c r="X16" i="29"/>
  <c r="Y16" i="29"/>
  <c r="Z16" i="29"/>
  <c r="AA16" i="29"/>
  <c r="AB16" i="29"/>
  <c r="AC16" i="29"/>
  <c r="AD16" i="29"/>
  <c r="AE16" i="29"/>
  <c r="AF16" i="29"/>
  <c r="V17" i="29"/>
  <c r="W17" i="29"/>
  <c r="X17" i="29"/>
  <c r="Y17" i="29"/>
  <c r="Z17" i="29"/>
  <c r="AA17" i="29"/>
  <c r="AB17" i="29"/>
  <c r="AC17" i="29"/>
  <c r="AD17" i="29"/>
  <c r="AE17" i="29"/>
  <c r="AF17" i="29"/>
  <c r="V18" i="29"/>
  <c r="W18" i="29"/>
  <c r="X18" i="29"/>
  <c r="Y18" i="29"/>
  <c r="Z18" i="29"/>
  <c r="AA18" i="29"/>
  <c r="AB18" i="29"/>
  <c r="AC18" i="29"/>
  <c r="AD18" i="29"/>
  <c r="AE18" i="29"/>
  <c r="AF18" i="29"/>
  <c r="V19" i="29"/>
  <c r="W19" i="29"/>
  <c r="X19" i="29"/>
  <c r="Y19" i="29"/>
  <c r="Z19" i="29"/>
  <c r="AA19" i="29"/>
  <c r="AB19" i="29"/>
  <c r="AC19" i="29"/>
  <c r="AD19" i="29"/>
  <c r="AE19" i="29"/>
  <c r="AF19" i="29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" i="29"/>
  <c r="R19" i="29"/>
  <c r="R18" i="29"/>
  <c r="R17" i="29"/>
  <c r="R16" i="29"/>
  <c r="R15" i="29"/>
  <c r="R14" i="29"/>
  <c r="R13" i="29"/>
  <c r="R12" i="29"/>
  <c r="R11" i="29"/>
  <c r="R10" i="29"/>
  <c r="R9" i="29"/>
  <c r="R8" i="29"/>
  <c r="R7" i="29"/>
  <c r="R6" i="29"/>
  <c r="R5" i="29"/>
  <c r="R4" i="29"/>
  <c r="R3" i="29"/>
  <c r="R2" i="29"/>
  <c r="D3" i="29"/>
  <c r="E3" i="29"/>
  <c r="F3" i="29"/>
  <c r="G3" i="29"/>
  <c r="H3" i="29"/>
  <c r="I3" i="29"/>
  <c r="J3" i="29"/>
  <c r="K3" i="29"/>
  <c r="L3" i="29"/>
  <c r="M3" i="29"/>
  <c r="N3" i="29"/>
  <c r="O3" i="29"/>
  <c r="D4" i="29"/>
  <c r="E4" i="29"/>
  <c r="F4" i="29"/>
  <c r="G4" i="29"/>
  <c r="H4" i="29"/>
  <c r="I4" i="29"/>
  <c r="J4" i="29"/>
  <c r="K4" i="29"/>
  <c r="L4" i="29"/>
  <c r="M4" i="29"/>
  <c r="N4" i="29"/>
  <c r="O4" i="29"/>
  <c r="D5" i="29"/>
  <c r="E5" i="29"/>
  <c r="F5" i="29"/>
  <c r="G5" i="29"/>
  <c r="H5" i="29"/>
  <c r="I5" i="29"/>
  <c r="J5" i="29"/>
  <c r="K5" i="29"/>
  <c r="L5" i="29"/>
  <c r="M5" i="29"/>
  <c r="N5" i="29"/>
  <c r="O5" i="29"/>
  <c r="D6" i="29"/>
  <c r="E6" i="29"/>
  <c r="F6" i="29"/>
  <c r="G6" i="29"/>
  <c r="H6" i="29"/>
  <c r="I6" i="29"/>
  <c r="J6" i="29"/>
  <c r="K6" i="29"/>
  <c r="L6" i="29"/>
  <c r="M6" i="29"/>
  <c r="N6" i="29"/>
  <c r="O6" i="29"/>
  <c r="D7" i="29"/>
  <c r="E7" i="29"/>
  <c r="F7" i="29"/>
  <c r="G7" i="29"/>
  <c r="H7" i="29"/>
  <c r="I7" i="29"/>
  <c r="J7" i="29"/>
  <c r="K7" i="29"/>
  <c r="L7" i="29"/>
  <c r="M7" i="29"/>
  <c r="N7" i="29"/>
  <c r="O7" i="29"/>
  <c r="D8" i="29"/>
  <c r="E8" i="29"/>
  <c r="F8" i="29"/>
  <c r="G8" i="29"/>
  <c r="H8" i="29"/>
  <c r="I8" i="29"/>
  <c r="J8" i="29"/>
  <c r="K8" i="29"/>
  <c r="L8" i="29"/>
  <c r="M8" i="29"/>
  <c r="N8" i="29"/>
  <c r="O8" i="29"/>
  <c r="D9" i="29"/>
  <c r="E9" i="29"/>
  <c r="F9" i="29"/>
  <c r="G9" i="29"/>
  <c r="H9" i="29"/>
  <c r="I9" i="29"/>
  <c r="J9" i="29"/>
  <c r="K9" i="29"/>
  <c r="L9" i="29"/>
  <c r="M9" i="29"/>
  <c r="N9" i="29"/>
  <c r="O9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E2" i="29"/>
  <c r="F2" i="29"/>
  <c r="G2" i="29"/>
  <c r="H2" i="29"/>
  <c r="I2" i="29"/>
  <c r="J2" i="29"/>
  <c r="K2" i="29"/>
  <c r="L2" i="29"/>
  <c r="M2" i="29"/>
  <c r="N2" i="29"/>
  <c r="O2" i="29"/>
  <c r="D2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" i="29"/>
  <c r="A38" i="29" l="1"/>
  <c r="M12" i="21" l="1"/>
  <c r="L12" i="21"/>
  <c r="K12" i="21"/>
  <c r="J12" i="21"/>
  <c r="I12" i="21"/>
  <c r="H12" i="21"/>
  <c r="G12" i="21"/>
  <c r="F12" i="21"/>
  <c r="E12" i="21"/>
  <c r="D12" i="21"/>
  <c r="C12" i="21"/>
  <c r="B12" i="21"/>
  <c r="N3" i="18" l="1"/>
  <c r="N4" i="18"/>
  <c r="N5" i="18"/>
  <c r="N6" i="18"/>
  <c r="N2" i="18"/>
  <c r="U12" i="12" l="1"/>
  <c r="V12" i="12"/>
  <c r="W12" i="12"/>
  <c r="X12" i="12"/>
  <c r="Y12" i="12"/>
  <c r="Z12" i="12"/>
  <c r="AA12" i="12"/>
  <c r="AB12" i="12"/>
  <c r="AC12" i="12"/>
  <c r="AD12" i="12"/>
  <c r="AE12" i="12"/>
  <c r="T12" i="12"/>
  <c r="U19" i="12"/>
  <c r="V19" i="12"/>
  <c r="W19" i="12"/>
  <c r="X19" i="12"/>
  <c r="Y19" i="12"/>
  <c r="Z19" i="12"/>
  <c r="AA19" i="12"/>
  <c r="AB19" i="12"/>
  <c r="AC19" i="12"/>
  <c r="AD19" i="12"/>
  <c r="AE19" i="12"/>
  <c r="T19" i="12"/>
  <c r="O10" i="11"/>
  <c r="AE10" i="12" s="1"/>
  <c r="N10" i="11"/>
  <c r="AD10" i="12" s="1"/>
  <c r="M10" i="11"/>
  <c r="AC10" i="12" s="1"/>
  <c r="L10" i="11"/>
  <c r="AB10" i="12" s="1"/>
  <c r="K10" i="11"/>
  <c r="AA10" i="12" s="1"/>
  <c r="J10" i="11"/>
  <c r="Z10" i="12" s="1"/>
  <c r="I10" i="11"/>
  <c r="Y10" i="12" s="1"/>
  <c r="H10" i="11"/>
  <c r="X10" i="12" s="1"/>
  <c r="G10" i="11"/>
  <c r="W10" i="12" s="1"/>
  <c r="F10" i="11"/>
  <c r="V10" i="12" s="1"/>
  <c r="E10" i="11"/>
  <c r="U10" i="12" s="1"/>
  <c r="T10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AE8" i="12"/>
  <c r="AD8" i="12"/>
  <c r="AC8" i="12"/>
  <c r="AB8" i="12"/>
  <c r="AA8" i="12"/>
  <c r="Z8" i="12"/>
  <c r="Y8" i="12"/>
  <c r="X8" i="12"/>
  <c r="W8" i="12"/>
  <c r="V8" i="12"/>
  <c r="U8" i="12"/>
  <c r="T8" i="12"/>
  <c r="V3" i="12" l="1"/>
  <c r="V6" i="12"/>
  <c r="V7" i="12" s="1"/>
  <c r="V16" i="12" s="1"/>
  <c r="AA3" i="12"/>
  <c r="AA6" i="12"/>
  <c r="AA7" i="12" s="1"/>
  <c r="AA16" i="12" s="1"/>
  <c r="AE3" i="12"/>
  <c r="AE6" i="12"/>
  <c r="AE7" i="12" s="1"/>
  <c r="AE16" i="12" s="1"/>
  <c r="T3" i="12"/>
  <c r="T6" i="12"/>
  <c r="T7" i="12" s="1"/>
  <c r="T16" i="12" s="1"/>
  <c r="X3" i="12"/>
  <c r="X6" i="12"/>
  <c r="X7" i="12" s="1"/>
  <c r="X16" i="12" s="1"/>
  <c r="AB3" i="12"/>
  <c r="AB6" i="12"/>
  <c r="AB7" i="12" s="1"/>
  <c r="AB16" i="12" s="1"/>
  <c r="Z3" i="12"/>
  <c r="Z6" i="12"/>
  <c r="Z7" i="12" s="1"/>
  <c r="Z16" i="12" s="1"/>
  <c r="AD3" i="12"/>
  <c r="AD6" i="12"/>
  <c r="AD7" i="12" s="1"/>
  <c r="AD16" i="12" s="1"/>
  <c r="W3" i="12"/>
  <c r="W6" i="12"/>
  <c r="W7" i="12" s="1"/>
  <c r="W16" i="12" s="1"/>
  <c r="U3" i="12"/>
  <c r="U6" i="12"/>
  <c r="U7" i="12" s="1"/>
  <c r="U16" i="12" s="1"/>
  <c r="Y3" i="12"/>
  <c r="Y6" i="12"/>
  <c r="Y7" i="12" s="1"/>
  <c r="Y16" i="12" s="1"/>
  <c r="AC3" i="12"/>
  <c r="AC6" i="12"/>
  <c r="AC7" i="12" s="1"/>
  <c r="AC16" i="12" s="1"/>
  <c r="D2" i="15" l="1"/>
  <c r="D2" i="16"/>
  <c r="B2" i="20" l="1"/>
  <c r="B6" i="18"/>
  <c r="C6" i="18"/>
  <c r="D6" i="18"/>
  <c r="E6" i="18"/>
  <c r="F6" i="18"/>
  <c r="G6" i="18"/>
  <c r="H6" i="18"/>
  <c r="I6" i="18"/>
  <c r="J6" i="18"/>
  <c r="K6" i="18"/>
  <c r="L6" i="18"/>
  <c r="M6" i="18"/>
  <c r="B4" i="18"/>
  <c r="C4" i="18"/>
  <c r="D4" i="18"/>
  <c r="E4" i="18"/>
  <c r="F4" i="18"/>
  <c r="G4" i="18"/>
  <c r="H4" i="18"/>
  <c r="I4" i="18"/>
  <c r="J4" i="18"/>
  <c r="K4" i="18"/>
  <c r="L4" i="18"/>
  <c r="M4" i="18"/>
  <c r="C5" i="18"/>
  <c r="D5" i="18"/>
  <c r="E5" i="18"/>
  <c r="F5" i="18"/>
  <c r="G5" i="18"/>
  <c r="H5" i="18"/>
  <c r="I5" i="18"/>
  <c r="J5" i="18"/>
  <c r="K5" i="18"/>
  <c r="L5" i="18"/>
  <c r="M5" i="18"/>
  <c r="B5" i="1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2" i="15"/>
  <c r="C2" i="14"/>
  <c r="B3" i="13" l="1"/>
  <c r="C3" i="13"/>
  <c r="D3" i="13"/>
  <c r="E3" i="13"/>
  <c r="F3" i="13"/>
  <c r="G3" i="13"/>
  <c r="H3" i="13"/>
  <c r="I3" i="13"/>
  <c r="J3" i="13"/>
  <c r="K3" i="13"/>
  <c r="L3" i="13"/>
  <c r="M3" i="13"/>
  <c r="B4" i="13"/>
  <c r="C4" i="13"/>
  <c r="D4" i="13"/>
  <c r="E4" i="13"/>
  <c r="F4" i="13"/>
  <c r="G4" i="13"/>
  <c r="H4" i="13"/>
  <c r="I4" i="13"/>
  <c r="J4" i="13"/>
  <c r="K4" i="13"/>
  <c r="L4" i="13"/>
  <c r="M4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L6" i="13"/>
  <c r="M6" i="13"/>
  <c r="C2" i="13"/>
  <c r="D2" i="13"/>
  <c r="E2" i="13"/>
  <c r="F2" i="13"/>
  <c r="G2" i="13"/>
  <c r="H2" i="13"/>
  <c r="I2" i="13"/>
  <c r="J2" i="13"/>
  <c r="K2" i="13"/>
  <c r="L2" i="13"/>
  <c r="M2" i="13"/>
  <c r="B2" i="13"/>
</calcChain>
</file>

<file path=xl/sharedStrings.xml><?xml version="1.0" encoding="utf-8"?>
<sst xmlns="http://schemas.openxmlformats.org/spreadsheetml/2006/main" count="4394" uniqueCount="208">
  <si>
    <t>j1</t>
  </si>
  <si>
    <t>j4</t>
  </si>
  <si>
    <t>j18</t>
  </si>
  <si>
    <t>j5</t>
  </si>
  <si>
    <t>j6</t>
  </si>
  <si>
    <t>j7</t>
  </si>
  <si>
    <t>j9</t>
  </si>
  <si>
    <t>j12</t>
  </si>
  <si>
    <t>j14</t>
  </si>
  <si>
    <t>j17</t>
  </si>
  <si>
    <t>j20</t>
  </si>
  <si>
    <t>j19</t>
  </si>
  <si>
    <t>j21</t>
  </si>
  <si>
    <t>j23</t>
  </si>
  <si>
    <t>j24</t>
  </si>
  <si>
    <t>j25</t>
  </si>
  <si>
    <t>j29</t>
  </si>
  <si>
    <t>j30</t>
  </si>
  <si>
    <t>j31</t>
  </si>
  <si>
    <t>j32</t>
  </si>
  <si>
    <t>j33</t>
  </si>
  <si>
    <t>j34</t>
  </si>
  <si>
    <t>j37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</si>
  <si>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</si>
  <si>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</si>
  <si>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</si>
  <si>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</si>
  <si>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</si>
  <si>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</si>
  <si>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</si>
  <si>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</si>
  <si>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</si>
  <si>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</si>
  <si>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</si>
  <si>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</si>
  <si>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 Mm3/month</t>
  </si>
  <si>
    <t>cfs</t>
  </si>
  <si>
    <t>L2</t>
  </si>
  <si>
    <t>L3</t>
  </si>
  <si>
    <t>L4</t>
  </si>
  <si>
    <t>L5</t>
  </si>
  <si>
    <t>L8</t>
  </si>
  <si>
    <t>L9</t>
  </si>
  <si>
    <t>L11</t>
  </si>
  <si>
    <t>L12</t>
  </si>
  <si>
    <t>L13</t>
  </si>
  <si>
    <t>L14</t>
  </si>
  <si>
    <t>L16</t>
  </si>
  <si>
    <t>L17</t>
  </si>
  <si>
    <t>L28</t>
  </si>
  <si>
    <t>L27</t>
  </si>
  <si>
    <t>L25</t>
  </si>
  <si>
    <t>L22</t>
  </si>
  <si>
    <t>L21</t>
  </si>
  <si>
    <t>L23</t>
  </si>
  <si>
    <t>L19</t>
  </si>
  <si>
    <t>L1</t>
  </si>
  <si>
    <t>Link</t>
  </si>
  <si>
    <t>StartNode</t>
  </si>
  <si>
    <t>EndNode</t>
  </si>
  <si>
    <t>L7</t>
  </si>
  <si>
    <t>j3</t>
  </si>
  <si>
    <t>j8</t>
  </si>
  <si>
    <t>j22</t>
  </si>
  <si>
    <t>j28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</si>
  <si>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</si>
  <si>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</si>
  <si>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</si>
  <si>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</si>
  <si>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</si>
  <si>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</si>
  <si>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</si>
  <si>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</si>
  <si>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</si>
  <si>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</si>
  <si>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</si>
  <si>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</si>
  <si>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cottonwood</t>
  </si>
  <si>
    <t>trout</t>
  </si>
  <si>
    <t>1Mm2</t>
  </si>
  <si>
    <t>acre</t>
  </si>
  <si>
    <t>Conc</t>
  </si>
  <si>
    <t>NodeID</t>
  </si>
  <si>
    <t>Jan_Stor</t>
  </si>
  <si>
    <t>Feb_Stor</t>
  </si>
  <si>
    <t>Mar_Stor</t>
  </si>
  <si>
    <t>Apr_Stor</t>
  </si>
  <si>
    <t>May_Stor</t>
  </si>
  <si>
    <t>Jun_Stor</t>
  </si>
  <si>
    <t>Jul_Stor</t>
  </si>
  <si>
    <t>Aug_Stor</t>
  </si>
  <si>
    <t>Sep_Stor</t>
  </si>
  <si>
    <t>Oct_Stor</t>
  </si>
  <si>
    <t>Nov_Stor</t>
  </si>
  <si>
    <t>Dec_Stor</t>
  </si>
  <si>
    <t>Jan_Releases</t>
  </si>
  <si>
    <t>Feb_Releases</t>
  </si>
  <si>
    <t>Mar_Releases</t>
  </si>
  <si>
    <t>Apr_Releases</t>
  </si>
  <si>
    <t>May_Releases</t>
  </si>
  <si>
    <t>Jun_Releases</t>
  </si>
  <si>
    <t>Jul_Releases</t>
  </si>
  <si>
    <t>Aug_Releases</t>
  </si>
  <si>
    <t>Sep_Releases</t>
  </si>
  <si>
    <t>Oct_Releases</t>
  </si>
  <si>
    <t>Nov_Releases</t>
  </si>
  <si>
    <t>Dec_Releases</t>
  </si>
  <si>
    <t>j36</t>
  </si>
  <si>
    <t>NA</t>
  </si>
  <si>
    <t>j1j4</t>
  </si>
  <si>
    <t>j3j18</t>
  </si>
  <si>
    <t>j4j3</t>
  </si>
  <si>
    <t>j4j5</t>
  </si>
  <si>
    <t>j5j18</t>
  </si>
  <si>
    <t>j6j5</t>
  </si>
  <si>
    <t>j7j8</t>
  </si>
  <si>
    <t>j7j9</t>
  </si>
  <si>
    <t>j8j9</t>
  </si>
  <si>
    <t>j9j12</t>
  </si>
  <si>
    <t>j12j14</t>
  </si>
  <si>
    <t>j14j17</t>
  </si>
  <si>
    <t>j17j20</t>
  </si>
  <si>
    <t>j18j7</t>
  </si>
  <si>
    <t>j19j20</t>
  </si>
  <si>
    <t>j20j21</t>
  </si>
  <si>
    <t>j21j23</t>
  </si>
  <si>
    <t>j22j20</t>
  </si>
  <si>
    <t>j24j7</t>
  </si>
  <si>
    <t>j25j24</t>
  </si>
  <si>
    <t>j28j24</t>
  </si>
  <si>
    <t>j29j24</t>
  </si>
  <si>
    <t>j29j28</t>
  </si>
  <si>
    <t>j30j25</t>
  </si>
  <si>
    <t>j31j30</t>
  </si>
  <si>
    <t>j32j29</t>
  </si>
  <si>
    <t>j33j32</t>
  </si>
  <si>
    <t>j34j33</t>
  </si>
  <si>
    <t>j36j7</t>
  </si>
  <si>
    <t>j37j1</t>
  </si>
  <si>
    <t>Stateline</t>
  </si>
  <si>
    <t>Cub</t>
  </si>
  <si>
    <t>BLKsmith</t>
  </si>
  <si>
    <t>East Fork</t>
  </si>
  <si>
    <t>Malad</t>
  </si>
  <si>
    <t>Corinne</t>
  </si>
  <si>
    <t>Conrinne</t>
  </si>
  <si>
    <t>Paradise</t>
  </si>
  <si>
    <t>Cutler</t>
  </si>
  <si>
    <t>S_URL</t>
  </si>
  <si>
    <t>R_URL</t>
  </si>
  <si>
    <t>Hyrum</t>
  </si>
  <si>
    <t>Max</t>
  </si>
  <si>
    <t>Min</t>
  </si>
  <si>
    <t>Porcupine</t>
  </si>
  <si>
    <t>Date</t>
  </si>
  <si>
    <t>Storage (a-f)</t>
  </si>
  <si>
    <t>Releases (cfs)</t>
  </si>
  <si>
    <t xml:space="preserve"> </t>
  </si>
  <si>
    <t>Calculated from Daily</t>
  </si>
  <si>
    <t>Floodplain</t>
  </si>
  <si>
    <t>Aquatic</t>
  </si>
  <si>
    <t>Wetlands</t>
  </si>
  <si>
    <t>Mendon</t>
  </si>
  <si>
    <t>Floodplain Habitat</t>
  </si>
  <si>
    <t>Aquatic Habitat</t>
  </si>
  <si>
    <t>j35</t>
  </si>
  <si>
    <t>j38</t>
  </si>
  <si>
    <t>j43</t>
  </si>
  <si>
    <t>j40</t>
  </si>
  <si>
    <t>j45</t>
  </si>
  <si>
    <t>j44</t>
  </si>
  <si>
    <t>j41</t>
  </si>
  <si>
    <t>j42</t>
  </si>
  <si>
    <t>SouthFork</t>
  </si>
  <si>
    <t>Corinne cfs</t>
  </si>
  <si>
    <t>L20</t>
  </si>
  <si>
    <t>L18</t>
  </si>
  <si>
    <t>L29</t>
  </si>
  <si>
    <t>L30</t>
  </si>
  <si>
    <t>j37j2</t>
  </si>
  <si>
    <t>j37j3</t>
  </si>
  <si>
    <t>j37j4</t>
  </si>
  <si>
    <t>j37j5</t>
  </si>
  <si>
    <t>j37j6</t>
  </si>
  <si>
    <t>j37j7</t>
  </si>
  <si>
    <t>j37j8</t>
  </si>
  <si>
    <t>j37j9</t>
  </si>
  <si>
    <t>j37j10</t>
  </si>
  <si>
    <t>j37j11</t>
  </si>
  <si>
    <t>j37j12</t>
  </si>
  <si>
    <t>j37j13</t>
  </si>
  <si>
    <t>J32</t>
  </si>
  <si>
    <t>Water Right</t>
  </si>
  <si>
    <t>Ac-ft month</t>
  </si>
  <si>
    <t>Model Recommended for 2003</t>
  </si>
  <si>
    <t>Existing 2003 Flow</t>
  </si>
  <si>
    <t>Fraction of tota</t>
  </si>
  <si>
    <t>Suitable Habitat Area (Acres)</t>
  </si>
  <si>
    <t>FlowURL</t>
  </si>
  <si>
    <t>HabitatURL</t>
  </si>
  <si>
    <t>http://bearriverfellows.usu.edu/wash/2003/Flow/NA.jpg</t>
  </si>
  <si>
    <t>j26</t>
  </si>
  <si>
    <t>Start</t>
  </si>
  <si>
    <t>End</t>
  </si>
  <si>
    <t>Time</t>
  </si>
  <si>
    <t>Total Release</t>
  </si>
  <si>
    <t>Model Rec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</si>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</sst>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0" fontId="1" fillId="2" borderId="1" xfId="0" quotePrefix="1" applyFont="1" applyFill="1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Fill="1" applyBorder="1"/>
    <xf numFmtId="0" fontId="1" fillId="3" borderId="1" xfId="0" quotePrefix="1" applyFont="1" applyFill="1" applyBorder="1"/>
    <xf numFmtId="0" fontId="0" fillId="3" borderId="1" xfId="0" applyFill="1" applyBorder="1"/>
    <xf numFmtId="0" fontId="1" fillId="3" borderId="2" xfId="0" applyFont="1" applyFill="1" applyBorder="1"/>
    <xf numFmtId="0" fontId="2" fillId="0" borderId="0" xfId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15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4" borderId="0" xfId="0" quotePrefix="1" applyFill="1"/>
    <xf numFmtId="0" fontId="0" fillId="4" borderId="0" xfId="0" applyFill="1" applyBorder="1"/>
    <xf numFmtId="0" fontId="3" fillId="5" borderId="3" xfId="0" applyFont="1" applyFill="1" applyBorder="1" applyAlignment="1">
      <alignment horizontal="right" vertical="center" wrapText="1"/>
    </xf>
    <xf numFmtId="3" fontId="3" fillId="5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/>
    <xf numFmtId="0" fontId="0" fillId="0" borderId="0" xfId="0"/>
    <xf numFmtId="1" fontId="4" fillId="0" borderId="0" xfId="2" applyNumberFormat="1" applyFont="1"/>
    <xf numFmtId="16" fontId="0" fillId="0" borderId="0" xfId="0" applyNumberFormat="1"/>
    <xf numFmtId="9" fontId="0" fillId="0" borderId="0" xfId="3" applyFon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0" xfId="0" applyNumberFormat="1" applyAlignme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2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0.xml"/><Relationship Id="rId37" Type="http://schemas.openxmlformats.org/officeDocument/2006/relationships/chartsheet" Target="chartsheets/sheet5.xml"/><Relationship Id="rId40" Type="http://schemas.openxmlformats.org/officeDocument/2006/relationships/chartsheet" Target="chartsheets/sheet7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36" Type="http://schemas.openxmlformats.org/officeDocument/2006/relationships/chartsheet" Target="chartsheets/sheet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29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worksheet" Target="worksheets/sheet28.xml"/><Relationship Id="rId35" Type="http://schemas.openxmlformats.org/officeDocument/2006/relationships/chartsheet" Target="chartsheets/sheet3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1.xml"/><Relationship Id="rId38" Type="http://schemas.openxmlformats.org/officeDocument/2006/relationships/chartsheet" Target="chartsheets/sheet6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</a:t>
            </a:r>
            <a:r>
              <a:rPr lang="en-US" baseline="0"/>
              <a:t> - StateLine</a:t>
            </a:r>
            <a:endParaRPr lang="en-US"/>
          </a:p>
        </c:rich>
      </c:tx>
      <c:layout>
        <c:manualLayout>
          <c:xMode val="edge"/>
          <c:yMode val="edge"/>
          <c:x val="0.48344745795664429"/>
          <c:y val="9.49206150279780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375216389603"/>
          <c:y val="0.11261592300962382"/>
          <c:w val="0.8334505748098608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Q_Analysis_Cfs!$T$6:$AE$6</c:f>
              <c:numCache>
                <c:formatCode>General</c:formatCode>
                <c:ptCount val="12"/>
                <c:pt idx="0">
                  <c:v>285.58602149971534</c:v>
                </c:pt>
                <c:pt idx="1">
                  <c:v>357.05803569964405</c:v>
                </c:pt>
                <c:pt idx="2">
                  <c:v>398.29166669960296</c:v>
                </c:pt>
                <c:pt idx="3">
                  <c:v>363.16805559963791</c:v>
                </c:pt>
                <c:pt idx="4">
                  <c:v>242.16263439975859</c:v>
                </c:pt>
                <c:pt idx="5">
                  <c:v>902.79444439910003</c:v>
                </c:pt>
                <c:pt idx="6">
                  <c:v>1025.5725809989774</c:v>
                </c:pt>
                <c:pt idx="7">
                  <c:v>896.60349459910628</c:v>
                </c:pt>
                <c:pt idx="8">
                  <c:v>428.0374999995733</c:v>
                </c:pt>
                <c:pt idx="9">
                  <c:v>215.32795699978533</c:v>
                </c:pt>
                <c:pt idx="10">
                  <c:v>285.5263888997153</c:v>
                </c:pt>
                <c:pt idx="11">
                  <c:v>295.18145159970572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FB6-A488-04CFF88D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5688"/>
        <c:axId val="154566080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Q_Analysis_Cfs!$F$6:$Q$6</c:f>
              <c:numCache>
                <c:formatCode>General</c:formatCode>
                <c:ptCount val="12"/>
                <c:pt idx="0">
                  <c:v>253.66659135595989</c:v>
                </c:pt>
                <c:pt idx="1">
                  <c:v>325.13860555588838</c:v>
                </c:pt>
                <c:pt idx="2">
                  <c:v>366.37223655584802</c:v>
                </c:pt>
                <c:pt idx="3">
                  <c:v>243.96840948424835</c:v>
                </c:pt>
                <c:pt idx="4">
                  <c:v>122.90473476070352</c:v>
                </c:pt>
                <c:pt idx="5">
                  <c:v>783.51712691882403</c:v>
                </c:pt>
                <c:pt idx="6">
                  <c:v>906.27584567748079</c:v>
                </c:pt>
                <c:pt idx="7">
                  <c:v>777.3261771188304</c:v>
                </c:pt>
                <c:pt idx="8">
                  <c:v>308.7990182017403</c:v>
                </c:pt>
                <c:pt idx="9">
                  <c:v>96.089475201952709</c:v>
                </c:pt>
                <c:pt idx="10">
                  <c:v>253.60695875595937</c:v>
                </c:pt>
                <c:pt idx="11">
                  <c:v>263.26202145595022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A-4FB6-A488-04CFF88D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5688"/>
        <c:axId val="154566080"/>
      </c:lineChart>
      <c:catAx>
        <c:axId val="15456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080"/>
        <c:crosses val="autoZero"/>
        <c:auto val="1"/>
        <c:lblAlgn val="ctr"/>
        <c:lblOffset val="100"/>
        <c:noMultiLvlLbl val="0"/>
      </c:catAx>
      <c:valAx>
        <c:axId val="154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09339194972082"/>
          <c:y val="0.11127536291088963"/>
          <c:w val="0.46197367967885994"/>
          <c:h val="0.16346716085301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Stacked_Habitat!$D$3:$O$3</c:f>
              <c:numCache>
                <c:formatCode>General</c:formatCode>
                <c:ptCount val="12"/>
                <c:pt idx="0">
                  <c:v>0.37633705526158612</c:v>
                </c:pt>
                <c:pt idx="1">
                  <c:v>0.38406856624639985</c:v>
                </c:pt>
                <c:pt idx="2">
                  <c:v>0.38852902919247223</c:v>
                </c:pt>
                <c:pt idx="3">
                  <c:v>0.37528795093014655</c:v>
                </c:pt>
                <c:pt idx="4">
                  <c:v>0.36219184413275407</c:v>
                </c:pt>
                <c:pt idx="5">
                  <c:v>0.43365382857308804</c:v>
                </c:pt>
                <c:pt idx="6">
                  <c:v>0.44693329737201226</c:v>
                </c:pt>
                <c:pt idx="7">
                  <c:v>0.43298412033944028</c:v>
                </c:pt>
                <c:pt idx="8">
                  <c:v>0.38230102547495143</c:v>
                </c:pt>
                <c:pt idx="9">
                  <c:v>0.35929109373191648</c:v>
                </c:pt>
                <c:pt idx="10">
                  <c:v>0.37633060448351413</c:v>
                </c:pt>
                <c:pt idx="11">
                  <c:v>0.37737504438295827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5C3-B340-43A4B7964C75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Stacked_Habitat!$U$3:$AF$3</c:f>
              <c:numCache>
                <c:formatCode>General</c:formatCode>
                <c:ptCount val="12"/>
                <c:pt idx="0">
                  <c:v>2E-3</c:v>
                </c:pt>
                <c:pt idx="1">
                  <c:v>8.6592000000000006E-3</c:v>
                </c:pt>
                <c:pt idx="2">
                  <c:v>8.6592000000000006E-3</c:v>
                </c:pt>
                <c:pt idx="3">
                  <c:v>0.13097278725683539</c:v>
                </c:pt>
                <c:pt idx="4">
                  <c:v>0.12996324879544818</c:v>
                </c:pt>
                <c:pt idx="5">
                  <c:v>0.16228490936574919</c:v>
                </c:pt>
                <c:pt idx="6">
                  <c:v>0.19085002160779696</c:v>
                </c:pt>
                <c:pt idx="7">
                  <c:v>0.16125741605849889</c:v>
                </c:pt>
                <c:pt idx="8">
                  <c:v>8.6592000000000006E-3</c:v>
                </c:pt>
                <c:pt idx="9">
                  <c:v>8.6592000000000006E-3</c:v>
                </c:pt>
                <c:pt idx="10">
                  <c:v>8.6592000000000006E-3</c:v>
                </c:pt>
                <c:pt idx="11">
                  <c:v>8.6592000000000006E-3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5C3-B340-43A4B796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Stacked_Habitat!$D$4:$O$4</c:f>
              <c:numCache>
                <c:formatCode>General</c:formatCode>
                <c:ptCount val="12"/>
                <c:pt idx="0">
                  <c:v>0.25548208372037012</c:v>
                </c:pt>
                <c:pt idx="1">
                  <c:v>0.26563219290041851</c:v>
                </c:pt>
                <c:pt idx="2">
                  <c:v>0.2731136333045846</c:v>
                </c:pt>
                <c:pt idx="3">
                  <c:v>0.26307007267679017</c:v>
                </c:pt>
                <c:pt idx="4">
                  <c:v>0.28549151329852174</c:v>
                </c:pt>
                <c:pt idx="5">
                  <c:v>0.38463335466574688</c:v>
                </c:pt>
                <c:pt idx="6">
                  <c:v>0.35922884330164417</c:v>
                </c:pt>
                <c:pt idx="7">
                  <c:v>0.33339309639774073</c:v>
                </c:pt>
                <c:pt idx="8">
                  <c:v>0.26580702818916996</c:v>
                </c:pt>
                <c:pt idx="9">
                  <c:v>0.23520501554060907</c:v>
                </c:pt>
                <c:pt idx="10">
                  <c:v>0.25637546260748167</c:v>
                </c:pt>
                <c:pt idx="11">
                  <c:v>0.25686860704206421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A-489B-AA24-5AD3FBC1DEB1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Stacked_Habitat!$U$4:$AF$4</c:f>
              <c:numCache>
                <c:formatCode>General</c:formatCode>
                <c:ptCount val="12"/>
                <c:pt idx="0">
                  <c:v>2.9999999999999997E-4</c:v>
                </c:pt>
                <c:pt idx="1">
                  <c:v>1.1079796999999999E-2</c:v>
                </c:pt>
                <c:pt idx="2">
                  <c:v>1.1079796999999999E-2</c:v>
                </c:pt>
                <c:pt idx="3">
                  <c:v>0.16901593405926765</c:v>
                </c:pt>
                <c:pt idx="4">
                  <c:v>0.17437973846484708</c:v>
                </c:pt>
                <c:pt idx="5">
                  <c:v>0.5088668613898949</c:v>
                </c:pt>
                <c:pt idx="6">
                  <c:v>0.30389309925287233</c:v>
                </c:pt>
                <c:pt idx="7">
                  <c:v>0.21951906592341705</c:v>
                </c:pt>
                <c:pt idx="8">
                  <c:v>1.1079796999999999E-2</c:v>
                </c:pt>
                <c:pt idx="9">
                  <c:v>1.1079796999999999E-2</c:v>
                </c:pt>
                <c:pt idx="10">
                  <c:v>1.1079796999999999E-2</c:v>
                </c:pt>
                <c:pt idx="11">
                  <c:v>1.1079796999999999E-2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A-489B-AA24-5AD3FBC1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Stacked_Habitat!$D$5:$O$5</c:f>
              <c:numCache>
                <c:formatCode>General</c:formatCode>
                <c:ptCount val="12"/>
                <c:pt idx="0">
                  <c:v>4.2114717485855994E-3</c:v>
                </c:pt>
                <c:pt idx="1">
                  <c:v>4.218885241002E-3</c:v>
                </c:pt>
                <c:pt idx="2">
                  <c:v>4.2742683902304004E-3</c:v>
                </c:pt>
                <c:pt idx="3">
                  <c:v>4.4923122848304006E-3</c:v>
                </c:pt>
                <c:pt idx="4">
                  <c:v>5.7251324648988E-3</c:v>
                </c:pt>
                <c:pt idx="5">
                  <c:v>5.9610559588560005E-3</c:v>
                </c:pt>
                <c:pt idx="6">
                  <c:v>4.6270634116932002E-3</c:v>
                </c:pt>
                <c:pt idx="7">
                  <c:v>4.3771851084816E-3</c:v>
                </c:pt>
                <c:pt idx="8">
                  <c:v>4.2956366919011998E-3</c:v>
                </c:pt>
                <c:pt idx="9">
                  <c:v>4.2611857565544005E-3</c:v>
                </c:pt>
                <c:pt idx="10">
                  <c:v>4.2398174548836003E-3</c:v>
                </c:pt>
                <c:pt idx="11">
                  <c:v>4.2132160997423998E-3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7-4379-96B3-A3FB8A73E05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Stacked_Habitat!$U$5:$AF$5</c:f>
              <c:numCache>
                <c:formatCode>General</c:formatCode>
                <c:ptCount val="12"/>
                <c:pt idx="0">
                  <c:v>1E-4</c:v>
                </c:pt>
                <c:pt idx="1">
                  <c:v>4.7091400000000001E-4</c:v>
                </c:pt>
                <c:pt idx="2">
                  <c:v>4.7091400000000001E-4</c:v>
                </c:pt>
                <c:pt idx="3">
                  <c:v>7.4366763244209572E-2</c:v>
                </c:pt>
                <c:pt idx="4">
                  <c:v>8.6157768960949704E-2</c:v>
                </c:pt>
                <c:pt idx="5">
                  <c:v>0.1112105962012762</c:v>
                </c:pt>
                <c:pt idx="6">
                  <c:v>7.4389009002746337E-2</c:v>
                </c:pt>
                <c:pt idx="7">
                  <c:v>7.4356772366387588E-2</c:v>
                </c:pt>
                <c:pt idx="8">
                  <c:v>4.7091400000000001E-4</c:v>
                </c:pt>
                <c:pt idx="9">
                  <c:v>4.7091400000000001E-4</c:v>
                </c:pt>
                <c:pt idx="10">
                  <c:v>4.7091400000000001E-4</c:v>
                </c:pt>
                <c:pt idx="11">
                  <c:v>4.7091400000000001E-4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7-4379-96B3-A3FB8A73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Stacked_Habitat!$D$6:$O$6</c:f>
              <c:numCache>
                <c:formatCode>General</c:formatCode>
                <c:ptCount val="12"/>
                <c:pt idx="0">
                  <c:v>0.25710726350398588</c:v>
                </c:pt>
                <c:pt idx="1">
                  <c:v>0.25127585172729444</c:v>
                </c:pt>
                <c:pt idx="2">
                  <c:v>0.27870900456010322</c:v>
                </c:pt>
                <c:pt idx="3">
                  <c:v>0.26744597239449386</c:v>
                </c:pt>
                <c:pt idx="4">
                  <c:v>0.19381471943273793</c:v>
                </c:pt>
                <c:pt idx="5">
                  <c:v>0.2088980596801934</c:v>
                </c:pt>
                <c:pt idx="6">
                  <c:v>0.18717370449173432</c:v>
                </c:pt>
                <c:pt idx="7">
                  <c:v>0.17300077548942311</c:v>
                </c:pt>
                <c:pt idx="8">
                  <c:v>0.15939134082298287</c:v>
                </c:pt>
                <c:pt idx="9">
                  <c:v>0.16355303671742996</c:v>
                </c:pt>
                <c:pt idx="10">
                  <c:v>0.212449098011639</c:v>
                </c:pt>
                <c:pt idx="11">
                  <c:v>0.23709474220688412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5-4773-8420-B4305BF94E6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Stacked_Habitat!$U$6:$AF$6</c:f>
              <c:numCache>
                <c:formatCode>General</c:formatCode>
                <c:ptCount val="12"/>
                <c:pt idx="0">
                  <c:v>1.4999999999999999E-4</c:v>
                </c:pt>
                <c:pt idx="1">
                  <c:v>6.8312600000000005E-4</c:v>
                </c:pt>
                <c:pt idx="2">
                  <c:v>6.8312600000000005E-4</c:v>
                </c:pt>
                <c:pt idx="3">
                  <c:v>4.625922082640857E-2</c:v>
                </c:pt>
                <c:pt idx="4">
                  <c:v>1.0582123790620537E-3</c:v>
                </c:pt>
                <c:pt idx="5">
                  <c:v>1.0593773882526969E-3</c:v>
                </c:pt>
                <c:pt idx="6">
                  <c:v>1.0581551513675481E-3</c:v>
                </c:pt>
                <c:pt idx="7">
                  <c:v>1.0581323524018356E-3</c:v>
                </c:pt>
                <c:pt idx="8">
                  <c:v>6.8312600000000005E-4</c:v>
                </c:pt>
                <c:pt idx="9">
                  <c:v>6.8312600000000005E-4</c:v>
                </c:pt>
                <c:pt idx="10">
                  <c:v>6.8312600000000005E-4</c:v>
                </c:pt>
                <c:pt idx="11">
                  <c:v>6.8312600000000005E-4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5-4773-8420-B4305BF94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Stacked_Habitat!$D$7:$O$7</c:f>
              <c:numCache>
                <c:formatCode>General</c:formatCode>
                <c:ptCount val="12"/>
                <c:pt idx="0">
                  <c:v>0.26475672967525749</c:v>
                </c:pt>
                <c:pt idx="1">
                  <c:v>0.25818335356435074</c:v>
                </c:pt>
                <c:pt idx="2">
                  <c:v>0.2856617460055953</c:v>
                </c:pt>
                <c:pt idx="3">
                  <c:v>0.27492534063415414</c:v>
                </c:pt>
                <c:pt idx="4">
                  <c:v>0.21410412513033397</c:v>
                </c:pt>
                <c:pt idx="5">
                  <c:v>0.23479069640729744</c:v>
                </c:pt>
                <c:pt idx="6">
                  <c:v>0.21367706488164312</c:v>
                </c:pt>
                <c:pt idx="7">
                  <c:v>0.1978006338477101</c:v>
                </c:pt>
                <c:pt idx="8">
                  <c:v>0.17936403265272002</c:v>
                </c:pt>
                <c:pt idx="9">
                  <c:v>0.17502936106659261</c:v>
                </c:pt>
                <c:pt idx="10">
                  <c:v>0.22311112422707116</c:v>
                </c:pt>
                <c:pt idx="11">
                  <c:v>0.24462153312978288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A-49D9-B9F1-A2D68780CEB4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Stacked_Habitat!$U$7:$AF$7</c:f>
              <c:numCache>
                <c:formatCode>General</c:formatCode>
                <c:ptCount val="12"/>
                <c:pt idx="0">
                  <c:v>1E-4</c:v>
                </c:pt>
                <c:pt idx="1">
                  <c:v>4.4568089999999999E-3</c:v>
                </c:pt>
                <c:pt idx="2">
                  <c:v>4.4568089999999999E-3</c:v>
                </c:pt>
                <c:pt idx="3">
                  <c:v>0.36331883805582948</c:v>
                </c:pt>
                <c:pt idx="4">
                  <c:v>6.9119224181439362E-3</c:v>
                </c:pt>
                <c:pt idx="5">
                  <c:v>7.2308674981270546E-3</c:v>
                </c:pt>
                <c:pt idx="6">
                  <c:v>6.9113035063362062E-3</c:v>
                </c:pt>
                <c:pt idx="7">
                  <c:v>6.9038715668401675E-3</c:v>
                </c:pt>
                <c:pt idx="8">
                  <c:v>4.4568089999999999E-3</c:v>
                </c:pt>
                <c:pt idx="9">
                  <c:v>4.4568089999999999E-3</c:v>
                </c:pt>
                <c:pt idx="10">
                  <c:v>4.4568089999999999E-3</c:v>
                </c:pt>
                <c:pt idx="11">
                  <c:v>4.4568089999999999E-3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A-49D9-B9F1-A2D68780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Stacked_Habitat!$D$8:$O$8</c:f>
              <c:numCache>
                <c:formatCode>General</c:formatCode>
                <c:ptCount val="12"/>
                <c:pt idx="0">
                  <c:v>0.45022047794053976</c:v>
                </c:pt>
                <c:pt idx="1">
                  <c:v>0.43904241067076016</c:v>
                </c:pt>
                <c:pt idx="2">
                  <c:v>0.48576958921352714</c:v>
                </c:pt>
                <c:pt idx="3">
                  <c:v>0.46751226459885059</c:v>
                </c:pt>
                <c:pt idx="4">
                  <c:v>0.36408540649166532</c:v>
                </c:pt>
                <c:pt idx="5">
                  <c:v>0.39926305058286254</c:v>
                </c:pt>
                <c:pt idx="6">
                  <c:v>0.36335918786254556</c:v>
                </c:pt>
                <c:pt idx="7">
                  <c:v>0.33636121739790531</c:v>
                </c:pt>
                <c:pt idx="8">
                  <c:v>0.30500966153079401</c:v>
                </c:pt>
                <c:pt idx="9">
                  <c:v>0.29763852533487822</c:v>
                </c:pt>
                <c:pt idx="10">
                  <c:v>0.37940186489903782</c:v>
                </c:pt>
                <c:pt idx="11">
                  <c:v>0.41598045003549089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B-4F61-A242-AF391C4B3DF8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Stacked_Habitat!$U$8:$AF$8</c:f>
              <c:numCache>
                <c:formatCode>General</c:formatCode>
                <c:ptCount val="12"/>
                <c:pt idx="0">
                  <c:v>1E-4</c:v>
                </c:pt>
                <c:pt idx="1">
                  <c:v>1.0004580000000001E-3</c:v>
                </c:pt>
                <c:pt idx="2">
                  <c:v>1.0004580000000001E-3</c:v>
                </c:pt>
                <c:pt idx="3">
                  <c:v>6.1738292441243472E-2</c:v>
                </c:pt>
                <c:pt idx="4">
                  <c:v>6.1737787257897178E-2</c:v>
                </c:pt>
                <c:pt idx="5">
                  <c:v>6.1737829819968434E-2</c:v>
                </c:pt>
                <c:pt idx="6">
                  <c:v>6.1737786776506633E-2</c:v>
                </c:pt>
                <c:pt idx="7">
                  <c:v>6.1737774762850264E-2</c:v>
                </c:pt>
                <c:pt idx="8">
                  <c:v>1.0004580000000001E-3</c:v>
                </c:pt>
                <c:pt idx="9">
                  <c:v>1.0004580000000001E-3</c:v>
                </c:pt>
                <c:pt idx="10">
                  <c:v>1.0004580000000001E-3</c:v>
                </c:pt>
                <c:pt idx="11">
                  <c:v>1.0004580000000001E-3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B-4F61-A242-AF391C4B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Stacked_Habitat!$D$9:$O$9</c:f>
              <c:numCache>
                <c:formatCode>General</c:formatCode>
                <c:ptCount val="12"/>
                <c:pt idx="0">
                  <c:v>0.39432920776643188</c:v>
                </c:pt>
                <c:pt idx="1">
                  <c:v>0.38453880807069934</c:v>
                </c:pt>
                <c:pt idx="2">
                  <c:v>0.42546518131969918</c:v>
                </c:pt>
                <c:pt idx="3">
                  <c:v>0.40947435748086475</c:v>
                </c:pt>
                <c:pt idx="4">
                  <c:v>0.31888711629684302</c:v>
                </c:pt>
                <c:pt idx="5">
                  <c:v>0.34969773732791515</c:v>
                </c:pt>
                <c:pt idx="6">
                  <c:v>0.3182510519001055</c:v>
                </c:pt>
                <c:pt idx="7">
                  <c:v>0.29460466345983277</c:v>
                </c:pt>
                <c:pt idx="8">
                  <c:v>0.26708028988145216</c:v>
                </c:pt>
                <c:pt idx="9">
                  <c:v>0.26055072726972389</c:v>
                </c:pt>
                <c:pt idx="10">
                  <c:v>0.33230212888150579</c:v>
                </c:pt>
                <c:pt idx="11">
                  <c:v>0.36433980471413152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4-4F6D-8104-AE0D800865DA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Stacked_Habitat!$U$9:$AF$9</c:f>
              <c:numCache>
                <c:formatCode>General</c:formatCode>
                <c:ptCount val="12"/>
                <c:pt idx="0">
                  <c:v>5.0000000000000002E-5</c:v>
                </c:pt>
                <c:pt idx="1">
                  <c:v>1.5411250000000002E-3</c:v>
                </c:pt>
                <c:pt idx="2">
                  <c:v>1.5411250000000002E-3</c:v>
                </c:pt>
                <c:pt idx="3">
                  <c:v>9.5102868824589196E-2</c:v>
                </c:pt>
                <c:pt idx="4">
                  <c:v>9.510209063031809E-2</c:v>
                </c:pt>
                <c:pt idx="5">
                  <c:v>9.5102156193762083E-2</c:v>
                </c:pt>
                <c:pt idx="6">
                  <c:v>9.5102089888774707E-2</c:v>
                </c:pt>
                <c:pt idx="7">
                  <c:v>9.5102071382704323E-2</c:v>
                </c:pt>
                <c:pt idx="8">
                  <c:v>1.5411250000000002E-3</c:v>
                </c:pt>
                <c:pt idx="9">
                  <c:v>1.5411250000000002E-3</c:v>
                </c:pt>
                <c:pt idx="10">
                  <c:v>1.5411250000000002E-3</c:v>
                </c:pt>
                <c:pt idx="11">
                  <c:v>1.5411250000000002E-3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4-4F6D-8104-AE0D8008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Stacked_Habitat!$D$10:$O$10</c:f>
              <c:numCache>
                <c:formatCode>General</c:formatCode>
                <c:ptCount val="12"/>
                <c:pt idx="0">
                  <c:v>1.7692868426390866</c:v>
                </c:pt>
                <c:pt idx="1">
                  <c:v>1.725359015268771</c:v>
                </c:pt>
                <c:pt idx="2">
                  <c:v>1.9089885620541069</c:v>
                </c:pt>
                <c:pt idx="3">
                  <c:v>1.8364025700294304</c:v>
                </c:pt>
                <c:pt idx="4">
                  <c:v>1.4274395049329975</c:v>
                </c:pt>
                <c:pt idx="5">
                  <c:v>1.564843488274452</c:v>
                </c:pt>
                <c:pt idx="6">
                  <c:v>1.4229097228349199</c:v>
                </c:pt>
                <c:pt idx="7">
                  <c:v>1.3176504100151358</c:v>
                </c:pt>
                <c:pt idx="8">
                  <c:v>1.1958093999217212</c:v>
                </c:pt>
                <c:pt idx="9">
                  <c:v>1.1664900132096065</c:v>
                </c:pt>
                <c:pt idx="10">
                  <c:v>1.4909820850989366</c:v>
                </c:pt>
                <c:pt idx="11">
                  <c:v>1.6347295864328368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D-4A23-BEBC-0EB91E6230C5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Stacked_Habitat!$U$10:$AF$10</c:f>
              <c:numCache>
                <c:formatCode>General</c:formatCode>
                <c:ptCount val="12"/>
                <c:pt idx="0">
                  <c:v>2.0000000000000001E-4</c:v>
                </c:pt>
                <c:pt idx="1">
                  <c:v>5.9093679999999999E-3</c:v>
                </c:pt>
                <c:pt idx="2">
                  <c:v>5.9093679999999999E-3</c:v>
                </c:pt>
                <c:pt idx="3">
                  <c:v>0.36466725173100578</c:v>
                </c:pt>
                <c:pt idx="4">
                  <c:v>0.36466428483571783</c:v>
                </c:pt>
                <c:pt idx="5">
                  <c:v>0.36466452729011373</c:v>
                </c:pt>
                <c:pt idx="6">
                  <c:v>0.3646642804683351</c:v>
                </c:pt>
                <c:pt idx="7">
                  <c:v>0.36466421259755877</c:v>
                </c:pt>
                <c:pt idx="8">
                  <c:v>5.9093679999999999E-3</c:v>
                </c:pt>
                <c:pt idx="9">
                  <c:v>5.9093679999999999E-3</c:v>
                </c:pt>
                <c:pt idx="10">
                  <c:v>5.9093679999999999E-3</c:v>
                </c:pt>
                <c:pt idx="11">
                  <c:v>5.9093679999999999E-3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D-4A23-BEBC-0EB91E62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Stacked_Habitat!$D$11:$O$11</c:f>
              <c:numCache>
                <c:formatCode>General</c:formatCode>
                <c:ptCount val="12"/>
                <c:pt idx="0">
                  <c:v>0.29897606911545688</c:v>
                </c:pt>
                <c:pt idx="1">
                  <c:v>0.31070576266565592</c:v>
                </c:pt>
                <c:pt idx="2">
                  <c:v>0.31935148279519321</c:v>
                </c:pt>
                <c:pt idx="3">
                  <c:v>0.30916800550551937</c:v>
                </c:pt>
                <c:pt idx="4">
                  <c:v>0.33507872457087234</c:v>
                </c:pt>
                <c:pt idx="5">
                  <c:v>0.44964925742049522</c:v>
                </c:pt>
                <c:pt idx="6">
                  <c:v>0.42029123497880433</c:v>
                </c:pt>
                <c:pt idx="7">
                  <c:v>0.39043486708682429</c:v>
                </c:pt>
                <c:pt idx="8">
                  <c:v>0.31233089260863023</c:v>
                </c:pt>
                <c:pt idx="9">
                  <c:v>0.27696652124871335</c:v>
                </c:pt>
                <c:pt idx="10">
                  <c:v>0.30000847777078787</c:v>
                </c:pt>
                <c:pt idx="11">
                  <c:v>0.30057836652676401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523-B00B-FDDF23F25FF6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Stacked_Habitat!$U$11:$AF$11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1.049697E-3</c:v>
                </c:pt>
                <c:pt idx="2">
                  <c:v>1.049697E-3</c:v>
                </c:pt>
                <c:pt idx="3">
                  <c:v>1.626024709947432E-3</c:v>
                </c:pt>
                <c:pt idx="4">
                  <c:v>1.6276294400723328E-3</c:v>
                </c:pt>
                <c:pt idx="5">
                  <c:v>0.39982166115310969</c:v>
                </c:pt>
                <c:pt idx="6">
                  <c:v>2.5109649478336524E-2</c:v>
                </c:pt>
                <c:pt idx="7">
                  <c:v>2.469264079288032E-3</c:v>
                </c:pt>
                <c:pt idx="8">
                  <c:v>1.049697E-3</c:v>
                </c:pt>
                <c:pt idx="9">
                  <c:v>1.049697E-3</c:v>
                </c:pt>
                <c:pt idx="10">
                  <c:v>1.049697E-3</c:v>
                </c:pt>
                <c:pt idx="11">
                  <c:v>1.049697E-3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4523-B00B-FDDF23F2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Stacked_Habitat!$D$12:$O$12</c:f>
              <c:numCache>
                <c:formatCode>General</c:formatCode>
                <c:ptCount val="12"/>
                <c:pt idx="0">
                  <c:v>1.8527962208898365</c:v>
                </c:pt>
                <c:pt idx="1">
                  <c:v>0.7569120610112634</c:v>
                </c:pt>
                <c:pt idx="2">
                  <c:v>2.6709231827861228</c:v>
                </c:pt>
                <c:pt idx="3">
                  <c:v>3.0574645151820987</c:v>
                </c:pt>
                <c:pt idx="4">
                  <c:v>3.3754076296955988</c:v>
                </c:pt>
                <c:pt idx="5">
                  <c:v>3.188625626518752</c:v>
                </c:pt>
                <c:pt idx="6">
                  <c:v>2.9076098809679842</c:v>
                </c:pt>
                <c:pt idx="7">
                  <c:v>2.725271416482848</c:v>
                </c:pt>
                <c:pt idx="8">
                  <c:v>2.8741031550246654</c:v>
                </c:pt>
                <c:pt idx="9">
                  <c:v>3.1238107058789772</c:v>
                </c:pt>
                <c:pt idx="10">
                  <c:v>2.658398747996924</c:v>
                </c:pt>
                <c:pt idx="11">
                  <c:v>0.31806544989288721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Stacked_Habitat!$U$12:$AF$12</c:f>
              <c:numCache>
                <c:formatCode>General</c:formatCode>
                <c:ptCount val="12"/>
                <c:pt idx="0">
                  <c:v>1E-4</c:v>
                </c:pt>
                <c:pt idx="1">
                  <c:v>7.4018599999999999E-4</c:v>
                </c:pt>
                <c:pt idx="2">
                  <c:v>7.4018599999999999E-4</c:v>
                </c:pt>
                <c:pt idx="3">
                  <c:v>6.6307382016036545E-2</c:v>
                </c:pt>
                <c:pt idx="4">
                  <c:v>0.16841364779208895</c:v>
                </c:pt>
                <c:pt idx="5">
                  <c:v>9.8993186354095972E-2</c:v>
                </c:pt>
                <c:pt idx="6">
                  <c:v>4.1314105870818144E-2</c:v>
                </c:pt>
                <c:pt idx="7">
                  <c:v>2.3086973631892414E-2</c:v>
                </c:pt>
                <c:pt idx="8">
                  <c:v>7.4018599999999999E-4</c:v>
                </c:pt>
                <c:pt idx="9">
                  <c:v>7.4018599999999999E-4</c:v>
                </c:pt>
                <c:pt idx="10">
                  <c:v>7.4018599999999999E-4</c:v>
                </c:pt>
                <c:pt idx="11">
                  <c:v>7.4018599999999999E-4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L5 - Bear - Cub</a:t>
            </a:r>
            <a:r>
              <a:rPr lang="en-US" baseline="0"/>
              <a:t> Confluence</a:t>
            </a:r>
            <a:endParaRPr lang="en-US"/>
          </a:p>
        </c:rich>
      </c:tx>
      <c:layout>
        <c:manualLayout>
          <c:xMode val="edge"/>
          <c:yMode val="edge"/>
          <c:x val="0.41152371812072963"/>
          <c:y val="1.0425967715329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Q_Analysis_Cfs!$T$7:$AE$7</c:f>
              <c:numCache>
                <c:formatCode>General</c:formatCode>
                <c:ptCount val="12"/>
                <c:pt idx="0">
                  <c:v>302.38599552548044</c:v>
                </c:pt>
                <c:pt idx="1">
                  <c:v>375.55800709706392</c:v>
                </c:pt>
                <c:pt idx="2">
                  <c:v>429.49161846173814</c:v>
                </c:pt>
                <c:pt idx="3">
                  <c:v>444.36793005750252</c:v>
                </c:pt>
                <c:pt idx="4">
                  <c:v>606.0620717792774</c:v>
                </c:pt>
                <c:pt idx="5">
                  <c:v>1320.7937981353982</c:v>
                </c:pt>
                <c:pt idx="6">
                  <c:v>1137.6724076828027</c:v>
                </c:pt>
                <c:pt idx="7">
                  <c:v>951.40340987362572</c:v>
                </c:pt>
                <c:pt idx="8">
                  <c:v>464.13744418588999</c:v>
                </c:pt>
                <c:pt idx="9">
                  <c:v>243.52791340017674</c:v>
                </c:pt>
                <c:pt idx="10">
                  <c:v>308.82635287592524</c:v>
                </c:pt>
                <c:pt idx="11">
                  <c:v>312.38142500703663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4B51-9C57-1DDC0F1C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7256"/>
        <c:axId val="15456764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Q_Analysis_Cfs!$F$7:$Q$7</c:f>
              <c:numCache>
                <c:formatCode>General</c:formatCode>
                <c:ptCount val="12"/>
                <c:pt idx="0">
                  <c:v>270.46656538172505</c:v>
                </c:pt>
                <c:pt idx="1">
                  <c:v>343.63857695330836</c:v>
                </c:pt>
                <c:pt idx="2">
                  <c:v>397.57218831798326</c:v>
                </c:pt>
                <c:pt idx="3">
                  <c:v>325.16828394211296</c:v>
                </c:pt>
                <c:pt idx="4">
                  <c:v>486.80417214022236</c:v>
                </c:pt>
                <c:pt idx="5">
                  <c:v>1201.5164806551222</c:v>
                </c:pt>
                <c:pt idx="6">
                  <c:v>1018.3756723613061</c:v>
                </c:pt>
                <c:pt idx="7">
                  <c:v>832.12609239334984</c:v>
                </c:pt>
                <c:pt idx="8">
                  <c:v>344.89896238805682</c:v>
                </c:pt>
                <c:pt idx="9">
                  <c:v>124.28943160234408</c:v>
                </c:pt>
                <c:pt idx="10">
                  <c:v>276.90692273216928</c:v>
                </c:pt>
                <c:pt idx="11">
                  <c:v>280.46199486328118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4-4B51-9C57-1DDC0F1C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7256"/>
        <c:axId val="154567648"/>
      </c:lineChart>
      <c:catAx>
        <c:axId val="15456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648"/>
        <c:crosses val="autoZero"/>
        <c:auto val="1"/>
        <c:lblAlgn val="ctr"/>
        <c:lblOffset val="100"/>
        <c:noMultiLvlLbl val="0"/>
      </c:catAx>
      <c:valAx>
        <c:axId val="1545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03409152273369"/>
          <c:y val="0.10823966335574378"/>
          <c:w val="0.38469502375846082"/>
          <c:h val="0.23069995532157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Stacked_Habitat!$D$13:$O$13</c:f>
              <c:numCache>
                <c:formatCode>General</c:formatCode>
                <c:ptCount val="12"/>
                <c:pt idx="0">
                  <c:v>1.1529700162490408</c:v>
                </c:pt>
                <c:pt idx="1">
                  <c:v>1.0919467079321559</c:v>
                </c:pt>
                <c:pt idx="2">
                  <c:v>1.259629580827861</c:v>
                </c:pt>
                <c:pt idx="3">
                  <c:v>1.3098150893085656</c:v>
                </c:pt>
                <c:pt idx="4">
                  <c:v>1.1569813784898269</c:v>
                </c:pt>
                <c:pt idx="5">
                  <c:v>1.2001025114949557</c:v>
                </c:pt>
                <c:pt idx="6">
                  <c:v>1.0250853438265624</c:v>
                </c:pt>
                <c:pt idx="7">
                  <c:v>0.90632598737414993</c:v>
                </c:pt>
                <c:pt idx="8">
                  <c:v>0.89604990898542791</c:v>
                </c:pt>
                <c:pt idx="9">
                  <c:v>0.94814223722994928</c:v>
                </c:pt>
                <c:pt idx="10">
                  <c:v>1.0078276715973684</c:v>
                </c:pt>
                <c:pt idx="11">
                  <c:v>1.0222395818712682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Stacked_Habitat!$U$13:$AF$13</c:f>
              <c:numCache>
                <c:formatCode>General</c:formatCode>
                <c:ptCount val="12"/>
                <c:pt idx="0">
                  <c:v>1E-4</c:v>
                </c:pt>
                <c:pt idx="1">
                  <c:v>2.2245020000000002E-3</c:v>
                </c:pt>
                <c:pt idx="2">
                  <c:v>2.2245020000000002E-3</c:v>
                </c:pt>
                <c:pt idx="3">
                  <c:v>0.13728932562208715</c:v>
                </c:pt>
                <c:pt idx="4">
                  <c:v>0.13727515740894691</c:v>
                </c:pt>
                <c:pt idx="5">
                  <c:v>0.13727684793632286</c:v>
                </c:pt>
                <c:pt idx="6">
                  <c:v>0.13727331529964576</c:v>
                </c:pt>
                <c:pt idx="7">
                  <c:v>0.13727299785357705</c:v>
                </c:pt>
                <c:pt idx="8">
                  <c:v>2.2245020000000002E-3</c:v>
                </c:pt>
                <c:pt idx="9">
                  <c:v>2.2245020000000002E-3</c:v>
                </c:pt>
                <c:pt idx="10">
                  <c:v>2.2245020000000002E-3</c:v>
                </c:pt>
                <c:pt idx="11">
                  <c:v>2.2245020000000002E-3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042550179153"/>
          <c:y val="5.0925925925925923E-2"/>
          <c:w val="0.825929144749022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Stacked_Habitat!$D$14:$O$14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Stacked_Habitat!$U$14:$AF$14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Stacked_Habitat!$D$15:$O$15</c:f>
              <c:numCache>
                <c:formatCode>General</c:formatCode>
                <c:ptCount val="12"/>
                <c:pt idx="0">
                  <c:v>-4.7796810371801257</c:v>
                </c:pt>
                <c:pt idx="1">
                  <c:v>4.4845042517408729</c:v>
                </c:pt>
                <c:pt idx="2">
                  <c:v>-7.584515493363142E-2</c:v>
                </c:pt>
                <c:pt idx="3">
                  <c:v>-0.81560919526964426</c:v>
                </c:pt>
                <c:pt idx="4">
                  <c:v>-4.2110487772151828</c:v>
                </c:pt>
                <c:pt idx="5">
                  <c:v>2.0741900941357017</c:v>
                </c:pt>
                <c:pt idx="6">
                  <c:v>0.34457955975085497</c:v>
                </c:pt>
                <c:pt idx="7">
                  <c:v>3.3997665112838149</c:v>
                </c:pt>
                <c:pt idx="8">
                  <c:v>-2.7026169700548053</c:v>
                </c:pt>
                <c:pt idx="9">
                  <c:v>3.1863995781168342</c:v>
                </c:pt>
                <c:pt idx="10">
                  <c:v>3.4419501991942525</c:v>
                </c:pt>
                <c:pt idx="11">
                  <c:v>1.9741049921140075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Stacked_Habitat!$U$15:$AF$15</c:f>
              <c:numCache>
                <c:formatCode>General</c:formatCode>
                <c:ptCount val="12"/>
                <c:pt idx="0">
                  <c:v>-0.79476557206362486</c:v>
                </c:pt>
                <c:pt idx="1">
                  <c:v>1.8591725220903754</c:v>
                </c:pt>
                <c:pt idx="2">
                  <c:v>-1.6920747188851237</c:v>
                </c:pt>
                <c:pt idx="3">
                  <c:v>3.1149989878758788</c:v>
                </c:pt>
                <c:pt idx="4">
                  <c:v>3.9186663972213864</c:v>
                </c:pt>
                <c:pt idx="5">
                  <c:v>-4.5229925075545907</c:v>
                </c:pt>
                <c:pt idx="6">
                  <c:v>-2.4059526203200221</c:v>
                </c:pt>
                <c:pt idx="7">
                  <c:v>-3.7287831539288163</c:v>
                </c:pt>
                <c:pt idx="8">
                  <c:v>-0.71912534069269896</c:v>
                </c:pt>
                <c:pt idx="9">
                  <c:v>-0.75570365879684687</c:v>
                </c:pt>
                <c:pt idx="10">
                  <c:v>1.9379061134532094</c:v>
                </c:pt>
                <c:pt idx="11">
                  <c:v>-1.5712303901091218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3675847572994"/>
          <c:y val="5.0925925925925923E-2"/>
          <c:w val="0.8203966412912078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Stacked_Habitat!$D$16:$O$16</c:f>
              <c:numCache>
                <c:formatCode>General</c:formatCode>
                <c:ptCount val="12"/>
                <c:pt idx="0">
                  <c:v>0.15188811595828605</c:v>
                </c:pt>
                <c:pt idx="1">
                  <c:v>0.17195307228640749</c:v>
                </c:pt>
                <c:pt idx="2">
                  <c:v>0.2018957078393043</c:v>
                </c:pt>
                <c:pt idx="3">
                  <c:v>0.26757730399614804</c:v>
                </c:pt>
                <c:pt idx="4">
                  <c:v>0.26678525183433488</c:v>
                </c:pt>
                <c:pt idx="5">
                  <c:v>0.2679272228189461</c:v>
                </c:pt>
                <c:pt idx="6">
                  <c:v>0.26912344258958731</c:v>
                </c:pt>
                <c:pt idx="7">
                  <c:v>0.26795290482580469</c:v>
                </c:pt>
                <c:pt idx="8">
                  <c:v>0.19859769859700335</c:v>
                </c:pt>
                <c:pt idx="9">
                  <c:v>0.17340674959165212</c:v>
                </c:pt>
                <c:pt idx="10">
                  <c:v>0.22390605151767165</c:v>
                </c:pt>
                <c:pt idx="11">
                  <c:v>0.28386094649552929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Stacked_Habitat!$U$16:$AF$16</c:f>
              <c:numCache>
                <c:formatCode>General</c:formatCode>
                <c:ptCount val="12"/>
                <c:pt idx="0">
                  <c:v>5.0000000000000001E-4</c:v>
                </c:pt>
                <c:pt idx="1">
                  <c:v>1.1869970000000002E-3</c:v>
                </c:pt>
                <c:pt idx="2">
                  <c:v>1.1869970000000002E-3</c:v>
                </c:pt>
                <c:pt idx="3">
                  <c:v>4.3670927714471612E-2</c:v>
                </c:pt>
                <c:pt idx="4">
                  <c:v>4.2979785834981972E-2</c:v>
                </c:pt>
                <c:pt idx="5">
                  <c:v>4.4003781948734381E-2</c:v>
                </c:pt>
                <c:pt idx="6">
                  <c:v>4.5283718433943659E-2</c:v>
                </c:pt>
                <c:pt idx="7">
                  <c:v>4.402891241801201E-2</c:v>
                </c:pt>
                <c:pt idx="8">
                  <c:v>1.1869970000000002E-3</c:v>
                </c:pt>
                <c:pt idx="9">
                  <c:v>1.1869970000000002E-3</c:v>
                </c:pt>
                <c:pt idx="10">
                  <c:v>1.1869970000000002E-3</c:v>
                </c:pt>
                <c:pt idx="11">
                  <c:v>1.1869970000000002E-3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Stacked_Habitat!$D$17:$O$17</c:f>
              <c:numCache>
                <c:formatCode>General</c:formatCode>
                <c:ptCount val="12"/>
                <c:pt idx="0">
                  <c:v>0.78304325670159569</c:v>
                </c:pt>
                <c:pt idx="1">
                  <c:v>0.78291440574661397</c:v>
                </c:pt>
                <c:pt idx="2">
                  <c:v>0.78661845863314117</c:v>
                </c:pt>
                <c:pt idx="3">
                  <c:v>0.78893763196295175</c:v>
                </c:pt>
                <c:pt idx="4">
                  <c:v>0.78608038466163876</c:v>
                </c:pt>
                <c:pt idx="5">
                  <c:v>0.78558655149994905</c:v>
                </c:pt>
                <c:pt idx="6">
                  <c:v>0.78938854528911417</c:v>
                </c:pt>
                <c:pt idx="7">
                  <c:v>0.78855421689789396</c:v>
                </c:pt>
                <c:pt idx="8">
                  <c:v>0.78876688620473412</c:v>
                </c:pt>
                <c:pt idx="9">
                  <c:v>0.7864235054927301</c:v>
                </c:pt>
                <c:pt idx="10">
                  <c:v>0.78641167568083736</c:v>
                </c:pt>
                <c:pt idx="11">
                  <c:v>0.78529516444884784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Stacked_Habitat!$U$17:$AF$17</c:f>
              <c:numCache>
                <c:formatCode>General</c:formatCode>
                <c:ptCount val="12"/>
                <c:pt idx="0">
                  <c:v>1E-4</c:v>
                </c:pt>
                <c:pt idx="1">
                  <c:v>1.7884210000000001E-3</c:v>
                </c:pt>
                <c:pt idx="2">
                  <c:v>1.7884210000000001E-3</c:v>
                </c:pt>
                <c:pt idx="3">
                  <c:v>6.2639833805139405E-2</c:v>
                </c:pt>
                <c:pt idx="4">
                  <c:v>6.1766201031071985E-2</c:v>
                </c:pt>
                <c:pt idx="5">
                  <c:v>6.1627298676130746E-2</c:v>
                </c:pt>
                <c:pt idx="6">
                  <c:v>6.2789302672362199E-2</c:v>
                </c:pt>
                <c:pt idx="7">
                  <c:v>6.2515327222705946E-2</c:v>
                </c:pt>
                <c:pt idx="8">
                  <c:v>1.7884210000000001E-3</c:v>
                </c:pt>
                <c:pt idx="9">
                  <c:v>1.7884210000000001E-3</c:v>
                </c:pt>
                <c:pt idx="10">
                  <c:v>1.7884210000000001E-3</c:v>
                </c:pt>
                <c:pt idx="11">
                  <c:v>1.7884210000000001E-3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Stacked_Habitat!$D$18:$O$18</c:f>
              <c:numCache>
                <c:formatCode>General</c:formatCode>
                <c:ptCount val="12"/>
                <c:pt idx="0">
                  <c:v>0.20060171020874334</c:v>
                </c:pt>
                <c:pt idx="1">
                  <c:v>0.25576536752663331</c:v>
                </c:pt>
                <c:pt idx="2">
                  <c:v>0.28163261014888691</c:v>
                </c:pt>
                <c:pt idx="3">
                  <c:v>0.86014463175309508</c:v>
                </c:pt>
                <c:pt idx="4">
                  <c:v>0.84954935429079315</c:v>
                </c:pt>
                <c:pt idx="5">
                  <c:v>0.84833539467329055</c:v>
                </c:pt>
                <c:pt idx="6">
                  <c:v>0.84833539467329055</c:v>
                </c:pt>
                <c:pt idx="7">
                  <c:v>0.84833539467329055</c:v>
                </c:pt>
                <c:pt idx="8">
                  <c:v>0.19766270697845745</c:v>
                </c:pt>
                <c:pt idx="9">
                  <c:v>0.19766270697845731</c:v>
                </c:pt>
                <c:pt idx="10">
                  <c:v>0.38736912122664696</c:v>
                </c:pt>
                <c:pt idx="11">
                  <c:v>0.91609558442846672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Stacked_Habitat!$U$18:$AF$18</c:f>
              <c:numCache>
                <c:formatCode>General</c:formatCode>
                <c:ptCount val="12"/>
                <c:pt idx="0">
                  <c:v>1E-4</c:v>
                </c:pt>
                <c:pt idx="1">
                  <c:v>5.4212130000000002E-3</c:v>
                </c:pt>
                <c:pt idx="2">
                  <c:v>5.4212130000000002E-3</c:v>
                </c:pt>
                <c:pt idx="3">
                  <c:v>0.18074107220979507</c:v>
                </c:pt>
                <c:pt idx="4">
                  <c:v>0.17769900028512831</c:v>
                </c:pt>
                <c:pt idx="5">
                  <c:v>0.17744574511921896</c:v>
                </c:pt>
                <c:pt idx="6">
                  <c:v>0.17744574511921896</c:v>
                </c:pt>
                <c:pt idx="7">
                  <c:v>0.17744574511921896</c:v>
                </c:pt>
                <c:pt idx="8">
                  <c:v>5.4212130000000002E-3</c:v>
                </c:pt>
                <c:pt idx="9">
                  <c:v>5.4212130000000002E-3</c:v>
                </c:pt>
                <c:pt idx="10">
                  <c:v>5.4212130000000002E-3</c:v>
                </c:pt>
                <c:pt idx="11">
                  <c:v>5.4212130000000002E-3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Stacked_Habitat!$D$19:$O$19</c:f>
              <c:numCache>
                <c:formatCode>General</c:formatCode>
                <c:ptCount val="12"/>
                <c:pt idx="0">
                  <c:v>0.17975063837771499</c:v>
                </c:pt>
                <c:pt idx="1">
                  <c:v>0.17972105923830675</c:v>
                </c:pt>
                <c:pt idx="2">
                  <c:v>0.18057136213554831</c:v>
                </c:pt>
                <c:pt idx="3">
                  <c:v>0.18110381915967158</c:v>
                </c:pt>
                <c:pt idx="4">
                  <c:v>0.1804479264961906</c:v>
                </c:pt>
                <c:pt idx="5">
                  <c:v>0.18033456509829002</c:v>
                </c:pt>
                <c:pt idx="6">
                  <c:v>0.18120732813558635</c:v>
                </c:pt>
                <c:pt idx="7">
                  <c:v>0.18101580468228856</c:v>
                </c:pt>
                <c:pt idx="8">
                  <c:v>0.18106455314834263</c:v>
                </c:pt>
                <c:pt idx="9">
                  <c:v>0.18052660879812579</c:v>
                </c:pt>
                <c:pt idx="10">
                  <c:v>0.18052389315247022</c:v>
                </c:pt>
                <c:pt idx="11">
                  <c:v>0.18026758716416197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Stacked_Habitat!$U$19:$AF$19</c:f>
              <c:numCache>
                <c:formatCode>General</c:formatCode>
                <c:ptCount val="12"/>
                <c:pt idx="0">
                  <c:v>5.0000000000000002E-5</c:v>
                </c:pt>
                <c:pt idx="1">
                  <c:v>1.1600829999999999E-3</c:v>
                </c:pt>
                <c:pt idx="2">
                  <c:v>1.1600829999999999E-3</c:v>
                </c:pt>
                <c:pt idx="3">
                  <c:v>1.4788255743144874E-2</c:v>
                </c:pt>
                <c:pt idx="4">
                  <c:v>1.4776387221190899E-2</c:v>
                </c:pt>
                <c:pt idx="5">
                  <c:v>1.4774589975144704E-2</c:v>
                </c:pt>
                <c:pt idx="6">
                  <c:v>1.4790381450181864E-2</c:v>
                </c:pt>
                <c:pt idx="7">
                  <c:v>1.4786505926258998E-2</c:v>
                </c:pt>
                <c:pt idx="8">
                  <c:v>1.1600829999999999E-3</c:v>
                </c:pt>
                <c:pt idx="9">
                  <c:v>1.1600829999999999E-3</c:v>
                </c:pt>
                <c:pt idx="10">
                  <c:v>1.1600829999999999E-3</c:v>
                </c:pt>
                <c:pt idx="11">
                  <c:v>1.1600829999999999E-3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Stacked_Habitat!$A$37</c:f>
              <c:strCache>
                <c:ptCount val="1"/>
                <c:pt idx="0">
                  <c:v>Wetlands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Stacked_Habitat!$D$38:$O$38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6-4C59-8028-E4CACB62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1588331481751"/>
          <c:y val="5.0925925925925923E-2"/>
          <c:w val="0.86461738613413275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'Stacked_Habitat-acre'!$D$2:$O$2</c:f>
              <c:numCache>
                <c:formatCode>General</c:formatCode>
                <c:ptCount val="12"/>
                <c:pt idx="0">
                  <c:v>368.6262894849462</c:v>
                </c:pt>
                <c:pt idx="1">
                  <c:v>376.1305380774333</c:v>
                </c:pt>
                <c:pt idx="2">
                  <c:v>380.45988881503837</c:v>
                </c:pt>
                <c:pt idx="3">
                  <c:v>376.77002462945751</c:v>
                </c:pt>
                <c:pt idx="4">
                  <c:v>364.05886879013627</c:v>
                </c:pt>
                <c:pt idx="5">
                  <c:v>433.42027786089204</c:v>
                </c:pt>
                <c:pt idx="6">
                  <c:v>446.30940590313895</c:v>
                </c:pt>
                <c:pt idx="7">
                  <c:v>432.77025523535355</c:v>
                </c:pt>
                <c:pt idx="8">
                  <c:v>383.57695472187009</c:v>
                </c:pt>
                <c:pt idx="9">
                  <c:v>361.24338393143285</c:v>
                </c:pt>
                <c:pt idx="10">
                  <c:v>368.62002832301272</c:v>
                </c:pt>
                <c:pt idx="11">
                  <c:v>369.63376763745407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9-40C0-B346-235438AB250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'Stacked_Habitat-acre'!$U$2:$AF$2</c:f>
              <c:numCache>
                <c:formatCode>General</c:formatCode>
                <c:ptCount val="12"/>
                <c:pt idx="0">
                  <c:v>0.12355269050000001</c:v>
                </c:pt>
                <c:pt idx="1">
                  <c:v>8.314475341932928</c:v>
                </c:pt>
                <c:pt idx="2">
                  <c:v>8.314475341932928</c:v>
                </c:pt>
                <c:pt idx="3">
                  <c:v>127.5072400933297</c:v>
                </c:pt>
                <c:pt idx="4">
                  <c:v>125.73867434475792</c:v>
                </c:pt>
                <c:pt idx="5">
                  <c:v>182.19256906263743</c:v>
                </c:pt>
                <c:pt idx="6">
                  <c:v>231.79641216938577</c:v>
                </c:pt>
                <c:pt idx="7">
                  <c:v>180.40327480989754</c:v>
                </c:pt>
                <c:pt idx="8">
                  <c:v>8.314475341932928</c:v>
                </c:pt>
                <c:pt idx="9">
                  <c:v>8.314475341932928</c:v>
                </c:pt>
                <c:pt idx="10">
                  <c:v>8.314475341932928</c:v>
                </c:pt>
                <c:pt idx="11">
                  <c:v>8.314475341932928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9-40C0-B346-235438AB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69612163400148"/>
          <c:y val="0.92187445319335082"/>
          <c:w val="0.4645765624951760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181749477271"/>
          <c:y val="5.0925925925925923E-2"/>
          <c:w val="0.8563151828934684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'Stacked_Habitat-acre'!$D$3:$O$3</c:f>
              <c:numCache>
                <c:formatCode>General</c:formatCode>
                <c:ptCount val="12"/>
                <c:pt idx="0">
                  <c:v>92.994911424832296</c:v>
                </c:pt>
                <c:pt idx="1">
                  <c:v>94.905409392440376</c:v>
                </c:pt>
                <c:pt idx="2">
                  <c:v>96.007613788165969</c:v>
                </c:pt>
                <c:pt idx="3">
                  <c:v>92.735672099303173</c:v>
                </c:pt>
                <c:pt idx="4">
                  <c:v>89.499553639516805</c:v>
                </c:pt>
                <c:pt idx="5">
                  <c:v>107.15819453166161</c:v>
                </c:pt>
                <c:pt idx="6">
                  <c:v>110.43962272869739</c:v>
                </c:pt>
                <c:pt idx="7">
                  <c:v>106.99270602342723</c:v>
                </c:pt>
                <c:pt idx="8">
                  <c:v>94.468640556678579</c:v>
                </c:pt>
                <c:pt idx="9">
                  <c:v>88.782762606531932</c:v>
                </c:pt>
                <c:pt idx="10">
                  <c:v>92.993317402859063</c:v>
                </c:pt>
                <c:pt idx="11">
                  <c:v>93.251404122142816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9-4E0E-8C3E-01A1D6A5C97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'Stacked_Habitat-acre'!$U$3:$AF$3</c:f>
              <c:numCache>
                <c:formatCode>General</c:formatCode>
                <c:ptCount val="12"/>
                <c:pt idx="0">
                  <c:v>0.49421076200000003</c:v>
                </c:pt>
                <c:pt idx="1">
                  <c:v>2.1397349151552003</c:v>
                </c:pt>
                <c:pt idx="2">
                  <c:v>2.1397349151552003</c:v>
                </c:pt>
                <c:pt idx="3">
                  <c:v>32.364080495732253</c:v>
                </c:pt>
                <c:pt idx="4">
                  <c:v>32.114618109597011</c:v>
                </c:pt>
                <c:pt idx="5">
                  <c:v>40.101474359373917</c:v>
                </c:pt>
                <c:pt idx="6">
                  <c:v>47.160067303252902</c:v>
                </c:pt>
                <c:pt idx="7">
                  <c:v>39.847575234210886</c:v>
                </c:pt>
                <c:pt idx="8">
                  <c:v>2.1397349151552003</c:v>
                </c:pt>
                <c:pt idx="9">
                  <c:v>2.1397349151552003</c:v>
                </c:pt>
                <c:pt idx="10">
                  <c:v>2.1397349151552003</c:v>
                </c:pt>
                <c:pt idx="11">
                  <c:v>2.1397349151552003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9-4E0E-8C3E-01A1D6A5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45490947052171"/>
          <c:y val="0.91724482356372106"/>
          <c:w val="0.517787687391146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L8 - Cutler Releases to River</a:t>
            </a:r>
          </a:p>
        </c:rich>
      </c:tx>
      <c:layout>
        <c:manualLayout>
          <c:xMode val="edge"/>
          <c:yMode val="edge"/>
          <c:x val="0.365625444810523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1085802771417"/>
          <c:y val="0.12650481189851268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Q_Analysis_Cfs!$T$10:$AE$10</c:f>
              <c:numCache>
                <c:formatCode>General</c:formatCode>
                <c:ptCount val="12"/>
                <c:pt idx="0">
                  <c:v>1122.9999999988804</c:v>
                </c:pt>
                <c:pt idx="1">
                  <c:v>1023.9999999989792</c:v>
                </c:pt>
                <c:pt idx="2">
                  <c:v>1521.7999999984827</c:v>
                </c:pt>
                <c:pt idx="3">
                  <c:v>1564.4999999984402</c:v>
                </c:pt>
                <c:pt idx="4">
                  <c:v>2602.4999999974057</c:v>
                </c:pt>
                <c:pt idx="5">
                  <c:v>2111.1999999978952</c:v>
                </c:pt>
                <c:pt idx="6">
                  <c:v>126.6999999998737</c:v>
                </c:pt>
                <c:pt idx="7">
                  <c:v>92.999999999907288</c:v>
                </c:pt>
                <c:pt idx="8">
                  <c:v>243.39999999975731</c:v>
                </c:pt>
                <c:pt idx="9">
                  <c:v>775.79999999922654</c:v>
                </c:pt>
                <c:pt idx="10">
                  <c:v>979.79999999902316</c:v>
                </c:pt>
                <c:pt idx="11">
                  <c:v>1212.9999999987908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05344"/>
        <c:axId val="208105736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Q_Analysis_Cfs!$F$10:$Q$10</c:f>
              <c:numCache>
                <c:formatCode>General</c:formatCode>
                <c:ptCount val="12"/>
                <c:pt idx="0">
                  <c:v>1009.6643980135677</c:v>
                </c:pt>
                <c:pt idx="1">
                  <c:v>951.12591263666945</c:v>
                </c:pt>
                <c:pt idx="2">
                  <c:v>1226.5129505231662</c:v>
                </c:pt>
                <c:pt idx="3">
                  <c:v>1113.4492759045181</c:v>
                </c:pt>
                <c:pt idx="4">
                  <c:v>374.30373282368635</c:v>
                </c:pt>
                <c:pt idx="5">
                  <c:v>525.7174772634163</c:v>
                </c:pt>
                <c:pt idx="6">
                  <c:v>307.63806576431239</c:v>
                </c:pt>
                <c:pt idx="7">
                  <c:v>165.36346248013342</c:v>
                </c:pt>
                <c:pt idx="8">
                  <c:v>86.236450166914508</c:v>
                </c:pt>
                <c:pt idx="9">
                  <c:v>211.56769939927227</c:v>
                </c:pt>
                <c:pt idx="10">
                  <c:v>561.36448923750754</c:v>
                </c:pt>
                <c:pt idx="11">
                  <c:v>808.76918942260875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344"/>
        <c:axId val="208105736"/>
      </c:lineChart>
      <c:catAx>
        <c:axId val="2081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736"/>
        <c:crosses val="autoZero"/>
        <c:auto val="1"/>
        <c:lblAlgn val="ctr"/>
        <c:lblOffset val="100"/>
        <c:noMultiLvlLbl val="0"/>
      </c:catAx>
      <c:valAx>
        <c:axId val="2081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48172902576867"/>
          <c:y val="0.19111293379994165"/>
          <c:w val="0.40793043662400569"/>
          <c:h val="0.15747302420530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8.7962962962962965E-2"/>
          <c:w val="0.8784878198432241"/>
          <c:h val="0.67463692038495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'Stacked_Habitat-acre'!$D$4:$O$4</c:f>
              <c:numCache>
                <c:formatCode>General</c:formatCode>
                <c:ptCount val="12"/>
                <c:pt idx="0">
                  <c:v>63.130997636395954</c:v>
                </c:pt>
                <c:pt idx="1">
                  <c:v>65.639144232523407</c:v>
                </c:pt>
                <c:pt idx="2">
                  <c:v>67.487848414023659</c:v>
                </c:pt>
                <c:pt idx="3">
                  <c:v>65.006030538495921</c:v>
                </c:pt>
                <c:pt idx="4">
                  <c:v>70.546489165897782</c:v>
                </c:pt>
                <c:pt idx="5">
                  <c:v>95.044971649987502</c:v>
                </c:pt>
                <c:pt idx="6">
                  <c:v>88.767380190242079</c:v>
                </c:pt>
                <c:pt idx="7">
                  <c:v>82.383228108133451</c:v>
                </c:pt>
                <c:pt idx="8">
                  <c:v>65.682346973162581</c:v>
                </c:pt>
                <c:pt idx="9">
                  <c:v>58.120424978273128</c:v>
                </c:pt>
                <c:pt idx="10">
                  <c:v>63.351756366673008</c:v>
                </c:pt>
                <c:pt idx="11">
                  <c:v>63.473615010068556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0-4292-A3D5-880654772ED7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'Stacked_Habitat-acre'!$U$4:$AF$4</c:f>
              <c:numCache>
                <c:formatCode>General</c:formatCode>
                <c:ptCount val="12"/>
                <c:pt idx="0">
                  <c:v>7.4131614299999996E-2</c:v>
                </c:pt>
                <c:pt idx="1">
                  <c:v>2.7378774590876565</c:v>
                </c:pt>
                <c:pt idx="2">
                  <c:v>2.7378774590876565</c:v>
                </c:pt>
                <c:pt idx="3">
                  <c:v>41.764746780786211</c:v>
                </c:pt>
                <c:pt idx="4">
                  <c:v>43.090171712036394</c:v>
                </c:pt>
                <c:pt idx="5">
                  <c:v>125.74373966202417</c:v>
                </c:pt>
                <c:pt idx="6">
                  <c:v>75.093620074151829</c:v>
                </c:pt>
                <c:pt idx="7">
                  <c:v>54.244342421770085</c:v>
                </c:pt>
                <c:pt idx="8">
                  <c:v>2.7378774590876565</c:v>
                </c:pt>
                <c:pt idx="9">
                  <c:v>2.7378774590876565</c:v>
                </c:pt>
                <c:pt idx="10">
                  <c:v>2.7378774590876565</c:v>
                </c:pt>
                <c:pt idx="11">
                  <c:v>2.7378774590876565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0-4292-A3D5-88065477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59274534198638"/>
          <c:y val="0.91724482356372106"/>
          <c:w val="0.469649853532095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'Stacked_Habitat-acre'!$D$5:$O$5</c:f>
              <c:numCache>
                <c:formatCode>General</c:formatCode>
                <c:ptCount val="12"/>
                <c:pt idx="0">
                  <c:v>1.0406773310049806</c:v>
                </c:pt>
                <c:pt idx="1">
                  <c:v>1.0425092448730759</c:v>
                </c:pt>
                <c:pt idx="2">
                  <c:v>1.0561947190641396</c:v>
                </c:pt>
                <c:pt idx="3">
                  <c:v>1.1100745387139968</c:v>
                </c:pt>
                <c:pt idx="4">
                  <c:v>1.414711039014287</c:v>
                </c:pt>
                <c:pt idx="5">
                  <c:v>1.4730090038754322</c:v>
                </c:pt>
                <c:pt idx="6">
                  <c:v>1.1433722672576081</c:v>
                </c:pt>
                <c:pt idx="7">
                  <c:v>1.0816259939388722</c:v>
                </c:pt>
                <c:pt idx="8">
                  <c:v>1.0614749413898255</c:v>
                </c:pt>
                <c:pt idx="9">
                  <c:v>1.0529619298851485</c:v>
                </c:pt>
                <c:pt idx="10">
                  <c:v>1.0476817075594624</c:v>
                </c:pt>
                <c:pt idx="11">
                  <c:v>1.0411083695621797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6-4802-BA39-036FFA3961B2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'Stacked_Habitat-acre'!$U$5:$AF$5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0.116365383388234</c:v>
                </c:pt>
                <c:pt idx="2">
                  <c:v>0.116365383388234</c:v>
                </c:pt>
                <c:pt idx="3">
                  <c:v>18.376427365197202</c:v>
                </c:pt>
                <c:pt idx="4">
                  <c:v>21.290048325205451</c:v>
                </c:pt>
                <c:pt idx="5">
                  <c:v>27.480736745553507</c:v>
                </c:pt>
                <c:pt idx="6">
                  <c:v>18.381924411836064</c:v>
                </c:pt>
                <c:pt idx="7">
                  <c:v>18.373958565526475</c:v>
                </c:pt>
                <c:pt idx="8">
                  <c:v>0.116365383388234</c:v>
                </c:pt>
                <c:pt idx="9">
                  <c:v>0.116365383388234</c:v>
                </c:pt>
                <c:pt idx="10">
                  <c:v>0.116365383388234</c:v>
                </c:pt>
                <c:pt idx="11">
                  <c:v>0.116365383388234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6-4802-BA39-036FFA39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56850824714796"/>
          <c:y val="0.92187445319335082"/>
          <c:w val="0.4754934967423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44227355398001E-2"/>
          <c:y val="5.0925925925925923E-2"/>
          <c:w val="0.8701891724115397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'Stacked_Habitat-acre'!$D$6:$O$6</c:f>
              <c:numCache>
                <c:formatCode>General</c:formatCode>
                <c:ptCount val="12"/>
                <c:pt idx="0">
                  <c:v>63.532588306019825</c:v>
                </c:pt>
                <c:pt idx="1">
                  <c:v>62.091615077172598</c:v>
                </c:pt>
                <c:pt idx="2">
                  <c:v>68.870494759955037</c:v>
                </c:pt>
                <c:pt idx="3">
                  <c:v>66.087338905456889</c:v>
                </c:pt>
                <c:pt idx="4">
                  <c:v>47.892660088834809</c:v>
                </c:pt>
                <c:pt idx="5">
                  <c:v>51.619834627434926</c:v>
                </c:pt>
                <c:pt idx="6">
                  <c:v>46.251629561611416</c:v>
                </c:pt>
                <c:pt idx="7">
                  <c:v>42.749422540609359</c:v>
                </c:pt>
                <c:pt idx="8">
                  <c:v>39.386458002164034</c:v>
                </c:pt>
                <c:pt idx="9">
                  <c:v>40.414835451767516</c:v>
                </c:pt>
                <c:pt idx="10">
                  <c:v>52.497315307272395</c:v>
                </c:pt>
                <c:pt idx="11">
                  <c:v>58.587386606128881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6D3-91E0-0370C90FA484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'Stacked_Habitat-acre'!$U$6:$AF$6</c:f>
              <c:numCache>
                <c:formatCode>General</c:formatCode>
                <c:ptCount val="12"/>
                <c:pt idx="0">
                  <c:v>3.7065807149999998E-2</c:v>
                </c:pt>
                <c:pt idx="1">
                  <c:v>0.16880411050100599</c:v>
                </c:pt>
                <c:pt idx="2">
                  <c:v>0.16880411050100599</c:v>
                </c:pt>
                <c:pt idx="3">
                  <c:v>11.430902387072825</c:v>
                </c:pt>
                <c:pt idx="4">
                  <c:v>0.26148997310704519</c:v>
                </c:pt>
                <c:pt idx="5">
                  <c:v>0.26177785314696761</c:v>
                </c:pt>
                <c:pt idx="6">
                  <c:v>0.26147583183579065</c:v>
                </c:pt>
                <c:pt idx="7">
                  <c:v>0.26147019808868183</c:v>
                </c:pt>
                <c:pt idx="8">
                  <c:v>0.16880411050100599</c:v>
                </c:pt>
                <c:pt idx="9">
                  <c:v>0.16880411050100599</c:v>
                </c:pt>
                <c:pt idx="10">
                  <c:v>0.16880411050100599</c:v>
                </c:pt>
                <c:pt idx="11">
                  <c:v>0.16880411050100599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7-46D3-91E0-0370C90F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08802997135734"/>
          <c:y val="0.89409667541557303"/>
          <c:w val="0.45847950438832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541292927925"/>
          <c:y val="5.0925925925925923E-2"/>
          <c:w val="0.85909792327582157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'Stacked_Habitat-acre'!$D$7:$O$7</c:f>
              <c:numCache>
                <c:formatCode>General</c:formatCode>
                <c:ptCount val="12"/>
                <c:pt idx="0">
                  <c:v>65.422812558718505</c:v>
                </c:pt>
                <c:pt idx="1">
                  <c:v>63.798495950376598</c:v>
                </c:pt>
                <c:pt idx="2">
                  <c:v>70.588554583837848</c:v>
                </c:pt>
                <c:pt idx="3">
                  <c:v>67.93553104395744</c:v>
                </c:pt>
                <c:pt idx="4">
                  <c:v>52.906281414002848</c:v>
                </c:pt>
                <c:pt idx="5">
                  <c:v>58.018044490980564</c:v>
                </c:pt>
                <c:pt idx="6">
                  <c:v>52.800752528540144</c:v>
                </c:pt>
                <c:pt idx="7">
                  <c:v>48.8776009889799</c:v>
                </c:pt>
                <c:pt idx="8">
                  <c:v>44.321817626346821</c:v>
                </c:pt>
                <c:pt idx="9">
                  <c:v>43.250696952546932</c:v>
                </c:pt>
                <c:pt idx="10">
                  <c:v>55.131959357468752</c:v>
                </c:pt>
                <c:pt idx="11">
                  <c:v>60.447297144839119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59E-84B9-407B9CF81FBE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'Stacked_Habitat-acre'!$U$7:$AF$7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1.1013014859892289</c:v>
                </c:pt>
                <c:pt idx="2">
                  <c:v>1.1013014859892289</c:v>
                </c:pt>
                <c:pt idx="3">
                  <c:v>89.778039902263046</c:v>
                </c:pt>
                <c:pt idx="4">
                  <c:v>1.7079732225778985</c:v>
                </c:pt>
                <c:pt idx="5">
                  <c:v>1.7867862680852025</c:v>
                </c:pt>
                <c:pt idx="6">
                  <c:v>1.7078202861398442</c:v>
                </c:pt>
                <c:pt idx="7">
                  <c:v>1.7059838138991066</c:v>
                </c:pt>
                <c:pt idx="8">
                  <c:v>1.1013014859892289</c:v>
                </c:pt>
                <c:pt idx="9">
                  <c:v>1.1013014859892289</c:v>
                </c:pt>
                <c:pt idx="10">
                  <c:v>1.1013014859892289</c:v>
                </c:pt>
                <c:pt idx="11">
                  <c:v>1.1013014859892289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59E-84B9-407B9CF8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82971908660343"/>
          <c:y val="0.88946704578594338"/>
          <c:w val="0.45312237838456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00328900795"/>
          <c:y val="5.0925925925925923E-2"/>
          <c:w val="0.82869539647792989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'Stacked_Habitat-acre'!$D$8:$O$8</c:f>
              <c:numCache>
                <c:formatCode>General</c:formatCode>
                <c:ptCount val="12"/>
                <c:pt idx="0">
                  <c:v>111.25190273549917</c:v>
                </c:pt>
                <c:pt idx="1">
                  <c:v>108.48974216395665</c:v>
                </c:pt>
                <c:pt idx="2">
                  <c:v>120.03627942082211</c:v>
                </c:pt>
                <c:pt idx="3">
                  <c:v>115.52479626587179</c:v>
                </c:pt>
                <c:pt idx="4">
                  <c:v>89.967463087662836</c:v>
                </c:pt>
                <c:pt idx="5">
                  <c:v>98.660048233500518</c:v>
                </c:pt>
                <c:pt idx="6">
                  <c:v>89.788010556624897</c:v>
                </c:pt>
                <c:pt idx="7">
                  <c:v>83.116666778733219</c:v>
                </c:pt>
                <c:pt idx="8">
                  <c:v>75.369528621247895</c:v>
                </c:pt>
                <c:pt idx="9">
                  <c:v>73.548081203153231</c:v>
                </c:pt>
                <c:pt idx="10">
                  <c:v>93.752242377987258</c:v>
                </c:pt>
                <c:pt idx="11">
                  <c:v>102.79100759457144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'Stacked_Habitat-acre'!$U$8:$AF$8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0.24721855526449801</c:v>
                </c:pt>
                <c:pt idx="2">
                  <c:v>0.24721855526449801</c:v>
                </c:pt>
                <c:pt idx="3">
                  <c:v>15.255864275982889</c:v>
                </c:pt>
                <c:pt idx="4">
                  <c:v>15.255739442459626</c:v>
                </c:pt>
                <c:pt idx="5">
                  <c:v>15.255749959776461</c:v>
                </c:pt>
                <c:pt idx="6">
                  <c:v>15.255739323505432</c:v>
                </c:pt>
                <c:pt idx="7">
                  <c:v>15.255736354866299</c:v>
                </c:pt>
                <c:pt idx="8">
                  <c:v>0.24721855526449801</c:v>
                </c:pt>
                <c:pt idx="9">
                  <c:v>0.24721855526449801</c:v>
                </c:pt>
                <c:pt idx="10">
                  <c:v>0.24721855526449801</c:v>
                </c:pt>
                <c:pt idx="11">
                  <c:v>0.24721855526449801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11348166541418"/>
          <c:y val="0.88020778652668419"/>
          <c:w val="0.447309155244544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0539634209514"/>
          <c:y val="5.0925925925925923E-2"/>
          <c:w val="0.8563279398630057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'Stacked_Habitat-acre'!$D$9:$O$9</c:f>
              <c:numCache>
                <c:formatCode>General</c:formatCode>
                <c:ptCount val="12"/>
                <c:pt idx="0">
                  <c:v>97.440869124552307</c:v>
                </c:pt>
                <c:pt idx="1">
                  <c:v>95.021608677596035</c:v>
                </c:pt>
                <c:pt idx="2">
                  <c:v>105.13473573223834</c:v>
                </c:pt>
                <c:pt idx="3">
                  <c:v>101.18331711503929</c:v>
                </c:pt>
                <c:pt idx="4">
                  <c:v>78.798722368522704</c:v>
                </c:pt>
                <c:pt idx="5">
                  <c:v>86.412192617252387</c:v>
                </c:pt>
                <c:pt idx="6">
                  <c:v>78.641547433426339</c:v>
                </c:pt>
                <c:pt idx="7">
                  <c:v>72.798397608618757</c:v>
                </c:pt>
                <c:pt idx="8">
                  <c:v>65.996976788746679</c:v>
                </c:pt>
                <c:pt idx="9">
                  <c:v>64.383486731812212</c:v>
                </c:pt>
                <c:pt idx="10">
                  <c:v>82.113644164375586</c:v>
                </c:pt>
                <c:pt idx="11">
                  <c:v>90.030326257351064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'Stacked_Habitat-acre'!$U$9:$AF$9</c:f>
              <c:numCache>
                <c:formatCode>General</c:formatCode>
                <c:ptCount val="12"/>
                <c:pt idx="0">
                  <c:v>1.2355269050000001E-2</c:v>
                </c:pt>
                <c:pt idx="1">
                  <c:v>0.38082028029362502</c:v>
                </c:pt>
                <c:pt idx="2">
                  <c:v>0.38082028029362502</c:v>
                </c:pt>
                <c:pt idx="3">
                  <c:v>23.500430635093135</c:v>
                </c:pt>
                <c:pt idx="4">
                  <c:v>23.50023833910128</c:v>
                </c:pt>
                <c:pt idx="5">
                  <c:v>23.500254540181089</c:v>
                </c:pt>
                <c:pt idx="6">
                  <c:v>23.500238155861922</c:v>
                </c:pt>
                <c:pt idx="7">
                  <c:v>23.500233582912347</c:v>
                </c:pt>
                <c:pt idx="8">
                  <c:v>0.38082028029362502</c:v>
                </c:pt>
                <c:pt idx="9">
                  <c:v>0.38082028029362502</c:v>
                </c:pt>
                <c:pt idx="10">
                  <c:v>0.38082028029362502</c:v>
                </c:pt>
                <c:pt idx="11">
                  <c:v>0.38082028029362502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58027335592212"/>
          <c:y val="0.88020778652668419"/>
          <c:w val="0.4223620906426632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0052057808127"/>
          <c:y val="5.0925925925925923E-2"/>
          <c:w val="0.801032879188856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'Stacked_Habitat-acre'!$D$10:$O$10</c:f>
              <c:numCache>
                <c:formatCode>General</c:formatCode>
                <c:ptCount val="12"/>
                <c:pt idx="0">
                  <c:v>437.20029934861856</c:v>
                </c:pt>
                <c:pt idx="1">
                  <c:v>426.34549682977445</c:v>
                </c:pt>
                <c:pt idx="2">
                  <c:v>471.72134595102222</c:v>
                </c:pt>
                <c:pt idx="3">
                  <c:v>453.78495673650156</c:v>
                </c:pt>
                <c:pt idx="4">
                  <c:v>352.72798272091973</c:v>
                </c:pt>
                <c:pt idx="5">
                  <c:v>386.68124637542746</c:v>
                </c:pt>
                <c:pt idx="6">
                  <c:v>351.60864918972726</c:v>
                </c:pt>
                <c:pt idx="7">
                  <c:v>325.59850659159633</c:v>
                </c:pt>
                <c:pt idx="8">
                  <c:v>295.49093737103829</c:v>
                </c:pt>
                <c:pt idx="9">
                  <c:v>288.24595914685483</c:v>
                </c:pt>
                <c:pt idx="10">
                  <c:v>368.42969620254712</c:v>
                </c:pt>
                <c:pt idx="11">
                  <c:v>403.95047728745857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AF7-B522-686AF979E6B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'Stacked_Habitat-acre'!$U$10:$AF$10</c:f>
              <c:numCache>
                <c:formatCode>General</c:formatCode>
                <c:ptCount val="12"/>
                <c:pt idx="0">
                  <c:v>4.9421076200000004E-2</c:v>
                </c:pt>
                <c:pt idx="1">
                  <c:v>1.4602366311092079</c:v>
                </c:pt>
                <c:pt idx="2">
                  <c:v>1.4602366311092079</c:v>
                </c:pt>
                <c:pt idx="3">
                  <c:v>90.111240177213091</c:v>
                </c:pt>
                <c:pt idx="4">
                  <c:v>90.110507041422579</c:v>
                </c:pt>
                <c:pt idx="5">
                  <c:v>90.110566953208448</c:v>
                </c:pt>
                <c:pt idx="6">
                  <c:v>90.110505962218795</c:v>
                </c:pt>
                <c:pt idx="7">
                  <c:v>90.110489190984751</c:v>
                </c:pt>
                <c:pt idx="8">
                  <c:v>1.4602366311092079</c:v>
                </c:pt>
                <c:pt idx="9">
                  <c:v>1.4602366311092079</c:v>
                </c:pt>
                <c:pt idx="10">
                  <c:v>1.4602366311092079</c:v>
                </c:pt>
                <c:pt idx="11">
                  <c:v>1.4602366311092079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AF7-B522-686AF979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50303307522244"/>
          <c:y val="0.87557815689705432"/>
          <c:w val="0.464064678960207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7537975491099"/>
          <c:y val="5.0925925925925923E-2"/>
          <c:w val="0.85355795645018995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'Stacked_Habitat-acre'!$D$11:$O$11</c:f>
              <c:numCache>
                <c:formatCode>General</c:formatCode>
                <c:ptCount val="12"/>
                <c:pt idx="0">
                  <c:v>73.878595468657309</c:v>
                </c:pt>
                <c:pt idx="1">
                  <c:v>76.777065862392476</c:v>
                </c:pt>
                <c:pt idx="2">
                  <c:v>78.913469829021167</c:v>
                </c:pt>
                <c:pt idx="3">
                  <c:v>76.397077793451459</c:v>
                </c:pt>
                <c:pt idx="4">
                  <c:v>82.799755900079475</c:v>
                </c:pt>
                <c:pt idx="5">
                  <c:v>111.11075107125855</c:v>
                </c:pt>
                <c:pt idx="6">
                  <c:v>103.85622575039797</c:v>
                </c:pt>
                <c:pt idx="7">
                  <c:v>96.478556587174069</c:v>
                </c:pt>
                <c:pt idx="8">
                  <c:v>77.178644216125662</c:v>
                </c:pt>
                <c:pt idx="9">
                  <c:v>68.439917757407912</c:v>
                </c:pt>
                <c:pt idx="10">
                  <c:v>74.133709202780565</c:v>
                </c:pt>
                <c:pt idx="11">
                  <c:v>74.274531780953666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9-4184-8EAC-FFE3C2C520F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'Stacked_Habitat-acre'!$U$11:$AF$11</c:f>
              <c:numCache>
                <c:formatCode>General</c:formatCode>
                <c:ptCount val="12"/>
                <c:pt idx="0">
                  <c:v>9.8842152400000008E-2</c:v>
                </c:pt>
                <c:pt idx="1">
                  <c:v>0.25938577711955701</c:v>
                </c:pt>
                <c:pt idx="2">
                  <c:v>0.25938577711955701</c:v>
                </c:pt>
                <c:pt idx="3">
                  <c:v>0.40179945546697465</c:v>
                </c:pt>
                <c:pt idx="4">
                  <c:v>0.40219599291589042</c:v>
                </c:pt>
                <c:pt idx="5">
                  <c:v>98.798083911292068</c:v>
                </c:pt>
                <c:pt idx="6">
                  <c:v>6.2047295011207977</c:v>
                </c:pt>
                <c:pt idx="7">
                  <c:v>0.61016844110208335</c:v>
                </c:pt>
                <c:pt idx="8">
                  <c:v>0.25938577711955701</c:v>
                </c:pt>
                <c:pt idx="9">
                  <c:v>0.25938577711955701</c:v>
                </c:pt>
                <c:pt idx="10">
                  <c:v>0.25938577711955701</c:v>
                </c:pt>
                <c:pt idx="11">
                  <c:v>0.25938577711955701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9-4184-8EAC-FFE3C2C5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20981860970822"/>
          <c:y val="0.89872630504520268"/>
          <c:w val="0.45312237838456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3924810228596"/>
          <c:y val="5.0925925925925923E-2"/>
          <c:w val="0.83699415166465185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'Stacked_Habitat-acre'!$D$12:$O$12</c:f>
              <c:numCache>
                <c:formatCode>General</c:formatCode>
                <c:ptCount val="12"/>
                <c:pt idx="0">
                  <c:v>457.83591607834319</c:v>
                </c:pt>
                <c:pt idx="1">
                  <c:v>187.03704321968348</c:v>
                </c:pt>
                <c:pt idx="2">
                  <c:v>659.99949070409752</c:v>
                </c:pt>
                <c:pt idx="3">
                  <c:v>755.51593391805272</c:v>
                </c:pt>
                <c:pt idx="4">
                  <c:v>834.08138836623789</c:v>
                </c:pt>
                <c:pt idx="5">
                  <c:v>787.92655030727985</c:v>
                </c:pt>
                <c:pt idx="6">
                  <c:v>718.48604743595843</c:v>
                </c:pt>
                <c:pt idx="7">
                  <c:v>673.42923169840378</c:v>
                </c:pt>
                <c:pt idx="8">
                  <c:v>710.20635515567199</c:v>
                </c:pt>
                <c:pt idx="9">
                  <c:v>771.91043464810355</c:v>
                </c:pt>
                <c:pt idx="10">
                  <c:v>656.90463547370291</c:v>
                </c:pt>
                <c:pt idx="11">
                  <c:v>78.595684178718301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B-45CA-8997-427ACFD57061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'Stacked_Habitat-acre'!$U$12:$AF$12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0.182903943540866</c:v>
                </c:pt>
                <c:pt idx="2">
                  <c:v>0.182903943540866</c:v>
                </c:pt>
                <c:pt idx="3">
                  <c:v>16.384910896185257</c:v>
                </c:pt>
                <c:pt idx="4">
                  <c:v>41.61591860326395</c:v>
                </c:pt>
                <c:pt idx="5">
                  <c:v>24.461749030432884</c:v>
                </c:pt>
                <c:pt idx="6">
                  <c:v>10.208937871882855</c:v>
                </c:pt>
                <c:pt idx="7">
                  <c:v>5.7049154154457282</c:v>
                </c:pt>
                <c:pt idx="8">
                  <c:v>0.182903943540866</c:v>
                </c:pt>
                <c:pt idx="9">
                  <c:v>0.182903943540866</c:v>
                </c:pt>
                <c:pt idx="10">
                  <c:v>0.182903943540866</c:v>
                </c:pt>
                <c:pt idx="11">
                  <c:v>0.182903943540866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B-45CA-8997-427ACFD5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90293070212694"/>
          <c:y val="0.88946704578594338"/>
          <c:w val="0.461272091674263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'Stacked_Habitat-acre'!$D$13:$O$13</c:f>
              <c:numCache>
                <c:formatCode>General</c:formatCode>
                <c:ptCount val="12"/>
                <c:pt idx="0">
                  <c:v>284.90509514679542</c:v>
                </c:pt>
                <c:pt idx="1">
                  <c:v>269.82590729527107</c:v>
                </c:pt>
                <c:pt idx="2">
                  <c:v>311.26124748933887</c:v>
                </c:pt>
                <c:pt idx="3">
                  <c:v>323.66235668314215</c:v>
                </c:pt>
                <c:pt idx="4">
                  <c:v>285.89632434163389</c:v>
                </c:pt>
                <c:pt idx="5">
                  <c:v>296.55178834201791</c:v>
                </c:pt>
                <c:pt idx="6">
                  <c:v>253.30410444377867</c:v>
                </c:pt>
                <c:pt idx="7">
                  <c:v>223.9580284202905</c:v>
                </c:pt>
                <c:pt idx="8">
                  <c:v>221.41875415485947</c:v>
                </c:pt>
                <c:pt idx="9">
                  <c:v>234.29104877289899</c:v>
                </c:pt>
                <c:pt idx="10">
                  <c:v>249.03964077241059</c:v>
                </c:pt>
                <c:pt idx="11">
                  <c:v>252.6009013515804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150-B641-D69971141930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'Stacked_Habitat-acre'!$U$13:$AF$13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0.54968641424526199</c:v>
                </c:pt>
                <c:pt idx="2">
                  <c:v>0.54968641424526199</c:v>
                </c:pt>
                <c:pt idx="3">
                  <c:v>33.924931115078905</c:v>
                </c:pt>
                <c:pt idx="4">
                  <c:v>33.921430073372797</c:v>
                </c:pt>
                <c:pt idx="5">
                  <c:v>33.921847811784126</c:v>
                </c:pt>
                <c:pt idx="6">
                  <c:v>33.920974878252096</c:v>
                </c:pt>
                <c:pt idx="7">
                  <c:v>33.920896435620335</c:v>
                </c:pt>
                <c:pt idx="8">
                  <c:v>0.54968641424526199</c:v>
                </c:pt>
                <c:pt idx="9">
                  <c:v>0.54968641424526199</c:v>
                </c:pt>
                <c:pt idx="10">
                  <c:v>0.54968641424526199</c:v>
                </c:pt>
                <c:pt idx="11">
                  <c:v>0.54968641424526199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150-B641-D69971141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73708628745057"/>
          <c:y val="0.88483741615631384"/>
          <c:w val="0.52862490284196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L7 - Above Cutler</a:t>
            </a:r>
          </a:p>
        </c:rich>
      </c:tx>
      <c:layout>
        <c:manualLayout>
          <c:xMode val="edge"/>
          <c:yMode val="edge"/>
          <c:x val="0.44199494869407474"/>
          <c:y val="1.46683476525944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057039980652"/>
          <c:y val="0.11261592300962382"/>
          <c:w val="0.8455238757987384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Q_Analysis_Cfs!$T$16:$AE$16</c:f>
              <c:numCache>
                <c:formatCode>General</c:formatCode>
                <c:ptCount val="12"/>
                <c:pt idx="0">
                  <c:v>302.38599552548044</c:v>
                </c:pt>
                <c:pt idx="1">
                  <c:v>375.55800709706392</c:v>
                </c:pt>
                <c:pt idx="2">
                  <c:v>429.49161846173814</c:v>
                </c:pt>
                <c:pt idx="3">
                  <c:v>444.36793005750252</c:v>
                </c:pt>
                <c:pt idx="4">
                  <c:v>606.0620717792774</c:v>
                </c:pt>
                <c:pt idx="5">
                  <c:v>1320.7937981353982</c:v>
                </c:pt>
                <c:pt idx="6">
                  <c:v>1137.6724076828027</c:v>
                </c:pt>
                <c:pt idx="7">
                  <c:v>951.40340987362572</c:v>
                </c:pt>
                <c:pt idx="8">
                  <c:v>464.13744418588999</c:v>
                </c:pt>
                <c:pt idx="9">
                  <c:v>243.52791340017674</c:v>
                </c:pt>
                <c:pt idx="10">
                  <c:v>308.82635287592524</c:v>
                </c:pt>
                <c:pt idx="11">
                  <c:v>312.38142500703663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4E2D-9E8F-1A9E1117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616"/>
        <c:axId val="20832100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Q_Analysis_Cfs!$F$16:$Q$16</c:f>
              <c:numCache>
                <c:formatCode>General</c:formatCode>
                <c:ptCount val="12"/>
                <c:pt idx="0">
                  <c:v>293.76774938666671</c:v>
                </c:pt>
                <c:pt idx="1">
                  <c:v>366.93976095825002</c:v>
                </c:pt>
                <c:pt idx="2">
                  <c:v>420.87337232292492</c:v>
                </c:pt>
                <c:pt idx="3">
                  <c:v>357.34694557613841</c:v>
                </c:pt>
                <c:pt idx="4">
                  <c:v>518.98283377424775</c:v>
                </c:pt>
                <c:pt idx="5">
                  <c:v>1233.6951422891475</c:v>
                </c:pt>
                <c:pt idx="6">
                  <c:v>1050.5543339953315</c:v>
                </c:pt>
                <c:pt idx="7">
                  <c:v>864.30475402737522</c:v>
                </c:pt>
                <c:pt idx="8">
                  <c:v>377.07762402208232</c:v>
                </c:pt>
                <c:pt idx="9">
                  <c:v>156.46809323636953</c:v>
                </c:pt>
                <c:pt idx="10">
                  <c:v>300.20810673711088</c:v>
                </c:pt>
                <c:pt idx="11">
                  <c:v>303.76317886822284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E2D-9E8F-1A9E1117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616"/>
        <c:axId val="208321008"/>
      </c:lineChart>
      <c:catAx>
        <c:axId val="20832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008"/>
        <c:crosses val="autoZero"/>
        <c:auto val="1"/>
        <c:lblAlgn val="ctr"/>
        <c:lblOffset val="100"/>
        <c:noMultiLvlLbl val="0"/>
      </c:catAx>
      <c:valAx>
        <c:axId val="208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27148465463878"/>
          <c:y val="0.1190032639590978"/>
          <c:w val="0.37665504179474346"/>
          <c:h val="0.25805382914362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042550179153"/>
          <c:y val="5.0925925925925923E-2"/>
          <c:w val="0.825929144749022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'Stacked_Habitat-acre'!$D$14:$O$14</c:f>
              <c:numCache>
                <c:formatCode>General</c:formatCode>
                <c:ptCount val="12"/>
                <c:pt idx="0">
                  <c:v>-1181.0849037508701</c:v>
                </c:pt>
                <c:pt idx="1">
                  <c:v>1108.1451317225483</c:v>
                </c:pt>
                <c:pt idx="2">
                  <c:v>-18.741745906879022</c:v>
                </c:pt>
                <c:pt idx="3">
                  <c:v>-201.54142094420885</c:v>
                </c:pt>
                <c:pt idx="4">
                  <c:v>-1040.5728125033418</c:v>
                </c:pt>
                <c:pt idx="5">
                  <c:v>512.54353347782842</c:v>
                </c:pt>
                <c:pt idx="6">
                  <c:v>85.147463397047275</c:v>
                </c:pt>
                <c:pt idx="7">
                  <c:v>840.10059908182791</c:v>
                </c:pt>
                <c:pt idx="8">
                  <c:v>-667.83119608245818</c:v>
                </c:pt>
                <c:pt idx="9">
                  <c:v>787.37648176879952</c:v>
                </c:pt>
                <c:pt idx="10">
                  <c:v>850.52441535492164</c:v>
                </c:pt>
                <c:pt idx="11">
                  <c:v>487.81196621033382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B-40EF-AD41-2AE92295C429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'Stacked_Habitat-acre'!$U$14:$AF$14</c:f>
              <c:numCache>
                <c:formatCode>General</c:formatCode>
                <c:ptCount val="12"/>
                <c:pt idx="0">
                  <c:v>-196.39084949046497</c:v>
                </c:pt>
                <c:pt idx="1">
                  <c:v>459.41153441587312</c:v>
                </c:pt>
                <c:pt idx="2">
                  <c:v>-418.12076809057641</c:v>
                </c:pt>
                <c:pt idx="3">
                  <c:v>769.73301171368337</c:v>
                </c:pt>
                <c:pt idx="4">
                  <c:v>968.32355309728803</c:v>
                </c:pt>
                <c:pt idx="5">
                  <c:v>-1117.6557868394225</c:v>
                </c:pt>
                <c:pt idx="6">
                  <c:v>-594.52383891212742</c:v>
                </c:pt>
                <c:pt idx="7">
                  <c:v>-921.40238191796175</c:v>
                </c:pt>
                <c:pt idx="8">
                  <c:v>-177.69974129862416</c:v>
                </c:pt>
                <c:pt idx="9">
                  <c:v>-186.73844053008884</c:v>
                </c:pt>
                <c:pt idx="10">
                  <c:v>478.86702850708451</c:v>
                </c:pt>
                <c:pt idx="11">
                  <c:v>-388.25948418669316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B-40EF-AD41-2AE92295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05176049540059"/>
          <c:y val="0.92187445319335082"/>
          <c:w val="0.436138806100769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0798945774932"/>
          <c:y val="5.0925925925925923E-2"/>
          <c:w val="0.850825410309188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'Stacked_Habitat-acre'!$D$15:$O$15</c:f>
              <c:numCache>
                <c:formatCode>General</c:formatCode>
                <c:ptCount val="12"/>
                <c:pt idx="0">
                  <c:v>37.532370763244451</c:v>
                </c:pt>
                <c:pt idx="1">
                  <c:v>42.490529441453262</c:v>
                </c:pt>
                <c:pt idx="2">
                  <c:v>49.889515807895975</c:v>
                </c:pt>
                <c:pt idx="3">
                  <c:v>66.119791650920988</c:v>
                </c:pt>
                <c:pt idx="4">
                  <c:v>65.924071299704266</c:v>
                </c:pt>
                <c:pt idx="5">
                  <c:v>66.206258474947575</c:v>
                </c:pt>
                <c:pt idx="6">
                  <c:v>66.501850817131597</c:v>
                </c:pt>
                <c:pt idx="7">
                  <c:v>66.212604637037202</c:v>
                </c:pt>
                <c:pt idx="8">
                  <c:v>49.074559977535678</c:v>
                </c:pt>
                <c:pt idx="9">
                  <c:v>42.849740925816789</c:v>
                </c:pt>
                <c:pt idx="10">
                  <c:v>55.328390168479878</c:v>
                </c:pt>
                <c:pt idx="11">
                  <c:v>70.143567334798377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5F2-A956-84A2C3616B1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'Stacked_Habitat-acre'!$U$15:$AF$15</c:f>
              <c:numCache>
                <c:formatCode>General</c:formatCode>
                <c:ptCount val="12"/>
                <c:pt idx="0">
                  <c:v>0.12355269050000001</c:v>
                </c:pt>
                <c:pt idx="1">
                  <c:v>0.29331334593085706</c:v>
                </c:pt>
                <c:pt idx="2">
                  <c:v>0.29331334593085706</c:v>
                </c:pt>
                <c:pt idx="3">
                  <c:v>10.791321231507967</c:v>
                </c:pt>
                <c:pt idx="4">
                  <c:v>10.620536354051623</c:v>
                </c:pt>
                <c:pt idx="5">
                  <c:v>10.873571303882931</c:v>
                </c:pt>
                <c:pt idx="6">
                  <c:v>11.189850496716371</c:v>
                </c:pt>
                <c:pt idx="7">
                  <c:v>10.879781178068489</c:v>
                </c:pt>
                <c:pt idx="8">
                  <c:v>0.29331334593085706</c:v>
                </c:pt>
                <c:pt idx="9">
                  <c:v>0.29331334593085706</c:v>
                </c:pt>
                <c:pt idx="10">
                  <c:v>0.29331334593085706</c:v>
                </c:pt>
                <c:pt idx="11">
                  <c:v>0.29331334593085706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2-45F2-A956-84A2C361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0298817369324"/>
          <c:y val="0.88946704578594338"/>
          <c:w val="0.4782898865370345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3675847572994"/>
          <c:y val="5.0925925925925923E-2"/>
          <c:w val="0.8203966412912078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'Stacked_Habitat-acre'!$D$16:$O$16</c:f>
              <c:numCache>
                <c:formatCode>General</c:formatCode>
                <c:ptCount val="12"/>
                <c:pt idx="0">
                  <c:v>193.49420228672861</c:v>
                </c:pt>
                <c:pt idx="1">
                  <c:v>193.46236252240564</c:v>
                </c:pt>
                <c:pt idx="2">
                  <c:v>194.37765392217509</c:v>
                </c:pt>
                <c:pt idx="3">
                  <c:v>194.95073413144297</c:v>
                </c:pt>
                <c:pt idx="4">
                  <c:v>194.24469294844079</c:v>
                </c:pt>
                <c:pt idx="5">
                  <c:v>194.12266411687102</c:v>
                </c:pt>
                <c:pt idx="6">
                  <c:v>195.06215724070231</c:v>
                </c:pt>
                <c:pt idx="7">
                  <c:v>194.85599020571073</c:v>
                </c:pt>
                <c:pt idx="8">
                  <c:v>194.90854193580446</c:v>
                </c:pt>
                <c:pt idx="9">
                  <c:v>194.32947995213667</c:v>
                </c:pt>
                <c:pt idx="10">
                  <c:v>194.32655674196175</c:v>
                </c:pt>
                <c:pt idx="11">
                  <c:v>194.05066080859021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DE1-82A9-1922B4E419F2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'Stacked_Habitat-acre'!$U$16:$AF$16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0.44192845259340102</c:v>
                </c:pt>
                <c:pt idx="2">
                  <c:v>0.44192845259340102</c:v>
                </c:pt>
                <c:pt idx="3">
                  <c:v>15.478639998195652</c:v>
                </c:pt>
                <c:pt idx="4">
                  <c:v>15.262760638705636</c:v>
                </c:pt>
                <c:pt idx="5">
                  <c:v>15.228437119366083</c:v>
                </c:pt>
                <c:pt idx="6">
                  <c:v>15.515574559578379</c:v>
                </c:pt>
                <c:pt idx="7">
                  <c:v>15.447873751706425</c:v>
                </c:pt>
                <c:pt idx="8">
                  <c:v>0.44192845259340102</c:v>
                </c:pt>
                <c:pt idx="9">
                  <c:v>0.44192845259340102</c:v>
                </c:pt>
                <c:pt idx="10">
                  <c:v>0.44192845259340102</c:v>
                </c:pt>
                <c:pt idx="11">
                  <c:v>0.44192845259340102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C-4DE1-82A9-1922B4E4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23707834680594"/>
          <c:y val="0.91724482356372106"/>
          <c:w val="0.469649853532095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'Stacked_Habitat-acre'!$D$17:$O$17</c:f>
              <c:numCache>
                <c:formatCode>General</c:formatCode>
                <c:ptCount val="12"/>
                <c:pt idx="0">
                  <c:v>49.56976203038311</c:v>
                </c:pt>
                <c:pt idx="1">
                  <c:v>63.200998589273752</c:v>
                </c:pt>
                <c:pt idx="2">
                  <c:v>69.592933432865166</c:v>
                </c:pt>
                <c:pt idx="3">
                  <c:v>212.54636694445324</c:v>
                </c:pt>
                <c:pt idx="4">
                  <c:v>209.92821687033043</c:v>
                </c:pt>
                <c:pt idx="5">
                  <c:v>209.62824091652882</c:v>
                </c:pt>
                <c:pt idx="6">
                  <c:v>209.62824091652882</c:v>
                </c:pt>
                <c:pt idx="7">
                  <c:v>209.62824091652882</c:v>
                </c:pt>
                <c:pt idx="8">
                  <c:v>48.843518517403083</c:v>
                </c:pt>
                <c:pt idx="9">
                  <c:v>48.843518517403048</c:v>
                </c:pt>
                <c:pt idx="10">
                  <c:v>95.720994288345779</c:v>
                </c:pt>
                <c:pt idx="11">
                  <c:v>226.37214842261392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B-4499-A2F3-B0190FFA06D8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'Stacked_Habitat-acre'!$U$17:$AF$17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1.3396109038471531</c:v>
                </c:pt>
                <c:pt idx="2">
                  <c:v>1.3396109038471531</c:v>
                </c:pt>
                <c:pt idx="3">
                  <c:v>44.662091510749924</c:v>
                </c:pt>
                <c:pt idx="4">
                  <c:v>43.910379168775741</c:v>
                </c:pt>
                <c:pt idx="5">
                  <c:v>43.847798454513487</c:v>
                </c:pt>
                <c:pt idx="6">
                  <c:v>43.847798454513487</c:v>
                </c:pt>
                <c:pt idx="7">
                  <c:v>43.847798454513487</c:v>
                </c:pt>
                <c:pt idx="8">
                  <c:v>1.3396109038471531</c:v>
                </c:pt>
                <c:pt idx="9">
                  <c:v>1.3396109038471531</c:v>
                </c:pt>
                <c:pt idx="10">
                  <c:v>1.3396109038471531</c:v>
                </c:pt>
                <c:pt idx="11">
                  <c:v>1.3396109038471531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B-4499-A2F3-B0190FFA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45515317390246"/>
          <c:y val="0.91724482356372106"/>
          <c:w val="0.511846564073657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1436347435515"/>
          <c:y val="5.0925925925925923E-2"/>
          <c:w val="0.84211908304797434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'Stacked_Habitat-acre'!$D$18:$O$18</c:f>
              <c:numCache>
                <c:formatCode>General</c:formatCode>
                <c:ptCount val="12"/>
                <c:pt idx="0">
                  <c:v>44.41734998131848</c:v>
                </c:pt>
                <c:pt idx="1">
                  <c:v>44.410040816805356</c:v>
                </c:pt>
                <c:pt idx="2">
                  <c:v>44.620155238193639</c:v>
                </c:pt>
                <c:pt idx="3">
                  <c:v>44.751728234005746</c:v>
                </c:pt>
                <c:pt idx="4">
                  <c:v>44.589653627501171</c:v>
                </c:pt>
                <c:pt idx="5">
                  <c:v>44.561641416082253</c:v>
                </c:pt>
                <c:pt idx="6">
                  <c:v>44.777305858936082</c:v>
                </c:pt>
                <c:pt idx="7">
                  <c:v>44.729979383038497</c:v>
                </c:pt>
                <c:pt idx="8">
                  <c:v>44.742025391315956</c:v>
                </c:pt>
                <c:pt idx="9">
                  <c:v>44.609096447698825</c:v>
                </c:pt>
                <c:pt idx="10">
                  <c:v>44.608425397044442</c:v>
                </c:pt>
                <c:pt idx="11">
                  <c:v>44.545090808150952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A87-8B5B-961627C7FEA7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'Stacked_Habitat-acre'!$U$18:$AF$18</c:f>
              <c:numCache>
                <c:formatCode>General</c:formatCode>
                <c:ptCount val="12"/>
                <c:pt idx="0">
                  <c:v>1.2355269050000001E-2</c:v>
                </c:pt>
                <c:pt idx="1">
                  <c:v>0.28666275170662298</c:v>
                </c:pt>
                <c:pt idx="2">
                  <c:v>0.28666275170662298</c:v>
                </c:pt>
                <c:pt idx="3">
                  <c:v>3.6542575697352522</c:v>
                </c:pt>
                <c:pt idx="4">
                  <c:v>3.6513247940959084</c:v>
                </c:pt>
                <c:pt idx="5">
                  <c:v>3.6508806849269124</c:v>
                </c:pt>
                <c:pt idx="6">
                  <c:v>3.654782843382522</c:v>
                </c:pt>
                <c:pt idx="7">
                  <c:v>3.6538251805669875</c:v>
                </c:pt>
                <c:pt idx="8">
                  <c:v>0.28666275170662298</c:v>
                </c:pt>
                <c:pt idx="9">
                  <c:v>0.28666275170662298</c:v>
                </c:pt>
                <c:pt idx="10">
                  <c:v>0.28666275170662298</c:v>
                </c:pt>
                <c:pt idx="11">
                  <c:v>0.28666275170662298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3-4A87-8B5B-961627C7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25917320945675"/>
          <c:y val="0.92187445319335082"/>
          <c:w val="0.494783139105589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5389970485858"/>
          <c:y val="5.0925925925925923E-2"/>
          <c:w val="0.861679262014108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'Stacked_Habitat-acre'!$D$19:$O$19</c:f>
              <c:numCache>
                <c:formatCode>General</c:formatCode>
                <c:ptCount val="12"/>
                <c:pt idx="0">
                  <c:v>71.44617571364148</c:v>
                </c:pt>
                <c:pt idx="1">
                  <c:v>71.434418779642868</c:v>
                </c:pt>
                <c:pt idx="2">
                  <c:v>71.772391933754761</c:v>
                </c:pt>
                <c:pt idx="3">
                  <c:v>71.98402966950249</c:v>
                </c:pt>
                <c:pt idx="4">
                  <c:v>71.257810628587109</c:v>
                </c:pt>
                <c:pt idx="5">
                  <c:v>71.282558745217671</c:v>
                </c:pt>
                <c:pt idx="6">
                  <c:v>71.708751037485399</c:v>
                </c:pt>
                <c:pt idx="7">
                  <c:v>71.661631358387865</c:v>
                </c:pt>
                <c:pt idx="8">
                  <c:v>71.811443846525663</c:v>
                </c:pt>
                <c:pt idx="9">
                  <c:v>71.75460365306698</c:v>
                </c:pt>
                <c:pt idx="10">
                  <c:v>71.753524254971751</c:v>
                </c:pt>
                <c:pt idx="11">
                  <c:v>71.65164933067436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58E-A41A-000BB0BD388A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'Stacked_Habitat-acre'!$U$19:$AF$19</c:f>
              <c:numCache>
                <c:formatCode>General</c:formatCode>
                <c:ptCount val="12"/>
                <c:pt idx="0">
                  <c:v>1.2355269050000001E-2</c:v>
                </c:pt>
                <c:pt idx="1">
                  <c:v>0.11805904366960801</c:v>
                </c:pt>
                <c:pt idx="2">
                  <c:v>0.11805904366960801</c:v>
                </c:pt>
                <c:pt idx="3">
                  <c:v>1.5049676019510121</c:v>
                </c:pt>
                <c:pt idx="4">
                  <c:v>1.5021696763229793</c:v>
                </c:pt>
                <c:pt idx="5">
                  <c:v>1.5022392848109813</c:v>
                </c:pt>
                <c:pt idx="6">
                  <c:v>1.5036998218037794</c:v>
                </c:pt>
                <c:pt idx="7">
                  <c:v>1.5035110773079281</c:v>
                </c:pt>
                <c:pt idx="8">
                  <c:v>0.11805904366960801</c:v>
                </c:pt>
                <c:pt idx="9">
                  <c:v>0.11805904366960801</c:v>
                </c:pt>
                <c:pt idx="10">
                  <c:v>0.11805904366960801</c:v>
                </c:pt>
                <c:pt idx="11">
                  <c:v>0.11805904366960801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58E-A41A-000BB0BD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84432255805814"/>
          <c:y val="0.92187445319335082"/>
          <c:w val="0.511846564073657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04963304828073"/>
          <c:y val="5.0925925925925923E-2"/>
          <c:w val="0.78418381743354804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'Stacked_Habitat-acre'!$A$33</c:f>
              <c:strCache>
                <c:ptCount val="1"/>
                <c:pt idx="0">
                  <c:v>Wetlands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'Stacked_Habitat-acre'!$D$34:$O$34</c:f>
              <c:numCache>
                <c:formatCode>General</c:formatCode>
                <c:ptCount val="12"/>
                <c:pt idx="0">
                  <c:v>27004.695744625027</c:v>
                </c:pt>
                <c:pt idx="1">
                  <c:v>30615.202872417165</c:v>
                </c:pt>
                <c:pt idx="2">
                  <c:v>22643.282689209198</c:v>
                </c:pt>
                <c:pt idx="3">
                  <c:v>10338.56535403228</c:v>
                </c:pt>
                <c:pt idx="4">
                  <c:v>8981.971096571182</c:v>
                </c:pt>
                <c:pt idx="5">
                  <c:v>8687.9001374059644</c:v>
                </c:pt>
                <c:pt idx="6">
                  <c:v>10432.337908953221</c:v>
                </c:pt>
                <c:pt idx="7">
                  <c:v>10043.313599418745</c:v>
                </c:pt>
                <c:pt idx="8">
                  <c:v>12591.071956717929</c:v>
                </c:pt>
                <c:pt idx="9">
                  <c:v>13933.925090609218</c:v>
                </c:pt>
                <c:pt idx="10">
                  <c:v>29583.419718436671</c:v>
                </c:pt>
                <c:pt idx="11">
                  <c:v>30179.95949751286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DC3-9FD4-35228EB2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'Stacked_Habitat-acre'!$D$20:$O$20</c:f>
              <c:numCache>
                <c:formatCode>General</c:formatCode>
                <c:ptCount val="12"/>
                <c:pt idx="0">
                  <c:v>65.059472810022143</c:v>
                </c:pt>
                <c:pt idx="1">
                  <c:v>65.105190609708771</c:v>
                </c:pt>
                <c:pt idx="2">
                  <c:v>66.432529886648823</c:v>
                </c:pt>
                <c:pt idx="3">
                  <c:v>67.711859171722438</c:v>
                </c:pt>
                <c:pt idx="4">
                  <c:v>67.722360148955829</c:v>
                </c:pt>
                <c:pt idx="5">
                  <c:v>65.834358140303166</c:v>
                </c:pt>
                <c:pt idx="6">
                  <c:v>64.325835962980577</c:v>
                </c:pt>
                <c:pt idx="7">
                  <c:v>64.325835962980577</c:v>
                </c:pt>
                <c:pt idx="8">
                  <c:v>64.690262341793641</c:v>
                </c:pt>
                <c:pt idx="9">
                  <c:v>64.995082111738796</c:v>
                </c:pt>
                <c:pt idx="10">
                  <c:v>65.032679012097447</c:v>
                </c:pt>
                <c:pt idx="11">
                  <c:v>66.652652679139095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6D3-91E0-0370C90FA484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'Stacked_Habitat-acre'!$U$20:$AF$20</c:f>
              <c:numCache>
                <c:formatCode>General</c:formatCode>
                <c:ptCount val="12"/>
                <c:pt idx="0">
                  <c:v>4.9421076200000004E-2</c:v>
                </c:pt>
                <c:pt idx="1">
                  <c:v>0.40935600969150504</c:v>
                </c:pt>
                <c:pt idx="2">
                  <c:v>0.40935600969150504</c:v>
                </c:pt>
                <c:pt idx="3">
                  <c:v>16.955971033216681</c:v>
                </c:pt>
                <c:pt idx="4">
                  <c:v>16.981556774830576</c:v>
                </c:pt>
                <c:pt idx="5">
                  <c:v>14.187243551834705</c:v>
                </c:pt>
                <c:pt idx="6">
                  <c:v>13.380424425006046</c:v>
                </c:pt>
                <c:pt idx="7">
                  <c:v>13.380424425006042</c:v>
                </c:pt>
                <c:pt idx="8">
                  <c:v>0.40935600969150504</c:v>
                </c:pt>
                <c:pt idx="9">
                  <c:v>0.40935600969150504</c:v>
                </c:pt>
                <c:pt idx="10">
                  <c:v>0.40935600969150504</c:v>
                </c:pt>
                <c:pt idx="11">
                  <c:v>0.40935600969150504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7-46D3-91E0-0370C90F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29554835942725"/>
          <c:y val="0.87094852726742478"/>
          <c:w val="0.45847950438832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77954655698661E-2"/>
          <c:y val="5.0925925925925923E-2"/>
          <c:w val="0.87295523399761843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'Stacked_Habitat-acre'!$D$21:$O$21</c:f>
              <c:numCache>
                <c:formatCode>General</c:formatCode>
                <c:ptCount val="12"/>
                <c:pt idx="0">
                  <c:v>52.516559632860535</c:v>
                </c:pt>
                <c:pt idx="1">
                  <c:v>52.516559632860535</c:v>
                </c:pt>
                <c:pt idx="2">
                  <c:v>52.516559632860528</c:v>
                </c:pt>
                <c:pt idx="3">
                  <c:v>52.516559902026586</c:v>
                </c:pt>
                <c:pt idx="4">
                  <c:v>52.954820395655062</c:v>
                </c:pt>
                <c:pt idx="5">
                  <c:v>53.305104557279357</c:v>
                </c:pt>
                <c:pt idx="6">
                  <c:v>53.070777942535841</c:v>
                </c:pt>
                <c:pt idx="7">
                  <c:v>52.841263427491391</c:v>
                </c:pt>
                <c:pt idx="8">
                  <c:v>52.516559632860528</c:v>
                </c:pt>
                <c:pt idx="9">
                  <c:v>52.516559632860513</c:v>
                </c:pt>
                <c:pt idx="10">
                  <c:v>52.516559632860535</c:v>
                </c:pt>
                <c:pt idx="11">
                  <c:v>53.891117437245839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59E-84B9-407B9CF81FBE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'Stacked_Habitat-acre'!$U$21:$AF$21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5.5209025539163001E-2</c:v>
                </c:pt>
                <c:pt idx="2">
                  <c:v>5.5209025539163001E-2</c:v>
                </c:pt>
                <c:pt idx="3">
                  <c:v>1.8045910560078906</c:v>
                </c:pt>
                <c:pt idx="4">
                  <c:v>1.8328222091754587</c:v>
                </c:pt>
                <c:pt idx="5">
                  <c:v>1.8628015668082536</c:v>
                </c:pt>
                <c:pt idx="6">
                  <c:v>1.8419174968253416</c:v>
                </c:pt>
                <c:pt idx="7">
                  <c:v>1.824625920642974</c:v>
                </c:pt>
                <c:pt idx="8">
                  <c:v>5.5209025539163001E-2</c:v>
                </c:pt>
                <c:pt idx="9">
                  <c:v>5.5209025539163001E-2</c:v>
                </c:pt>
                <c:pt idx="10">
                  <c:v>5.5209025539163001E-2</c:v>
                </c:pt>
                <c:pt idx="11">
                  <c:v>5.5209025539163001E-2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59E-84B9-407B9CF8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41895526754115"/>
          <c:y val="0.89409667541557303"/>
          <c:w val="0.45312237838456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'Stacked_Habitat-acre'!$D$22:$O$22</c:f>
              <c:numCache>
                <c:formatCode>General</c:formatCode>
                <c:ptCount val="12"/>
                <c:pt idx="0">
                  <c:v>122.21661920162578</c:v>
                </c:pt>
                <c:pt idx="1">
                  <c:v>122.58319918420251</c:v>
                </c:pt>
                <c:pt idx="2">
                  <c:v>123.91521174153492</c:v>
                </c:pt>
                <c:pt idx="3">
                  <c:v>129.21659761512973</c:v>
                </c:pt>
                <c:pt idx="4">
                  <c:v>124.36471053100914</c:v>
                </c:pt>
                <c:pt idx="5">
                  <c:v>122.83415678116485</c:v>
                </c:pt>
                <c:pt idx="6">
                  <c:v>122.26655253052736</c:v>
                </c:pt>
                <c:pt idx="7">
                  <c:v>122.17253546826686</c:v>
                </c:pt>
                <c:pt idx="8">
                  <c:v>122.12852807520704</c:v>
                </c:pt>
                <c:pt idx="9">
                  <c:v>122.08661520477504</c:v>
                </c:pt>
                <c:pt idx="10">
                  <c:v>122.12603602813041</c:v>
                </c:pt>
                <c:pt idx="11">
                  <c:v>121.90625117091996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'Stacked_Habitat-acre'!$U$22:$AF$22</c:f>
              <c:numCache>
                <c:formatCode>General</c:formatCode>
                <c:ptCount val="12"/>
                <c:pt idx="0">
                  <c:v>3.7065807149999998E-2</c:v>
                </c:pt>
                <c:pt idx="1">
                  <c:v>0.13565788890442801</c:v>
                </c:pt>
                <c:pt idx="2">
                  <c:v>0.13565788890442801</c:v>
                </c:pt>
                <c:pt idx="3">
                  <c:v>6.0944828960330621</c:v>
                </c:pt>
                <c:pt idx="4">
                  <c:v>4.656748728565848</c:v>
                </c:pt>
                <c:pt idx="5">
                  <c:v>4.501670051699314</c:v>
                </c:pt>
                <c:pt idx="6">
                  <c:v>4.4605569041382527</c:v>
                </c:pt>
                <c:pt idx="7">
                  <c:v>4.454423517831489</c:v>
                </c:pt>
                <c:pt idx="8">
                  <c:v>0.13565788890442801</c:v>
                </c:pt>
                <c:pt idx="9">
                  <c:v>0.13565788890442801</c:v>
                </c:pt>
                <c:pt idx="10">
                  <c:v>0.13565788890442801</c:v>
                </c:pt>
                <c:pt idx="11">
                  <c:v>0.13565788890442801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78027047848984"/>
          <c:y val="0.87094852726742478"/>
          <c:w val="0.4528943298164324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L17</a:t>
            </a:r>
            <a:r>
              <a:rPr lang="en-US" baseline="0"/>
              <a:t> - The Bird Refuge</a:t>
            </a:r>
            <a:endParaRPr lang="en-US"/>
          </a:p>
        </c:rich>
      </c:tx>
      <c:layout>
        <c:manualLayout>
          <c:xMode val="edge"/>
          <c:yMode val="edge"/>
          <c:x val="0.42659418943834448"/>
          <c:y val="5.77286475577717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v>Existing Flow at Corinne in 2003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Q_Analysis_Cfs!$T$18:$AE$18</c:f>
              <c:numCache>
                <c:formatCode>General</c:formatCode>
                <c:ptCount val="12"/>
                <c:pt idx="0">
                  <c:v>1133.25</c:v>
                </c:pt>
                <c:pt idx="1">
                  <c:v>1348.65</c:v>
                </c:pt>
                <c:pt idx="2">
                  <c:v>1489.8000000000002</c:v>
                </c:pt>
                <c:pt idx="3">
                  <c:v>1641</c:v>
                </c:pt>
                <c:pt idx="4">
                  <c:v>420.90000000000003</c:v>
                </c:pt>
                <c:pt idx="5">
                  <c:v>121.35000000000001</c:v>
                </c:pt>
                <c:pt idx="6">
                  <c:v>60.599999999999994</c:v>
                </c:pt>
                <c:pt idx="7">
                  <c:v>75.599999999999994</c:v>
                </c:pt>
                <c:pt idx="8">
                  <c:v>167.85000000000002</c:v>
                </c:pt>
                <c:pt idx="9">
                  <c:v>526.65000000000009</c:v>
                </c:pt>
                <c:pt idx="10">
                  <c:v>994.05000000000007</c:v>
                </c:pt>
                <c:pt idx="11">
                  <c:v>1062.5999999999999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FDB-99FD-D9A009E9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1400"/>
        <c:axId val="2083217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Q_Analysis_Cfs!$F$18:$Q$18</c:f>
              <c:numCache>
                <c:formatCode>General</c:formatCode>
                <c:ptCount val="12"/>
                <c:pt idx="0">
                  <c:v>1236.7953049478201</c:v>
                </c:pt>
                <c:pt idx="1">
                  <c:v>1088.1710555578754</c:v>
                </c:pt>
                <c:pt idx="2">
                  <c:v>1496.5681386892124</c:v>
                </c:pt>
                <c:pt idx="3">
                  <c:v>1618.7965745756273</c:v>
                </c:pt>
                <c:pt idx="4">
                  <c:v>1246.5651079706099</c:v>
                </c:pt>
                <c:pt idx="5">
                  <c:v>1351.5880279414912</c:v>
                </c:pt>
                <c:pt idx="6">
                  <c:v>925.32803167975692</c:v>
                </c:pt>
                <c:pt idx="7">
                  <c:v>636.08576183931666</c:v>
                </c:pt>
                <c:pt idx="8">
                  <c:v>611.05804044669469</c:v>
                </c:pt>
                <c:pt idx="9">
                  <c:v>737.93059652824047</c:v>
                </c:pt>
                <c:pt idx="10">
                  <c:v>883.29641045141045</c:v>
                </c:pt>
                <c:pt idx="11">
                  <c:v>918.39708600977531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FDB-99FD-D9A009E98F16}"/>
            </c:ext>
          </c:extLst>
        </c:ser>
        <c:ser>
          <c:idx val="2"/>
          <c:order val="2"/>
          <c:tx>
            <c:v>Water Right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'Bird Refuge'!$B$8:$M$8</c:f>
              <c:numCache>
                <c:formatCode>0</c:formatCode>
                <c:ptCount val="12"/>
                <c:pt idx="0">
                  <c:v>98.359035435477395</c:v>
                </c:pt>
                <c:pt idx="1">
                  <c:v>135.86069529164459</c:v>
                </c:pt>
                <c:pt idx="2">
                  <c:v>1016.719029139374</c:v>
                </c:pt>
                <c:pt idx="3">
                  <c:v>983.92164110262001</c:v>
                </c:pt>
                <c:pt idx="4">
                  <c:v>1022.5662402388559</c:v>
                </c:pt>
                <c:pt idx="5">
                  <c:v>593.69898081481665</c:v>
                </c:pt>
                <c:pt idx="6">
                  <c:v>943.80281593846939</c:v>
                </c:pt>
                <c:pt idx="7">
                  <c:v>676.95134054851644</c:v>
                </c:pt>
                <c:pt idx="8">
                  <c:v>995.05287583024563</c:v>
                </c:pt>
                <c:pt idx="9">
                  <c:v>477.05291689823997</c:v>
                </c:pt>
                <c:pt idx="10">
                  <c:v>171.12616959985129</c:v>
                </c:pt>
                <c:pt idx="11">
                  <c:v>33.078981772423099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2-4288-9CA8-DB05B81A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00"/>
        <c:axId val="208321792"/>
      </c:lineChart>
      <c:catAx>
        <c:axId val="20832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792"/>
        <c:crosses val="autoZero"/>
        <c:auto val="1"/>
        <c:lblAlgn val="ctr"/>
        <c:lblOffset val="100"/>
        <c:noMultiLvlLbl val="0"/>
      </c:catAx>
      <c:valAx>
        <c:axId val="208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753979883871327"/>
          <c:y val="0.12384227972400677"/>
          <c:w val="0.4694515315175577"/>
          <c:h val="0.21110082239438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0652341856883"/>
          <c:y val="5.0925925925925923E-2"/>
          <c:w val="0.8341681087298952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'Stacked_Habitat-acre'!$D$23:$O$23</c:f>
              <c:numCache>
                <c:formatCode>General</c:formatCode>
                <c:ptCount val="12"/>
                <c:pt idx="0">
                  <c:v>141.52626825031945</c:v>
                </c:pt>
                <c:pt idx="1">
                  <c:v>141.62571986440116</c:v>
                </c:pt>
                <c:pt idx="2">
                  <c:v>144.51312989792456</c:v>
                </c:pt>
                <c:pt idx="3">
                  <c:v>147.2961020272642</c:v>
                </c:pt>
                <c:pt idx="4">
                  <c:v>150.66171383174361</c:v>
                </c:pt>
                <c:pt idx="5">
                  <c:v>146.13554257759441</c:v>
                </c:pt>
                <c:pt idx="6">
                  <c:v>142.26816804327814</c:v>
                </c:pt>
                <c:pt idx="7">
                  <c:v>142.05386427528023</c:v>
                </c:pt>
                <c:pt idx="8">
                  <c:v>141.88288924768571</c:v>
                </c:pt>
                <c:pt idx="9">
                  <c:v>141.38619679193724</c:v>
                </c:pt>
                <c:pt idx="10">
                  <c:v>141.46798271450498</c:v>
                </c:pt>
                <c:pt idx="11">
                  <c:v>141.32946266455329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'Stacked_Habitat-acre'!$U$23:$AF$23</c:f>
              <c:numCache>
                <c:formatCode>General</c:formatCode>
                <c:ptCount val="12"/>
                <c:pt idx="0">
                  <c:v>4.9421076200000004E-2</c:v>
                </c:pt>
                <c:pt idx="1">
                  <c:v>0.36914133867142201</c:v>
                </c:pt>
                <c:pt idx="2">
                  <c:v>0.36914133867142201</c:v>
                </c:pt>
                <c:pt idx="3">
                  <c:v>15.290235632285992</c:v>
                </c:pt>
                <c:pt idx="4">
                  <c:v>20.758956724330879</c:v>
                </c:pt>
                <c:pt idx="5">
                  <c:v>14.285754123955524</c:v>
                </c:pt>
                <c:pt idx="6">
                  <c:v>12.514608141523327</c:v>
                </c:pt>
                <c:pt idx="7">
                  <c:v>12.460626272966737</c:v>
                </c:pt>
                <c:pt idx="8">
                  <c:v>0.36914133867142201</c:v>
                </c:pt>
                <c:pt idx="9">
                  <c:v>0.36914133867142201</c:v>
                </c:pt>
                <c:pt idx="10">
                  <c:v>0.36914133867142201</c:v>
                </c:pt>
                <c:pt idx="11">
                  <c:v>0.36914133867142201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38988053304069"/>
          <c:y val="0.88020778652668419"/>
          <c:w val="0.43354764982153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'Stacked_Habitat-acre'!$D$24:$O$24</c:f>
              <c:numCache>
                <c:formatCode>General</c:formatCode>
                <c:ptCount val="12"/>
                <c:pt idx="0">
                  <c:v>144.77841625914147</c:v>
                </c:pt>
                <c:pt idx="1">
                  <c:v>147.72571887272662</c:v>
                </c:pt>
                <c:pt idx="2">
                  <c:v>149.42607655501936</c:v>
                </c:pt>
                <c:pt idx="3">
                  <c:v>147.97767871773581</c:v>
                </c:pt>
                <c:pt idx="4">
                  <c:v>142.9877592625102</c:v>
                </c:pt>
                <c:pt idx="5">
                  <c:v>170.23033640301131</c:v>
                </c:pt>
                <c:pt idx="6">
                  <c:v>175.29335760008703</c:v>
                </c:pt>
                <c:pt idx="7">
                  <c:v>169.97503923907448</c:v>
                </c:pt>
                <c:pt idx="8">
                  <c:v>150.65271012914843</c:v>
                </c:pt>
                <c:pt idx="9">
                  <c:v>141.88117347895565</c:v>
                </c:pt>
                <c:pt idx="10">
                  <c:v>144.77595718030054</c:v>
                </c:pt>
                <c:pt idx="11">
                  <c:v>145.17410450899362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'Stacked_Habitat-acre'!$U$24:$AF$24</c:f>
              <c:numCache>
                <c:formatCode>General</c:formatCode>
                <c:ptCount val="12"/>
                <c:pt idx="0">
                  <c:v>0.12355269050000001</c:v>
                </c:pt>
                <c:pt idx="1">
                  <c:v>2.6156168826249058</c:v>
                </c:pt>
                <c:pt idx="2">
                  <c:v>2.6156168826249058</c:v>
                </c:pt>
                <c:pt idx="3">
                  <c:v>40.112101798206957</c:v>
                </c:pt>
                <c:pt idx="4">
                  <c:v>39.555875692450293</c:v>
                </c:pt>
                <c:pt idx="5">
                  <c:v>57.3241834396676</c:v>
                </c:pt>
                <c:pt idx="6">
                  <c:v>72.939643354627307</c:v>
                </c:pt>
                <c:pt idx="7">
                  <c:v>56.761024558180139</c:v>
                </c:pt>
                <c:pt idx="8">
                  <c:v>2.6156168826249058</c:v>
                </c:pt>
                <c:pt idx="9">
                  <c:v>2.6156168826249058</c:v>
                </c:pt>
                <c:pt idx="10">
                  <c:v>2.6156168826249058</c:v>
                </c:pt>
                <c:pt idx="11">
                  <c:v>2.6156168826249058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76309448576151"/>
          <c:y val="0.91724482356372106"/>
          <c:w val="0.45847950438832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'Stacked_Habitat-acre'!$D$25:$O$25</c:f>
              <c:numCache>
                <c:formatCode>General</c:formatCode>
                <c:ptCount val="12"/>
                <c:pt idx="0">
                  <c:v>60.869927900974744</c:v>
                </c:pt>
                <c:pt idx="1">
                  <c:v>60.912701674731593</c:v>
                </c:pt>
                <c:pt idx="2">
                  <c:v>62.154566119643377</c:v>
                </c:pt>
                <c:pt idx="3">
                  <c:v>63.351512205748897</c:v>
                </c:pt>
                <c:pt idx="4">
                  <c:v>63.36133696607169</c:v>
                </c:pt>
                <c:pt idx="5">
                  <c:v>61.594914012124775</c:v>
                </c:pt>
                <c:pt idx="6">
                  <c:v>60.183534051625188</c:v>
                </c:pt>
                <c:pt idx="7">
                  <c:v>60.183534051625188</c:v>
                </c:pt>
                <c:pt idx="8">
                  <c:v>60.524492968740027</c:v>
                </c:pt>
                <c:pt idx="9">
                  <c:v>60.809683681451979</c:v>
                </c:pt>
                <c:pt idx="10">
                  <c:v>60.844859506205637</c:v>
                </c:pt>
                <c:pt idx="11">
                  <c:v>60.785282541747804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'Stacked_Habitat-acre'!$U$25:$AF$25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0.15927424437736001</c:v>
                </c:pt>
                <c:pt idx="2">
                  <c:v>0.15927424437736001</c:v>
                </c:pt>
                <c:pt idx="3">
                  <c:v>6.5973123883908009</c:v>
                </c:pt>
                <c:pt idx="4">
                  <c:v>6.6072674142507086</c:v>
                </c:pt>
                <c:pt idx="5">
                  <c:v>5.520042317734509</c:v>
                </c:pt>
                <c:pt idx="6">
                  <c:v>5.2061211739563129</c:v>
                </c:pt>
                <c:pt idx="7">
                  <c:v>5.2061211740067499</c:v>
                </c:pt>
                <c:pt idx="8">
                  <c:v>0.15927424437736001</c:v>
                </c:pt>
                <c:pt idx="9">
                  <c:v>0.15927424437736001</c:v>
                </c:pt>
                <c:pt idx="10">
                  <c:v>0.15927424437736001</c:v>
                </c:pt>
                <c:pt idx="11">
                  <c:v>0.15927424437736001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layout>
            <c:manualLayout>
              <c:xMode val="edge"/>
              <c:yMode val="edge"/>
              <c:x val="8.7147585120263063E-3"/>
              <c:y val="0.15523512685914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82627153165092"/>
          <c:y val="0.91261519393409141"/>
          <c:w val="0.436344039616256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'Stacked_Habitat-acre'!$D$26:$O$26</c:f>
              <c:numCache>
                <c:formatCode>General</c:formatCode>
                <c:ptCount val="12"/>
                <c:pt idx="0">
                  <c:v>81.272242212367601</c:v>
                </c:pt>
                <c:pt idx="1">
                  <c:v>81.272242212367601</c:v>
                </c:pt>
                <c:pt idx="2">
                  <c:v>81.272242212367601</c:v>
                </c:pt>
                <c:pt idx="3">
                  <c:v>81.272242628916757</c:v>
                </c:pt>
                <c:pt idx="4">
                  <c:v>81.328358871994013</c:v>
                </c:pt>
                <c:pt idx="5">
                  <c:v>81.272242628916743</c:v>
                </c:pt>
                <c:pt idx="6">
                  <c:v>81.272242628916743</c:v>
                </c:pt>
                <c:pt idx="7">
                  <c:v>81.272242628916743</c:v>
                </c:pt>
                <c:pt idx="8">
                  <c:v>81.272242212367615</c:v>
                </c:pt>
                <c:pt idx="9">
                  <c:v>81.272242212367587</c:v>
                </c:pt>
                <c:pt idx="10">
                  <c:v>81.272242212367601</c:v>
                </c:pt>
                <c:pt idx="11">
                  <c:v>83.399445433482668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'Stacked_Habitat-acre'!$U$26:$AF$26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0.149000591056904</c:v>
                </c:pt>
                <c:pt idx="2">
                  <c:v>0.149000591056904</c:v>
                </c:pt>
                <c:pt idx="3">
                  <c:v>4.8703111734468045</c:v>
                </c:pt>
                <c:pt idx="4">
                  <c:v>4.8757375926403164</c:v>
                </c:pt>
                <c:pt idx="5">
                  <c:v>4.8703111734338105</c:v>
                </c:pt>
                <c:pt idx="6">
                  <c:v>4.8703111734468054</c:v>
                </c:pt>
                <c:pt idx="7">
                  <c:v>4.8703111734939881</c:v>
                </c:pt>
                <c:pt idx="8">
                  <c:v>0.149000591056904</c:v>
                </c:pt>
                <c:pt idx="9">
                  <c:v>0.149000591056904</c:v>
                </c:pt>
                <c:pt idx="10">
                  <c:v>0.149000591056904</c:v>
                </c:pt>
                <c:pt idx="11">
                  <c:v>0.149000591056904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5190377491832"/>
          <c:y val="0.91724482356372106"/>
          <c:w val="0.416590695099163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Data</a:t>
            </a:r>
          </a:p>
        </c:rich>
      </c:tx>
      <c:layout>
        <c:manualLayout>
          <c:xMode val="edge"/>
          <c:yMode val="edge"/>
          <c:x val="0.44036656891495596"/>
          <c:y val="4.8582995951417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8093320925843"/>
          <c:y val="5.0925925925925923E-2"/>
          <c:w val="0.85600202486456356"/>
          <c:h val="0.82045031080163644"/>
        </c:manualLayout>
      </c:layout>
      <c:areaChart>
        <c:grouping val="stacked"/>
        <c:varyColors val="0"/>
        <c:ser>
          <c:idx val="2"/>
          <c:order val="2"/>
          <c:tx>
            <c:v>Flow to j24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val>
            <c:numRef>
              <c:f>Q!$C$23:$N$23</c:f>
              <c:numCache>
                <c:formatCode>General</c:formatCode>
                <c:ptCount val="12"/>
                <c:pt idx="0">
                  <c:v>0.12750638737835782</c:v>
                </c:pt>
                <c:pt idx="1">
                  <c:v>0.60000000000000009</c:v>
                </c:pt>
                <c:pt idx="2">
                  <c:v>0.8</c:v>
                </c:pt>
                <c:pt idx="3">
                  <c:v>1.2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9.9999999999999992E-2</c:v>
                </c:pt>
                <c:pt idx="10">
                  <c:v>1.5398269906998507</c:v>
                </c:pt>
                <c:pt idx="11">
                  <c:v>9.232478060469111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40B0-B080-9F8047E02D0B}"/>
            </c:ext>
          </c:extLst>
        </c:ser>
        <c:ser>
          <c:idx val="3"/>
          <c:order val="3"/>
          <c:tx>
            <c:v>Flow to S.Cache Exist</c:v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Q!$C$24:$N$24</c:f>
              <c:numCache>
                <c:formatCode>General</c:formatCode>
                <c:ptCount val="12"/>
                <c:pt idx="4">
                  <c:v>1.6015533761367167</c:v>
                </c:pt>
                <c:pt idx="5">
                  <c:v>2.1768927656599741</c:v>
                </c:pt>
                <c:pt idx="6">
                  <c:v>2.0624711758513152</c:v>
                </c:pt>
                <c:pt idx="7">
                  <c:v>1.8378717640855338</c:v>
                </c:pt>
                <c:pt idx="8">
                  <c:v>1.0392987468435968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A-40B0-B080-9F8047E0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areaChart>
      <c:lineChart>
        <c:grouping val="standard"/>
        <c:varyColors val="0"/>
        <c:ser>
          <c:idx val="0"/>
          <c:order val="0"/>
          <c:tx>
            <c:v>Releases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RR!$B$5:$M$5</c:f>
              <c:numCache>
                <c:formatCode>General</c:formatCode>
                <c:ptCount val="12"/>
                <c:pt idx="0">
                  <c:v>0.12750638737835784</c:v>
                </c:pt>
                <c:pt idx="1">
                  <c:v>0.60000000000000009</c:v>
                </c:pt>
                <c:pt idx="2">
                  <c:v>0.80000000000000016</c:v>
                </c:pt>
                <c:pt idx="3">
                  <c:v>1.1999999999999997</c:v>
                </c:pt>
                <c:pt idx="4">
                  <c:v>4.2303245101692797</c:v>
                </c:pt>
                <c:pt idx="5">
                  <c:v>6.6336569415851612</c:v>
                </c:pt>
                <c:pt idx="6">
                  <c:v>6.4534009003134702</c:v>
                </c:pt>
                <c:pt idx="7">
                  <c:v>5.0027529349086004</c:v>
                </c:pt>
                <c:pt idx="8">
                  <c:v>1.1392987468436</c:v>
                </c:pt>
                <c:pt idx="9">
                  <c:v>9.9999999999999978E-2</c:v>
                </c:pt>
                <c:pt idx="10">
                  <c:v>1.539826990699851</c:v>
                </c:pt>
                <c:pt idx="11">
                  <c:v>9.232478060469111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A-40B0-B080-9F8047E02D0B}"/>
            </c:ext>
          </c:extLst>
        </c:ser>
        <c:ser>
          <c:idx val="1"/>
          <c:order val="1"/>
          <c:tx>
            <c:v>Inflow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strRef>
              <c:f>[2]Q!$C$1:$N$1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Q!$C$28:$N$28</c:f>
              <c:numCache>
                <c:formatCode>General</c:formatCode>
                <c:ptCount val="12"/>
                <c:pt idx="0">
                  <c:v>1.33448508781764</c:v>
                </c:pt>
                <c:pt idx="1">
                  <c:v>1.4176457224224903</c:v>
                </c:pt>
                <c:pt idx="2">
                  <c:v>3.8320748519351815</c:v>
                </c:pt>
                <c:pt idx="3">
                  <c:v>6.15917395520116</c:v>
                </c:pt>
                <c:pt idx="4">
                  <c:v>6.1782752257757201</c:v>
                </c:pt>
                <c:pt idx="5">
                  <c:v>2.7440008329244399</c:v>
                </c:pt>
                <c:pt idx="8">
                  <c:v>0.66289164399689504</c:v>
                </c:pt>
                <c:pt idx="9">
                  <c:v>1.21735847014218</c:v>
                </c:pt>
                <c:pt idx="10">
                  <c:v>1.28574719511767</c:v>
                </c:pt>
                <c:pt idx="11">
                  <c:v>4.2324780604691101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A-40B0-B080-9F8047E0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(Mm3/month)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06318133024314"/>
          <c:y val="0.10385773628979866"/>
          <c:w val="0.2187343505045885"/>
          <c:h val="0.22507762373159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22055654787301E-2"/>
          <c:y val="2.9898055532613523E-2"/>
          <c:w val="0.85571166673960397"/>
          <c:h val="0.83905551890145258"/>
        </c:manualLayout>
      </c:layout>
      <c:lineChart>
        <c:grouping val="standard"/>
        <c:varyColors val="0"/>
        <c:ser>
          <c:idx val="0"/>
          <c:order val="0"/>
          <c:tx>
            <c:v>Monthly 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STOR!$B$2:$M$2</c:f>
              <c:numCache>
                <c:formatCode>General</c:formatCode>
                <c:ptCount val="12"/>
                <c:pt idx="0">
                  <c:v>5</c:v>
                </c:pt>
                <c:pt idx="1">
                  <c:v>6.206978700439282</c:v>
                </c:pt>
                <c:pt idx="2">
                  <c:v>7.0246244228617725</c:v>
                </c:pt>
                <c:pt idx="3">
                  <c:v>10.056699274796955</c:v>
                </c:pt>
                <c:pt idx="4">
                  <c:v>14.983409590087847</c:v>
                </c:pt>
                <c:pt idx="5">
                  <c:v>17.784182906407064</c:v>
                </c:pt>
                <c:pt idx="6">
                  <c:v>14.798032473698518</c:v>
                </c:pt>
                <c:pt idx="7">
                  <c:v>8.9595053365432946</c:v>
                </c:pt>
                <c:pt idx="8">
                  <c:v>4.4795256900339222</c:v>
                </c:pt>
                <c:pt idx="9">
                  <c:v>4.2</c:v>
                </c:pt>
                <c:pt idx="10">
                  <c:v>5.2540797955821805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205-95A1-5D5E082C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scatterChart>
        <c:scatterStyle val="smoothMarker"/>
        <c:varyColors val="0"/>
        <c:ser>
          <c:idx val="1"/>
          <c:order val="1"/>
          <c:tx>
            <c:v>Capacity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STOR_MaxMin!$B$1:$M$1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STOR_MaxMin!$B$3:$M$3</c:f>
              <c:numCache>
                <c:formatCode>General</c:formatCode>
                <c:ptCount val="12"/>
                <c:pt idx="0">
                  <c:v>23.046340000000001</c:v>
                </c:pt>
                <c:pt idx="1">
                  <c:v>23.046340000000001</c:v>
                </c:pt>
                <c:pt idx="2">
                  <c:v>23.046340000000001</c:v>
                </c:pt>
                <c:pt idx="3">
                  <c:v>23.046340000000001</c:v>
                </c:pt>
                <c:pt idx="4">
                  <c:v>23.046340000000001</c:v>
                </c:pt>
                <c:pt idx="5">
                  <c:v>23.046340000000001</c:v>
                </c:pt>
                <c:pt idx="6">
                  <c:v>23.046340000000001</c:v>
                </c:pt>
                <c:pt idx="7">
                  <c:v>23.046340000000001</c:v>
                </c:pt>
                <c:pt idx="8">
                  <c:v>23.046340000000001</c:v>
                </c:pt>
                <c:pt idx="9">
                  <c:v>23.046340000000001</c:v>
                </c:pt>
                <c:pt idx="10">
                  <c:v>23.046340000000001</c:v>
                </c:pt>
                <c:pt idx="11">
                  <c:v>23.046340000000001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35-4205-95A1-5D5E082C37D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STOR_MaxMin!$B$1:$M$1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STOR_MaxMin!$B$4:$M$4</c:f>
              <c:numCache>
                <c:formatCode>General</c:formatCode>
                <c:ptCount val="12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35-4205-95A1-5D5E082C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scatter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00958047892117"/>
          <c:y val="0.20429838360189329"/>
          <c:w val="0.22825178400639323"/>
          <c:h val="0.16552925566093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Reservoir Operational Data</a:t>
            </a:r>
          </a:p>
        </c:rich>
      </c:tx>
      <c:layout>
        <c:manualLayout>
          <c:xMode val="edge"/>
          <c:yMode val="edge"/>
          <c:x val="0.34421256923193883"/>
          <c:y val="5.0521694174602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501006935684"/>
          <c:y val="0.17171296296296296"/>
          <c:w val="0.77531321232400752"/>
          <c:h val="0.67492782152230968"/>
        </c:manualLayout>
      </c:layout>
      <c:barChart>
        <c:barDir val="col"/>
        <c:grouping val="clustered"/>
        <c:varyColors val="0"/>
        <c:ser>
          <c:idx val="1"/>
          <c:order val="2"/>
          <c:tx>
            <c:v>Current releases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52</c:v>
                </c:pt>
                <c:pt idx="3">
                  <c:v>108</c:v>
                </c:pt>
                <c:pt idx="4">
                  <c:v>180</c:v>
                </c:pt>
                <c:pt idx="5">
                  <c:v>184</c:v>
                </c:pt>
                <c:pt idx="6">
                  <c:v>96</c:v>
                </c:pt>
                <c:pt idx="7">
                  <c:v>60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697-A53C-6B1E0D7CD91D}"/>
            </c:ext>
          </c:extLst>
        </c:ser>
        <c:ser>
          <c:idx val="3"/>
          <c:order val="4"/>
          <c:tx>
            <c:v>Instream flow below reservoir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Q_Analysis_Cfs!$F$24:$Q$24</c:f>
              <c:numCache>
                <c:formatCode>General</c:formatCode>
                <c:ptCount val="12"/>
                <c:pt idx="0">
                  <c:v>1.7122739269276241</c:v>
                </c:pt>
                <c:pt idx="1">
                  <c:v>8.0573560060800009</c:v>
                </c:pt>
                <c:pt idx="2">
                  <c:v>10.743141341440001</c:v>
                </c:pt>
                <c:pt idx="3">
                  <c:v>16.114712012159998</c:v>
                </c:pt>
                <c:pt idx="4">
                  <c:v>2.6857853353600003</c:v>
                </c:pt>
                <c:pt idx="5">
                  <c:v>1.3428926676800002</c:v>
                </c:pt>
                <c:pt idx="6">
                  <c:v>1.3428926676800002</c:v>
                </c:pt>
                <c:pt idx="7">
                  <c:v>1.3428926676800002</c:v>
                </c:pt>
                <c:pt idx="8">
                  <c:v>1.3428926676800002</c:v>
                </c:pt>
                <c:pt idx="9">
                  <c:v>1.3428926676799999</c:v>
                </c:pt>
                <c:pt idx="10">
                  <c:v>20.67822375306589</c:v>
                </c:pt>
                <c:pt idx="11">
                  <c:v>12.398227091920438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D94-45B1-AB2C-C0008991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57344"/>
        <c:axId val="566965544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v>Diversion to S. Cache demand</c:v>
                </c:tx>
                <c:spPr>
                  <a:pattFill prst="wdUpDiag">
                    <a:fgClr>
                      <a:schemeClr val="accent6">
                        <a:lumMod val="50000"/>
                      </a:schemeClr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Q_Analysis_Cfs!$F$25:$Q$25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21.507142857121458</c:v>
                      </c:pt>
                      <c:pt idx="5">
                        <c:v>29.233333333304156</c:v>
                      </c:pt>
                      <c:pt idx="6">
                        <c:v>27.696774193520792</c:v>
                      </c:pt>
                      <c:pt idx="7">
                        <c:v>24.680645161265701</c:v>
                      </c:pt>
                      <c:pt idx="8">
                        <c:v>13.956666666652787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D94-45B1-AB2C-C0008991298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Model recommended releases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RR_cfs!$B$5:$M$5</c:f>
              <c:numCache>
                <c:formatCode>General</c:formatCode>
                <c:ptCount val="12"/>
                <c:pt idx="0">
                  <c:v>5.1368217807828733</c:v>
                </c:pt>
                <c:pt idx="1">
                  <c:v>8.0573560060800009</c:v>
                </c:pt>
                <c:pt idx="2">
                  <c:v>10.743141341440001</c:v>
                </c:pt>
                <c:pt idx="3">
                  <c:v>16.114712012159995</c:v>
                </c:pt>
                <c:pt idx="4">
                  <c:v>56.808717666133134</c:v>
                </c:pt>
                <c:pt idx="5">
                  <c:v>89.082892667592475</c:v>
                </c:pt>
                <c:pt idx="6">
                  <c:v>86.662247506304695</c:v>
                </c:pt>
                <c:pt idx="7">
                  <c:v>67.181602345033596</c:v>
                </c:pt>
                <c:pt idx="8">
                  <c:v>15.29955933433283</c:v>
                </c:pt>
                <c:pt idx="9">
                  <c:v>1.3428926676799997</c:v>
                </c:pt>
                <c:pt idx="10">
                  <c:v>41.356447506131786</c:v>
                </c:pt>
                <c:pt idx="11">
                  <c:v>61.991135459602184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A-4697-A53C-6B1E0D7C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Inflow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Q_Analysis_Cfs!$F$29:$Q$29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17.920702395586094</c:v>
                      </c:pt>
                      <c:pt idx="1">
                        <c:v>19.037460460090788</c:v>
                      </c:pt>
                      <c:pt idx="2">
                        <c:v>51.46065220664677</c:v>
                      </c:pt>
                      <c:pt idx="3">
                        <c:v>82.711095434052623</c:v>
                      </c:pt>
                      <c:pt idx="4">
                        <c:v>82.967604996032108</c:v>
                      </c:pt>
                      <c:pt idx="5">
                        <c:v>36.848985986420431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8.9019232818977123</c:v>
                      </c:pt>
                      <c:pt idx="9">
                        <c:v>16.347817634920759</c:v>
                      </c:pt>
                      <c:pt idx="10">
                        <c:v>17.266204808136454</c:v>
                      </c:pt>
                      <c:pt idx="11">
                        <c:v>56.837637535204358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94-45B1-AB2C-C00089912981}"/>
                  </c:ext>
                </c:extLst>
              </c15:ser>
            </c15:filteredLineSeries>
          </c:ext>
        </c:extLst>
      </c:lineChart>
      <c:catAx>
        <c:axId val="5669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595809497025621"/>
          <c:y val="0.2035209795621393"/>
          <c:w val="0.36615413329121038"/>
          <c:h val="0.1229478769930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- Hyrum Reservoir</a:t>
            </a:r>
          </a:p>
        </c:rich>
      </c:tx>
      <c:layout>
        <c:manualLayout>
          <c:xMode val="edge"/>
          <c:yMode val="edge"/>
          <c:x val="0.34611650866199645"/>
          <c:y val="3.8373986222259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095519468161"/>
          <c:y val="0.17171296296296296"/>
          <c:w val="0.75282867044654833"/>
          <c:h val="0.67492782152230968"/>
        </c:manualLayout>
      </c:layout>
      <c:barChart>
        <c:barDir val="col"/>
        <c:grouping val="clustered"/>
        <c:varyColors val="0"/>
        <c:ser>
          <c:idx val="1"/>
          <c:order val="1"/>
          <c:tx>
            <c:v>Existing Storage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Hyrum_BOR_Data!$B$2:$B$13</c:f>
              <c:numCache>
                <c:formatCode>General</c:formatCode>
                <c:ptCount val="12"/>
                <c:pt idx="0">
                  <c:v>12031</c:v>
                </c:pt>
                <c:pt idx="1">
                  <c:v>14245</c:v>
                </c:pt>
                <c:pt idx="2">
                  <c:v>15149</c:v>
                </c:pt>
                <c:pt idx="3">
                  <c:v>15149</c:v>
                </c:pt>
                <c:pt idx="4">
                  <c:v>14862</c:v>
                </c:pt>
                <c:pt idx="5">
                  <c:v>10007</c:v>
                </c:pt>
                <c:pt idx="6">
                  <c:v>4967</c:v>
                </c:pt>
                <c:pt idx="7">
                  <c:v>1894</c:v>
                </c:pt>
                <c:pt idx="8">
                  <c:v>2085</c:v>
                </c:pt>
                <c:pt idx="9">
                  <c:v>3014</c:v>
                </c:pt>
                <c:pt idx="10">
                  <c:v>5248</c:v>
                </c:pt>
                <c:pt idx="11">
                  <c:v>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835-821D-20A569F0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6957344"/>
        <c:axId val="566965544"/>
      </c:barChart>
      <c:lineChart>
        <c:grouping val="stacked"/>
        <c:varyColors val="0"/>
        <c:ser>
          <c:idx val="0"/>
          <c:order val="0"/>
          <c:tx>
            <c:v>Model Recommended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STOR_acft!$B$5:$M$5</c:f>
              <c:numCache>
                <c:formatCode>General</c:formatCode>
                <c:ptCount val="12"/>
                <c:pt idx="0">
                  <c:v>4053.5720099999999</c:v>
                </c:pt>
                <c:pt idx="1">
                  <c:v>5032.0870253533694</c:v>
                </c:pt>
                <c:pt idx="2">
                  <c:v>5694.9641882549768</c:v>
                </c:pt>
                <c:pt idx="3">
                  <c:v>8153.1109386608468</c:v>
                </c:pt>
                <c:pt idx="4">
                  <c:v>12147.265945749134</c:v>
                </c:pt>
                <c:pt idx="5">
                  <c:v>14417.893210026425</c:v>
                </c:pt>
                <c:pt idx="6">
                  <c:v>11996.978047691075</c:v>
                </c:pt>
                <c:pt idx="7">
                  <c:v>7263.6000111315052</c:v>
                </c:pt>
                <c:pt idx="8">
                  <c:v>3631.6159910394886</c:v>
                </c:pt>
                <c:pt idx="9">
                  <c:v>3405.0004884</c:v>
                </c:pt>
                <c:pt idx="10">
                  <c:v>4259.5581595356898</c:v>
                </c:pt>
                <c:pt idx="11">
                  <c:v>4053.5720099999999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D-4835-821D-20A569F0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</c:lineChart>
      <c:catAx>
        <c:axId val="5669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(acre 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30517011680455"/>
          <c:y val="0.17671223388743074"/>
          <c:w val="0.25586319026246851"/>
          <c:h val="0.10267595723191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Porcupine Hydrology</a:t>
            </a:r>
          </a:p>
        </c:rich>
      </c:tx>
      <c:layout>
        <c:manualLayout>
          <c:xMode val="edge"/>
          <c:yMode val="edge"/>
          <c:x val="0.38269839093449892"/>
          <c:y val="3.845539055170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8093320925843"/>
          <c:y val="5.0925925925925923E-2"/>
          <c:w val="0.85600202486456356"/>
          <c:h val="0.82045031080163644"/>
        </c:manualLayout>
      </c:layout>
      <c:areaChart>
        <c:grouping val="stacked"/>
        <c:varyColors val="0"/>
        <c:ser>
          <c:idx val="2"/>
          <c:order val="2"/>
          <c:tx>
            <c:v>Flow to j32</c:v>
          </c:tx>
          <c:spPr>
            <a:solidFill>
              <a:schemeClr val="bg2"/>
            </a:solidFill>
            <a:ln w="25400">
              <a:noFill/>
            </a:ln>
            <a:effectLst/>
          </c:spPr>
          <c:val>
            <c:numRef>
              <c:f>Q!$C$28:$N$28</c:f>
              <c:numCache>
                <c:formatCode>General</c:formatCode>
                <c:ptCount val="12"/>
                <c:pt idx="0">
                  <c:v>1.33448508781764</c:v>
                </c:pt>
                <c:pt idx="1">
                  <c:v>1.4176457224224903</c:v>
                </c:pt>
                <c:pt idx="2">
                  <c:v>3.8320748519351815</c:v>
                </c:pt>
                <c:pt idx="3">
                  <c:v>6.15917395520116</c:v>
                </c:pt>
                <c:pt idx="4">
                  <c:v>6.1782752257757201</c:v>
                </c:pt>
                <c:pt idx="5">
                  <c:v>2.7440008329244399</c:v>
                </c:pt>
                <c:pt idx="8">
                  <c:v>0.66289164399689504</c:v>
                </c:pt>
                <c:pt idx="9">
                  <c:v>1.21735847014218</c:v>
                </c:pt>
                <c:pt idx="10">
                  <c:v>1.28574719511767</c:v>
                </c:pt>
                <c:pt idx="11">
                  <c:v>4.2324780604691101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531-9739-E117328B2604}"/>
            </c:ext>
          </c:extLst>
        </c:ser>
        <c:ser>
          <c:idx val="3"/>
          <c:order val="3"/>
          <c:tx>
            <c:v>Flow to j38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Q!$C$32:$N$32</c:f>
              <c:numCache>
                <c:formatCode>General</c:formatCode>
                <c:ptCount val="12"/>
                <c:pt idx="0">
                  <c:v>1.33448508781764</c:v>
                </c:pt>
                <c:pt idx="1">
                  <c:v>1.4176457224224903</c:v>
                </c:pt>
                <c:pt idx="2">
                  <c:v>3.832074851935181</c:v>
                </c:pt>
                <c:pt idx="3">
                  <c:v>6.1591739552011617</c:v>
                </c:pt>
                <c:pt idx="4">
                  <c:v>8.9734717232667904</c:v>
                </c:pt>
                <c:pt idx="5">
                  <c:v>5.1887233926718892</c:v>
                </c:pt>
                <c:pt idx="6">
                  <c:v>1.9548556288234324</c:v>
                </c:pt>
                <c:pt idx="7">
                  <c:v>1.7756565259600428</c:v>
                </c:pt>
                <c:pt idx="8">
                  <c:v>1.6326886833849803</c:v>
                </c:pt>
                <c:pt idx="9">
                  <c:v>1.21735847014218</c:v>
                </c:pt>
                <c:pt idx="10">
                  <c:v>1.2857471951176702</c:v>
                </c:pt>
                <c:pt idx="11">
                  <c:v>1.1699178535636501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1-4531-9739-E117328B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areaChart>
      <c:lineChart>
        <c:grouping val="standard"/>
        <c:varyColors val="0"/>
        <c:ser>
          <c:idx val="0"/>
          <c:order val="0"/>
          <c:tx>
            <c:v>Releases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RR!$B$6:$M$6</c:f>
              <c:numCache>
                <c:formatCode>General</c:formatCode>
                <c:ptCount val="12"/>
                <c:pt idx="4">
                  <c:v>3.8524467903266055</c:v>
                </c:pt>
                <c:pt idx="5">
                  <c:v>4.2016264360691506</c:v>
                </c:pt>
                <c:pt idx="6">
                  <c:v>3.1896719669859808</c:v>
                </c:pt>
                <c:pt idx="7">
                  <c:v>2.4991068451204637</c:v>
                </c:pt>
                <c:pt idx="8">
                  <c:v>0.96979703938808504</c:v>
                </c:pt>
                <c:pt idx="11">
                  <c:v>3.0625602069054603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1-4531-9739-E117328B2604}"/>
            </c:ext>
          </c:extLst>
        </c:ser>
        <c:ser>
          <c:idx val="1"/>
          <c:order val="1"/>
          <c:tx>
            <c:v>Inflow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strRef>
              <c:f>[2]Q!$C$1:$N$1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[2]Q!$C$29:$N$29</c:f>
              <c:numCache>
                <c:formatCode>General</c:formatCode>
                <c:ptCount val="12"/>
                <c:pt idx="0">
                  <c:v>4.1352164723545375</c:v>
                </c:pt>
                <c:pt idx="1">
                  <c:v>4.1352157592773438</c:v>
                </c:pt>
                <c:pt idx="2">
                  <c:v>16.871489438630466</c:v>
                </c:pt>
                <c:pt idx="3">
                  <c:v>32.010071478177409</c:v>
                </c:pt>
                <c:pt idx="4">
                  <c:v>31.752576692241139</c:v>
                </c:pt>
                <c:pt idx="5">
                  <c:v>16.733689259618757</c:v>
                </c:pt>
                <c:pt idx="6">
                  <c:v>8.1874742930750983</c:v>
                </c:pt>
                <c:pt idx="7">
                  <c:v>5.8616042550824812</c:v>
                </c:pt>
                <c:pt idx="8">
                  <c:v>5.6408857887945016</c:v>
                </c:pt>
                <c:pt idx="9">
                  <c:v>5.8276941473754924</c:v>
                </c:pt>
                <c:pt idx="10">
                  <c:v>6.4899908382462836</c:v>
                </c:pt>
                <c:pt idx="11">
                  <c:v>5.3456861950068104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1-4531-9739-E117328B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(Mm3/month)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3608460951021"/>
          <c:y val="0.12412438060500848"/>
          <c:w val="0.16273119684800616"/>
          <c:h val="0.1578771864038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Porcupine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22055654787301E-2"/>
          <c:y val="2.9898055532613523E-2"/>
          <c:w val="0.85571166673960397"/>
          <c:h val="0.83905551890145258"/>
        </c:manualLayout>
      </c:layout>
      <c:lineChart>
        <c:grouping val="standard"/>
        <c:varyColors val="0"/>
        <c:ser>
          <c:idx val="0"/>
          <c:order val="2"/>
          <c:tx>
            <c:v>Monthly 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STOR!$B$3:$M$3</c:f>
              <c:numCache>
                <c:formatCode>General</c:formatCode>
                <c:ptCount val="12"/>
                <c:pt idx="0">
                  <c:v>3</c:v>
                </c:pt>
                <c:pt idx="1">
                  <c:v>3.3606182903779489</c:v>
                </c:pt>
                <c:pt idx="2">
                  <c:v>4.0732771632591893</c:v>
                </c:pt>
                <c:pt idx="3">
                  <c:v>6.0651181752386503</c:v>
                </c:pt>
                <c:pt idx="4">
                  <c:v>13.138772920107604</c:v>
                </c:pt>
                <c:pt idx="5">
                  <c:v>11.630599470163567</c:v>
                </c:pt>
                <c:pt idx="6">
                  <c:v>8.2960613428085299</c:v>
                </c:pt>
                <c:pt idx="7">
                  <c:v>5.4412122233754125</c:v>
                </c:pt>
                <c:pt idx="8">
                  <c:v>3.2177430103409672</c:v>
                </c:pt>
                <c:pt idx="9">
                  <c:v>2.5061383144090477</c:v>
                </c:pt>
                <c:pt idx="10">
                  <c:v>2.7263721397852381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0-4FBC-A4C1-0D6BC04D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scatterChart>
        <c:scatterStyle val="smoothMarker"/>
        <c:varyColors val="0"/>
        <c:ser>
          <c:idx val="2"/>
          <c:order val="0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[2]STOR_MaxMin!$B$11:$M$11</c:f>
              <c:numCache>
                <c:formatCode>General</c:formatCode>
                <c:ptCount val="12"/>
                <c:pt idx="0">
                  <c:v>16.035240000000002</c:v>
                </c:pt>
                <c:pt idx="1">
                  <c:v>16.035240000000002</c:v>
                </c:pt>
                <c:pt idx="2">
                  <c:v>16.035240000000002</c:v>
                </c:pt>
                <c:pt idx="3">
                  <c:v>16.035240000000002</c:v>
                </c:pt>
                <c:pt idx="4">
                  <c:v>16.035240000000002</c:v>
                </c:pt>
                <c:pt idx="5">
                  <c:v>16.035240000000002</c:v>
                </c:pt>
                <c:pt idx="6">
                  <c:v>16.035240000000002</c:v>
                </c:pt>
                <c:pt idx="7">
                  <c:v>16.035240000000002</c:v>
                </c:pt>
                <c:pt idx="8">
                  <c:v>16.035240000000002</c:v>
                </c:pt>
                <c:pt idx="9">
                  <c:v>16.035240000000002</c:v>
                </c:pt>
                <c:pt idx="10">
                  <c:v>16.035240000000002</c:v>
                </c:pt>
                <c:pt idx="11">
                  <c:v>16.035240000000002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0-4FBC-A4C1-0D6BC04DE0B2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[2]STOR_MaxMin!$B$12:$M$12</c:f>
              <c:numCache>
                <c:formatCode>General</c:formatCode>
                <c:ptCount val="12"/>
                <c:pt idx="0">
                  <c:v>2.4669599999999998</c:v>
                </c:pt>
                <c:pt idx="1">
                  <c:v>2.4669599999999998</c:v>
                </c:pt>
                <c:pt idx="2">
                  <c:v>2.4669599999999998</c:v>
                </c:pt>
                <c:pt idx="3">
                  <c:v>2.4669599999999998</c:v>
                </c:pt>
                <c:pt idx="4">
                  <c:v>2.4669599999999998</c:v>
                </c:pt>
                <c:pt idx="5">
                  <c:v>2.4669599999999998</c:v>
                </c:pt>
                <c:pt idx="6">
                  <c:v>2.4669599999999998</c:v>
                </c:pt>
                <c:pt idx="7">
                  <c:v>2.4669599999999998</c:v>
                </c:pt>
                <c:pt idx="8">
                  <c:v>2.4669599999999998</c:v>
                </c:pt>
                <c:pt idx="9">
                  <c:v>2.4669599999999998</c:v>
                </c:pt>
                <c:pt idx="10">
                  <c:v>2.4669599999999998</c:v>
                </c:pt>
                <c:pt idx="11">
                  <c:v>2.4669599999999998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C0-4FBC-A4C1-0D6BC04D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scatter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00958047892117"/>
          <c:y val="0.20429838360189329"/>
          <c:w val="0.22825178400639323"/>
          <c:h val="0.16552925566093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L25 - Little Bear Below Hyrum Reservoir at Mendon</a:t>
            </a:r>
          </a:p>
        </c:rich>
      </c:tx>
      <c:layout>
        <c:manualLayout>
          <c:xMode val="edge"/>
          <c:yMode val="edge"/>
          <c:x val="0.19602570478108561"/>
          <c:y val="2.2004753259318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1083476982626"/>
          <c:y val="0.10044215919903939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v>Current Flow at Mendon Road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Q_Analysis_Cfs!$T$24:$AE$24</c:f>
              <c:numCache>
                <c:formatCode>General</c:formatCode>
                <c:ptCount val="12"/>
                <c:pt idx="0">
                  <c:v>12.394792771392698</c:v>
                </c:pt>
                <c:pt idx="1">
                  <c:v>8.7999047230965974</c:v>
                </c:pt>
                <c:pt idx="2">
                  <c:v>17.728343323280644</c:v>
                </c:pt>
                <c:pt idx="3">
                  <c:v>26.554492675714634</c:v>
                </c:pt>
                <c:pt idx="4">
                  <c:v>21.438266186268773</c:v>
                </c:pt>
                <c:pt idx="5">
                  <c:v>8.7070680439995787</c:v>
                </c:pt>
                <c:pt idx="6">
                  <c:v>4.4633742488257377</c:v>
                </c:pt>
                <c:pt idx="7">
                  <c:v>5.4603458282647566</c:v>
                </c:pt>
                <c:pt idx="8">
                  <c:v>5.8606434525538065</c:v>
                </c:pt>
                <c:pt idx="9">
                  <c:v>5.4687089820733137</c:v>
                </c:pt>
                <c:pt idx="10">
                  <c:v>8.5488102220060931</c:v>
                </c:pt>
                <c:pt idx="11">
                  <c:v>10.150723700052035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E-49DF-B9C5-B12D2D35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1400"/>
        <c:axId val="2083217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Q_Analysis_Cfs!$F$24:$Q$24</c:f>
              <c:numCache>
                <c:formatCode>General</c:formatCode>
                <c:ptCount val="12"/>
                <c:pt idx="0">
                  <c:v>1.7122739269276241</c:v>
                </c:pt>
                <c:pt idx="1">
                  <c:v>8.0573560060800009</c:v>
                </c:pt>
                <c:pt idx="2">
                  <c:v>10.743141341440001</c:v>
                </c:pt>
                <c:pt idx="3">
                  <c:v>16.114712012159998</c:v>
                </c:pt>
                <c:pt idx="4">
                  <c:v>2.6857853353600003</c:v>
                </c:pt>
                <c:pt idx="5">
                  <c:v>1.3428926676800002</c:v>
                </c:pt>
                <c:pt idx="6">
                  <c:v>1.3428926676800002</c:v>
                </c:pt>
                <c:pt idx="7">
                  <c:v>1.3428926676800002</c:v>
                </c:pt>
                <c:pt idx="8">
                  <c:v>1.3428926676800002</c:v>
                </c:pt>
                <c:pt idx="9">
                  <c:v>1.3428926676799999</c:v>
                </c:pt>
                <c:pt idx="10">
                  <c:v>20.67822375306589</c:v>
                </c:pt>
                <c:pt idx="11">
                  <c:v>12.398227091920438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E-49DF-B9C5-B12D2D35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00"/>
        <c:axId val="208321792"/>
      </c:lineChart>
      <c:catAx>
        <c:axId val="20832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792"/>
        <c:crosses val="autoZero"/>
        <c:auto val="1"/>
        <c:lblAlgn val="ctr"/>
        <c:lblOffset val="100"/>
        <c:noMultiLvlLbl val="0"/>
      </c:catAx>
      <c:valAx>
        <c:axId val="208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51319479616985"/>
          <c:y val="0.13601619610166274"/>
          <c:w val="0.49669056918386123"/>
          <c:h val="0.17250535364747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Reservoir Operational Data</a:t>
            </a:r>
          </a:p>
        </c:rich>
      </c:tx>
      <c:layout>
        <c:manualLayout>
          <c:xMode val="edge"/>
          <c:yMode val="edge"/>
          <c:x val="0.34421256923193883"/>
          <c:y val="5.0521694174602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501006935684"/>
          <c:y val="0.17171296296296296"/>
          <c:w val="0.77531321232400752"/>
          <c:h val="0.67492782152230968"/>
        </c:manualLayout>
      </c:layout>
      <c:barChart>
        <c:barDir val="col"/>
        <c:grouping val="clustered"/>
        <c:varyColors val="0"/>
        <c:ser>
          <c:idx val="1"/>
          <c:order val="2"/>
          <c:tx>
            <c:v>Current releases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52</c:v>
                </c:pt>
                <c:pt idx="3">
                  <c:v>108</c:v>
                </c:pt>
                <c:pt idx="4">
                  <c:v>180</c:v>
                </c:pt>
                <c:pt idx="5">
                  <c:v>184</c:v>
                </c:pt>
                <c:pt idx="6">
                  <c:v>96</c:v>
                </c:pt>
                <c:pt idx="7">
                  <c:v>60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1-4219-808C-5B418561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57344"/>
        <c:axId val="566965544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v>Diversion to S. Cache demand</c:v>
                </c:tx>
                <c:spPr>
                  <a:pattFill prst="wdUpDiag">
                    <a:fgClr>
                      <a:schemeClr val="accent6">
                        <a:lumMod val="50000"/>
                      </a:schemeClr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Q_Analysis_Cfs!$F$25:$Q$25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21.507142857121458</c:v>
                      </c:pt>
                      <c:pt idx="5">
                        <c:v>29.233333333304156</c:v>
                      </c:pt>
                      <c:pt idx="6">
                        <c:v>27.696774193520792</c:v>
                      </c:pt>
                      <c:pt idx="7">
                        <c:v>24.680645161265701</c:v>
                      </c:pt>
                      <c:pt idx="8">
                        <c:v>13.956666666652787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7F1-4219-808C-5B4185610BB4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Instream flow below reservoir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solidFill>
                      <a:schemeClr val="accent4">
                        <a:lumMod val="40000"/>
                        <a:lumOff val="60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Q_Analysis_Cfs!$F$24:$Q$24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1.7122739269276241</c:v>
                      </c:pt>
                      <c:pt idx="1">
                        <c:v>8.0573560060800009</c:v>
                      </c:pt>
                      <c:pt idx="2">
                        <c:v>10.743141341440001</c:v>
                      </c:pt>
                      <c:pt idx="3">
                        <c:v>16.114712012159998</c:v>
                      </c:pt>
                      <c:pt idx="4">
                        <c:v>2.6857853353600003</c:v>
                      </c:pt>
                      <c:pt idx="5">
                        <c:v>1.3428926676800002</c:v>
                      </c:pt>
                      <c:pt idx="6">
                        <c:v>1.3428926676800002</c:v>
                      </c:pt>
                      <c:pt idx="7">
                        <c:v>1.3428926676800002</c:v>
                      </c:pt>
                      <c:pt idx="8">
                        <c:v>1.3428926676800002</c:v>
                      </c:pt>
                      <c:pt idx="9">
                        <c:v>1.3428926676799999</c:v>
                      </c:pt>
                      <c:pt idx="10">
                        <c:v>20.67822375306589</c:v>
                      </c:pt>
                      <c:pt idx="11">
                        <c:v>12.398227091920438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F1-4219-808C-5B4185610BB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Model recommended releases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RR_cfs!$B$5:$M$5</c:f>
              <c:numCache>
                <c:formatCode>General</c:formatCode>
                <c:ptCount val="12"/>
                <c:pt idx="0">
                  <c:v>5.1368217807828733</c:v>
                </c:pt>
                <c:pt idx="1">
                  <c:v>8.0573560060800009</c:v>
                </c:pt>
                <c:pt idx="2">
                  <c:v>10.743141341440001</c:v>
                </c:pt>
                <c:pt idx="3">
                  <c:v>16.114712012159995</c:v>
                </c:pt>
                <c:pt idx="4">
                  <c:v>56.808717666133134</c:v>
                </c:pt>
                <c:pt idx="5">
                  <c:v>89.082892667592475</c:v>
                </c:pt>
                <c:pt idx="6">
                  <c:v>86.662247506304695</c:v>
                </c:pt>
                <c:pt idx="7">
                  <c:v>67.181602345033596</c:v>
                </c:pt>
                <c:pt idx="8">
                  <c:v>15.29955933433283</c:v>
                </c:pt>
                <c:pt idx="9">
                  <c:v>1.3428926676799997</c:v>
                </c:pt>
                <c:pt idx="10">
                  <c:v>41.356447506131786</c:v>
                </c:pt>
                <c:pt idx="11">
                  <c:v>61.991135459602184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1-4219-808C-5B418561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Inflow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Q_Analysis_Cfs!$F$29:$Q$29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17.920702395586094</c:v>
                      </c:pt>
                      <c:pt idx="1">
                        <c:v>19.037460460090788</c:v>
                      </c:pt>
                      <c:pt idx="2">
                        <c:v>51.46065220664677</c:v>
                      </c:pt>
                      <c:pt idx="3">
                        <c:v>82.711095434052623</c:v>
                      </c:pt>
                      <c:pt idx="4">
                        <c:v>82.967604996032108</c:v>
                      </c:pt>
                      <c:pt idx="5">
                        <c:v>36.848985986420431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8.9019232818977123</c:v>
                      </c:pt>
                      <c:pt idx="9">
                        <c:v>16.347817634920759</c:v>
                      </c:pt>
                      <c:pt idx="10">
                        <c:v>17.266204808136454</c:v>
                      </c:pt>
                      <c:pt idx="11">
                        <c:v>56.837637535204358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F1-4219-808C-5B4185610BB4}"/>
                  </c:ext>
                </c:extLst>
              </c15:ser>
            </c15:filteredLineSeries>
          </c:ext>
        </c:extLst>
      </c:lineChart>
      <c:catAx>
        <c:axId val="5669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595809497025621"/>
          <c:y val="0.2035209795621393"/>
          <c:w val="0.36615413329121038"/>
          <c:h val="0.1229478769930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L23 - Little Bear</a:t>
            </a:r>
            <a:r>
              <a:rPr lang="en-US" baseline="0"/>
              <a:t> Above Hyrum at Paradise</a:t>
            </a:r>
            <a:endParaRPr lang="en-US"/>
          </a:p>
        </c:rich>
      </c:tx>
      <c:layout>
        <c:manualLayout>
          <c:xMode val="edge"/>
          <c:yMode val="edge"/>
          <c:x val="0.23249127667867447"/>
          <c:y val="9.9926020507491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057039980652"/>
          <c:y val="0.11261592300962382"/>
          <c:w val="0.8455238757987384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Q_Analysis_Cfs!$T$29:$AE$29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39.799999999999997</c:v>
                </c:pt>
                <c:pt idx="2">
                  <c:v>58.1</c:v>
                </c:pt>
                <c:pt idx="3">
                  <c:v>67.400000000000006</c:v>
                </c:pt>
                <c:pt idx="4">
                  <c:v>97.3</c:v>
                </c:pt>
                <c:pt idx="5">
                  <c:v>13.6</c:v>
                </c:pt>
                <c:pt idx="6">
                  <c:v>11.6</c:v>
                </c:pt>
                <c:pt idx="7">
                  <c:v>13.5</c:v>
                </c:pt>
                <c:pt idx="8">
                  <c:v>15</c:v>
                </c:pt>
                <c:pt idx="9">
                  <c:v>22.4</c:v>
                </c:pt>
                <c:pt idx="10">
                  <c:v>32.200000000000003</c:v>
                </c:pt>
                <c:pt idx="11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F-4D02-BCE3-32BE5993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616"/>
        <c:axId val="20832100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Q_Analysis_Cfs!$F$29:$Q$29</c:f>
              <c:numCache>
                <c:formatCode>General</c:formatCode>
                <c:ptCount val="12"/>
                <c:pt idx="0">
                  <c:v>17.920702395586094</c:v>
                </c:pt>
                <c:pt idx="1">
                  <c:v>19.037460460090788</c:v>
                </c:pt>
                <c:pt idx="2">
                  <c:v>51.46065220664677</c:v>
                </c:pt>
                <c:pt idx="3">
                  <c:v>82.711095434052623</c:v>
                </c:pt>
                <c:pt idx="4">
                  <c:v>82.967604996032108</c:v>
                </c:pt>
                <c:pt idx="5">
                  <c:v>36.848985986420431</c:v>
                </c:pt>
                <c:pt idx="6">
                  <c:v>0</c:v>
                </c:pt>
                <c:pt idx="7">
                  <c:v>0</c:v>
                </c:pt>
                <c:pt idx="8">
                  <c:v>8.9019232818977123</c:v>
                </c:pt>
                <c:pt idx="9">
                  <c:v>16.347817634920759</c:v>
                </c:pt>
                <c:pt idx="10">
                  <c:v>17.266204808136454</c:v>
                </c:pt>
                <c:pt idx="11">
                  <c:v>56.837637535204358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F-4D02-BCE3-32BE5993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616"/>
        <c:axId val="208321008"/>
      </c:lineChart>
      <c:catAx>
        <c:axId val="20832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008"/>
        <c:crosses val="autoZero"/>
        <c:auto val="1"/>
        <c:lblAlgn val="ctr"/>
        <c:lblOffset val="100"/>
        <c:noMultiLvlLbl val="0"/>
      </c:catAx>
      <c:valAx>
        <c:axId val="208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96234234800243"/>
          <c:y val="0.1190032639590978"/>
          <c:w val="0.47446321498724781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L9 - Below Cutler</a:t>
            </a:r>
          </a:p>
        </c:rich>
      </c:tx>
      <c:layout>
        <c:manualLayout>
          <c:xMode val="edge"/>
          <c:yMode val="edge"/>
          <c:x val="0.365625444810523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1085802771417"/>
          <c:y val="0.12650481189851268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Q_Analysis_Cfs!$T$12:$AE$12</c:f>
              <c:numCache>
                <c:formatCode>General</c:formatCode>
                <c:ptCount val="12"/>
                <c:pt idx="0">
                  <c:v>1122.9999999988804</c:v>
                </c:pt>
                <c:pt idx="1">
                  <c:v>1023.9999999989792</c:v>
                </c:pt>
                <c:pt idx="2">
                  <c:v>2173.9999999978327</c:v>
                </c:pt>
                <c:pt idx="3">
                  <c:v>3128.9999999968804</c:v>
                </c:pt>
                <c:pt idx="4">
                  <c:v>5204.9999999948113</c:v>
                </c:pt>
                <c:pt idx="5">
                  <c:v>3015.9999999969932</c:v>
                </c:pt>
                <c:pt idx="6">
                  <c:v>126.6999999998737</c:v>
                </c:pt>
                <c:pt idx="7">
                  <c:v>92.999999999907288</c:v>
                </c:pt>
                <c:pt idx="8">
                  <c:v>243.39999999975731</c:v>
                </c:pt>
                <c:pt idx="9">
                  <c:v>775.79999999922654</c:v>
                </c:pt>
                <c:pt idx="10">
                  <c:v>979.79999999902316</c:v>
                </c:pt>
                <c:pt idx="11">
                  <c:v>1212.9999999987908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05344"/>
        <c:axId val="208105736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Q_Analysis_Cfs!$F$12:$Q$12</c:f>
              <c:numCache>
                <c:formatCode>General</c:formatCode>
                <c:ptCount val="12"/>
                <c:pt idx="0">
                  <c:v>1025.1058157480311</c:v>
                </c:pt>
                <c:pt idx="1">
                  <c:v>960.64227579800263</c:v>
                </c:pt>
                <c:pt idx="2">
                  <c:v>1230.1163510594779</c:v>
                </c:pt>
                <c:pt idx="3">
                  <c:v>1124.8269708589255</c:v>
                </c:pt>
                <c:pt idx="4">
                  <c:v>528.36774060254766</c:v>
                </c:pt>
                <c:pt idx="5">
                  <c:v>731.23603710613622</c:v>
                </c:pt>
                <c:pt idx="6">
                  <c:v>524.17966206698816</c:v>
                </c:pt>
                <c:pt idx="7">
                  <c:v>368.48326969360949</c:v>
                </c:pt>
                <c:pt idx="8">
                  <c:v>187.67989596553318</c:v>
                </c:pt>
                <c:pt idx="9">
                  <c:v>145.17080014724664</c:v>
                </c:pt>
                <c:pt idx="10">
                  <c:v>616.69724378167609</c:v>
                </c:pt>
                <c:pt idx="11">
                  <c:v>827.64472041986562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344"/>
        <c:axId val="208105736"/>
      </c:lineChart>
      <c:catAx>
        <c:axId val="2081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736"/>
        <c:crosses val="autoZero"/>
        <c:auto val="1"/>
        <c:lblAlgn val="ctr"/>
        <c:lblOffset val="100"/>
        <c:noMultiLvlLbl val="0"/>
      </c:catAx>
      <c:valAx>
        <c:axId val="2081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48172902576867"/>
          <c:y val="0.19111293379994165"/>
          <c:w val="0.40793043662400569"/>
          <c:h val="0.15747302420530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Stacked_Habitat!$D$2:$O$2</c:f>
              <c:numCache>
                <c:formatCode>General</c:formatCode>
                <c:ptCount val="12"/>
                <c:pt idx="0">
                  <c:v>1.4917776698879179</c:v>
                </c:pt>
                <c:pt idx="1">
                  <c:v>1.522146286557124</c:v>
                </c:pt>
                <c:pt idx="2">
                  <c:v>1.5396665474275462</c:v>
                </c:pt>
                <c:pt idx="3">
                  <c:v>1.5247341968221142</c:v>
                </c:pt>
                <c:pt idx="4">
                  <c:v>1.4732939740803794</c:v>
                </c:pt>
                <c:pt idx="5">
                  <c:v>1.7539896383757505</c:v>
                </c:pt>
                <c:pt idx="6">
                  <c:v>1.8061500890712654</c:v>
                </c:pt>
                <c:pt idx="7">
                  <c:v>1.7513590901339116</c:v>
                </c:pt>
                <c:pt idx="8">
                  <c:v>1.5522808656355003</c:v>
                </c:pt>
                <c:pt idx="9">
                  <c:v>1.4619001110762249</c:v>
                </c:pt>
                <c:pt idx="10">
                  <c:v>1.4917523318644879</c:v>
                </c:pt>
                <c:pt idx="11">
                  <c:v>1.4958547893275302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4F60-AD3C-CBFE92569CEE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Stacked_Habitat!$U$2:$AF$2</c:f>
              <c:numCache>
                <c:formatCode>General</c:formatCode>
                <c:ptCount val="12"/>
                <c:pt idx="0">
                  <c:v>5.0000000000000001E-4</c:v>
                </c:pt>
                <c:pt idx="1">
                  <c:v>3.3647488000000003E-2</c:v>
                </c:pt>
                <c:pt idx="2">
                  <c:v>3.3647488000000003E-2</c:v>
                </c:pt>
                <c:pt idx="3">
                  <c:v>0.51600349444972105</c:v>
                </c:pt>
                <c:pt idx="4">
                  <c:v>0.50884636277814577</c:v>
                </c:pt>
                <c:pt idx="5">
                  <c:v>0.73730716961860676</c:v>
                </c:pt>
                <c:pt idx="6">
                  <c:v>0.93804680105038174</c:v>
                </c:pt>
                <c:pt idx="7">
                  <c:v>0.73006615266665331</c:v>
                </c:pt>
                <c:pt idx="8">
                  <c:v>3.3647488000000003E-2</c:v>
                </c:pt>
                <c:pt idx="9">
                  <c:v>3.3647488000000003E-2</c:v>
                </c:pt>
                <c:pt idx="10">
                  <c:v>3.3647488000000003E-2</c:v>
                </c:pt>
                <c:pt idx="11">
                  <c:v>3.3647488000000003E-2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4-4F60-AD3C-CBFE9256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0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/>
  <sheetViews>
    <sheetView zoomScale="10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/>
  <sheetViews>
    <sheetView zoomScale="107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401411</xdr:colOff>
      <xdr:row>45</xdr:row>
      <xdr:rowOff>20009</xdr:rowOff>
    </xdr:from>
    <xdr:to>
      <xdr:col>11</xdr:col>
      <xdr:colOff>489858</xdr:colOff>
      <xdr:row>60</xdr:row>
      <xdr:rowOff>51028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129269</xdr:colOff>
      <xdr:row>45</xdr:row>
      <xdr:rowOff>22650</xdr:rowOff>
    </xdr:from>
    <xdr:to>
      <xdr:col>21</xdr:col>
      <xdr:colOff>210910</xdr:colOff>
      <xdr:row>60</xdr:row>
      <xdr:rowOff>159884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568099</xdr:colOff>
      <xdr:row>45</xdr:row>
      <xdr:rowOff>32927</xdr:rowOff>
    </xdr:from>
    <xdr:to>
      <xdr:col>30</xdr:col>
      <xdr:colOff>662420</xdr:colOff>
      <xdr:row>60</xdr:row>
      <xdr:rowOff>64635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493019</xdr:colOff>
      <xdr:row>62</xdr:row>
      <xdr:rowOff>174252</xdr:rowOff>
    </xdr:from>
    <xdr:to>
      <xdr:col>11</xdr:col>
      <xdr:colOff>489858</xdr:colOff>
      <xdr:row>78</xdr:row>
      <xdr:rowOff>105456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36831</xdr:colOff>
      <xdr:row>62</xdr:row>
      <xdr:rowOff>37419</xdr:rowOff>
    </xdr:from>
    <xdr:to>
      <xdr:col>21</xdr:col>
      <xdr:colOff>340178</xdr:colOff>
      <xdr:row>78</xdr:row>
      <xdr:rowOff>119061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112261</xdr:colOff>
      <xdr:row>61</xdr:row>
      <xdr:rowOff>95251</xdr:rowOff>
    </xdr:from>
    <xdr:to>
      <xdr:col>31</xdr:col>
      <xdr:colOff>40823</xdr:colOff>
      <xdr:row>77</xdr:row>
      <xdr:rowOff>176893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408215</xdr:colOff>
      <xdr:row>62</xdr:row>
      <xdr:rowOff>81643</xdr:rowOff>
    </xdr:from>
    <xdr:to>
      <xdr:col>40</xdr:col>
      <xdr:colOff>595553</xdr:colOff>
      <xdr:row>78</xdr:row>
      <xdr:rowOff>12847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432027</xdr:colOff>
      <xdr:row>45</xdr:row>
      <xdr:rowOff>32927</xdr:rowOff>
    </xdr:from>
    <xdr:to>
      <xdr:col>40</xdr:col>
      <xdr:colOff>469198</xdr:colOff>
      <xdr:row>60</xdr:row>
      <xdr:rowOff>64635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21</xdr:row>
      <xdr:rowOff>114300</xdr:rowOff>
    </xdr:from>
    <xdr:to>
      <xdr:col>25</xdr:col>
      <xdr:colOff>438150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21</xdr:row>
      <xdr:rowOff>54429</xdr:rowOff>
    </xdr:from>
    <xdr:to>
      <xdr:col>35</xdr:col>
      <xdr:colOff>304800</xdr:colOff>
      <xdr:row>35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204107</xdr:colOff>
      <xdr:row>37</xdr:row>
      <xdr:rowOff>108857</xdr:rowOff>
    </xdr:from>
    <xdr:to>
      <xdr:col>25</xdr:col>
      <xdr:colOff>508907</xdr:colOff>
      <xdr:row>51</xdr:row>
      <xdr:rowOff>185057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517071</xdr:colOff>
      <xdr:row>36</xdr:row>
      <xdr:rowOff>136071</xdr:rowOff>
    </xdr:from>
    <xdr:to>
      <xdr:col>35</xdr:col>
      <xdr:colOff>209550</xdr:colOff>
      <xdr:row>51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58</xdr:row>
      <xdr:rowOff>59871</xdr:rowOff>
    </xdr:from>
    <xdr:to>
      <xdr:col>26</xdr:col>
      <xdr:colOff>304800</xdr:colOff>
      <xdr:row>72</xdr:row>
      <xdr:rowOff>136071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478971</xdr:colOff>
      <xdr:row>58</xdr:row>
      <xdr:rowOff>0</xdr:rowOff>
    </xdr:from>
    <xdr:to>
      <xdr:col>36</xdr:col>
      <xdr:colOff>171450</xdr:colOff>
      <xdr:row>72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70757</xdr:colOff>
      <xdr:row>74</xdr:row>
      <xdr:rowOff>54428</xdr:rowOff>
    </xdr:from>
    <xdr:to>
      <xdr:col>26</xdr:col>
      <xdr:colOff>375557</xdr:colOff>
      <xdr:row>88</xdr:row>
      <xdr:rowOff>130628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478971</xdr:colOff>
      <xdr:row>74</xdr:row>
      <xdr:rowOff>27213</xdr:rowOff>
    </xdr:from>
    <xdr:to>
      <xdr:col>36</xdr:col>
      <xdr:colOff>171450</xdr:colOff>
      <xdr:row>88</xdr:row>
      <xdr:rowOff>103413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90</xdr:row>
      <xdr:rowOff>27215</xdr:rowOff>
    </xdr:from>
    <xdr:to>
      <xdr:col>26</xdr:col>
      <xdr:colOff>304800</xdr:colOff>
      <xdr:row>104</xdr:row>
      <xdr:rowOff>103415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408214</xdr:colOff>
      <xdr:row>90</xdr:row>
      <xdr:rowOff>0</xdr:rowOff>
    </xdr:from>
    <xdr:to>
      <xdr:col>36</xdr:col>
      <xdr:colOff>100693</xdr:colOff>
      <xdr:row>104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108</xdr:row>
      <xdr:rowOff>27215</xdr:rowOff>
    </xdr:from>
    <xdr:to>
      <xdr:col>26</xdr:col>
      <xdr:colOff>304800</xdr:colOff>
      <xdr:row>122</xdr:row>
      <xdr:rowOff>103415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408214</xdr:colOff>
      <xdr:row>108</xdr:row>
      <xdr:rowOff>0</xdr:rowOff>
    </xdr:from>
    <xdr:to>
      <xdr:col>36</xdr:col>
      <xdr:colOff>100693</xdr:colOff>
      <xdr:row>122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124</xdr:row>
      <xdr:rowOff>79169</xdr:rowOff>
    </xdr:from>
    <xdr:to>
      <xdr:col>26</xdr:col>
      <xdr:colOff>304800</xdr:colOff>
      <xdr:row>138</xdr:row>
      <xdr:rowOff>155369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408214</xdr:colOff>
      <xdr:row>124</xdr:row>
      <xdr:rowOff>51954</xdr:rowOff>
    </xdr:from>
    <xdr:to>
      <xdr:col>36</xdr:col>
      <xdr:colOff>100693</xdr:colOff>
      <xdr:row>138</xdr:row>
      <xdr:rowOff>128154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140</xdr:row>
      <xdr:rowOff>165760</xdr:rowOff>
    </xdr:from>
    <xdr:to>
      <xdr:col>26</xdr:col>
      <xdr:colOff>304800</xdr:colOff>
      <xdr:row>155</xdr:row>
      <xdr:rowOff>51460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408214</xdr:colOff>
      <xdr:row>140</xdr:row>
      <xdr:rowOff>138545</xdr:rowOff>
    </xdr:from>
    <xdr:to>
      <xdr:col>36</xdr:col>
      <xdr:colOff>100693</xdr:colOff>
      <xdr:row>155</xdr:row>
      <xdr:rowOff>24245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588818</xdr:colOff>
      <xdr:row>157</xdr:row>
      <xdr:rowOff>44533</xdr:rowOff>
    </xdr:from>
    <xdr:to>
      <xdr:col>26</xdr:col>
      <xdr:colOff>287482</xdr:colOff>
      <xdr:row>171</xdr:row>
      <xdr:rowOff>120733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390896</xdr:colOff>
      <xdr:row>157</xdr:row>
      <xdr:rowOff>17318</xdr:rowOff>
    </xdr:from>
    <xdr:to>
      <xdr:col>36</xdr:col>
      <xdr:colOff>83375</xdr:colOff>
      <xdr:row>171</xdr:row>
      <xdr:rowOff>93518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136071</xdr:colOff>
      <xdr:row>39</xdr:row>
      <xdr:rowOff>136072</xdr:rowOff>
    </xdr:from>
    <xdr:to>
      <xdr:col>14</xdr:col>
      <xdr:colOff>447675</xdr:colOff>
      <xdr:row>54</xdr:row>
      <xdr:rowOff>21772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248082</xdr:colOff>
      <xdr:row>2</xdr:row>
      <xdr:rowOff>125124</xdr:rowOff>
    </xdr:from>
    <xdr:to>
      <xdr:col>39</xdr:col>
      <xdr:colOff>539894</xdr:colOff>
      <xdr:row>17</xdr:row>
      <xdr:rowOff>10824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132051</xdr:colOff>
      <xdr:row>19</xdr:row>
      <xdr:rowOff>65253</xdr:rowOff>
    </xdr:from>
    <xdr:to>
      <xdr:col>40</xdr:col>
      <xdr:colOff>423862</xdr:colOff>
      <xdr:row>33</xdr:row>
      <xdr:rowOff>141453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36</xdr:row>
      <xdr:rowOff>108857</xdr:rowOff>
    </xdr:from>
    <xdr:to>
      <xdr:col>25</xdr:col>
      <xdr:colOff>508907</xdr:colOff>
      <xdr:row>51</xdr:row>
      <xdr:rowOff>185057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517071</xdr:colOff>
      <xdr:row>36</xdr:row>
      <xdr:rowOff>136071</xdr:rowOff>
    </xdr:from>
    <xdr:to>
      <xdr:col>35</xdr:col>
      <xdr:colOff>209550</xdr:colOff>
      <xdr:row>51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294409</xdr:colOff>
      <xdr:row>53</xdr:row>
      <xdr:rowOff>7916</xdr:rowOff>
    </xdr:from>
    <xdr:to>
      <xdr:col>25</xdr:col>
      <xdr:colOff>599209</xdr:colOff>
      <xdr:row>67</xdr:row>
      <xdr:rowOff>84116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22513</xdr:colOff>
      <xdr:row>51</xdr:row>
      <xdr:rowOff>55665</xdr:rowOff>
    </xdr:from>
    <xdr:to>
      <xdr:col>35</xdr:col>
      <xdr:colOff>321128</xdr:colOff>
      <xdr:row>65</xdr:row>
      <xdr:rowOff>131865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243938</xdr:colOff>
      <xdr:row>68</xdr:row>
      <xdr:rowOff>71746</xdr:rowOff>
    </xdr:from>
    <xdr:to>
      <xdr:col>25</xdr:col>
      <xdr:colOff>548738</xdr:colOff>
      <xdr:row>82</xdr:row>
      <xdr:rowOff>147946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236517</xdr:colOff>
      <xdr:row>67</xdr:row>
      <xdr:rowOff>61850</xdr:rowOff>
    </xdr:from>
    <xdr:to>
      <xdr:col>35</xdr:col>
      <xdr:colOff>535132</xdr:colOff>
      <xdr:row>81</xdr:row>
      <xdr:rowOff>138050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225136</xdr:colOff>
      <xdr:row>83</xdr:row>
      <xdr:rowOff>131124</xdr:rowOff>
    </xdr:from>
    <xdr:to>
      <xdr:col>25</xdr:col>
      <xdr:colOff>529936</xdr:colOff>
      <xdr:row>98</xdr:row>
      <xdr:rowOff>16824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113805</xdr:colOff>
      <xdr:row>83</xdr:row>
      <xdr:rowOff>69273</xdr:rowOff>
    </xdr:from>
    <xdr:to>
      <xdr:col>35</xdr:col>
      <xdr:colOff>412420</xdr:colOff>
      <xdr:row>97</xdr:row>
      <xdr:rowOff>145473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225136</xdr:colOff>
      <xdr:row>99</xdr:row>
      <xdr:rowOff>79170</xdr:rowOff>
    </xdr:from>
    <xdr:to>
      <xdr:col>25</xdr:col>
      <xdr:colOff>529936</xdr:colOff>
      <xdr:row>113</xdr:row>
      <xdr:rowOff>155370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546760</xdr:colOff>
      <xdr:row>99</xdr:row>
      <xdr:rowOff>121227</xdr:rowOff>
    </xdr:from>
    <xdr:to>
      <xdr:col>35</xdr:col>
      <xdr:colOff>239239</xdr:colOff>
      <xdr:row>114</xdr:row>
      <xdr:rowOff>6927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124</xdr:row>
      <xdr:rowOff>79169</xdr:rowOff>
    </xdr:from>
    <xdr:to>
      <xdr:col>26</xdr:col>
      <xdr:colOff>304800</xdr:colOff>
      <xdr:row>138</xdr:row>
      <xdr:rowOff>155369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408214</xdr:colOff>
      <xdr:row>124</xdr:row>
      <xdr:rowOff>51954</xdr:rowOff>
    </xdr:from>
    <xdr:to>
      <xdr:col>36</xdr:col>
      <xdr:colOff>100693</xdr:colOff>
      <xdr:row>138</xdr:row>
      <xdr:rowOff>128154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450272</xdr:colOff>
      <xdr:row>140</xdr:row>
      <xdr:rowOff>165760</xdr:rowOff>
    </xdr:from>
    <xdr:to>
      <xdr:col>27</xdr:col>
      <xdr:colOff>148935</xdr:colOff>
      <xdr:row>155</xdr:row>
      <xdr:rowOff>51460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408214</xdr:colOff>
      <xdr:row>140</xdr:row>
      <xdr:rowOff>138545</xdr:rowOff>
    </xdr:from>
    <xdr:to>
      <xdr:col>36</xdr:col>
      <xdr:colOff>100693</xdr:colOff>
      <xdr:row>155</xdr:row>
      <xdr:rowOff>24245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588818</xdr:colOff>
      <xdr:row>157</xdr:row>
      <xdr:rowOff>44533</xdr:rowOff>
    </xdr:from>
    <xdr:to>
      <xdr:col>26</xdr:col>
      <xdr:colOff>287482</xdr:colOff>
      <xdr:row>171</xdr:row>
      <xdr:rowOff>120733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390896</xdr:colOff>
      <xdr:row>157</xdr:row>
      <xdr:rowOff>17318</xdr:rowOff>
    </xdr:from>
    <xdr:to>
      <xdr:col>36</xdr:col>
      <xdr:colOff>83375</xdr:colOff>
      <xdr:row>171</xdr:row>
      <xdr:rowOff>93518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311604</xdr:colOff>
      <xdr:row>52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173182</xdr:colOff>
      <xdr:row>84</xdr:row>
      <xdr:rowOff>77188</xdr:rowOff>
    </xdr:from>
    <xdr:to>
      <xdr:col>43</xdr:col>
      <xdr:colOff>477981</xdr:colOff>
      <xdr:row>98</xdr:row>
      <xdr:rowOff>153388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548243</xdr:colOff>
      <xdr:row>82</xdr:row>
      <xdr:rowOff>138544</xdr:rowOff>
    </xdr:from>
    <xdr:to>
      <xdr:col>53</xdr:col>
      <xdr:colOff>240722</xdr:colOff>
      <xdr:row>97</xdr:row>
      <xdr:rowOff>24244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122711</xdr:colOff>
      <xdr:row>99</xdr:row>
      <xdr:rowOff>141018</xdr:rowOff>
    </xdr:from>
    <xdr:to>
      <xdr:col>43</xdr:col>
      <xdr:colOff>427510</xdr:colOff>
      <xdr:row>114</xdr:row>
      <xdr:rowOff>26718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115289</xdr:colOff>
      <xdr:row>98</xdr:row>
      <xdr:rowOff>131122</xdr:rowOff>
    </xdr:from>
    <xdr:to>
      <xdr:col>53</xdr:col>
      <xdr:colOff>413905</xdr:colOff>
      <xdr:row>113</xdr:row>
      <xdr:rowOff>16822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261256</xdr:colOff>
      <xdr:row>116</xdr:row>
      <xdr:rowOff>2473</xdr:rowOff>
    </xdr:from>
    <xdr:to>
      <xdr:col>43</xdr:col>
      <xdr:colOff>566055</xdr:colOff>
      <xdr:row>130</xdr:row>
      <xdr:rowOff>78673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46</xdr:col>
      <xdr:colOff>253834</xdr:colOff>
      <xdr:row>114</xdr:row>
      <xdr:rowOff>183077</xdr:rowOff>
    </xdr:from>
    <xdr:to>
      <xdr:col>53</xdr:col>
      <xdr:colOff>552450</xdr:colOff>
      <xdr:row>129</xdr:row>
      <xdr:rowOff>68777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417119</xdr:colOff>
      <xdr:row>134</xdr:row>
      <xdr:rowOff>141019</xdr:rowOff>
    </xdr:from>
    <xdr:to>
      <xdr:col>44</xdr:col>
      <xdr:colOff>115782</xdr:colOff>
      <xdr:row>149</xdr:row>
      <xdr:rowOff>26719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man/Box%20Sync/USU/Thesis/GAMS/GAMSCode/InputData_Jul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man/Box%20Sync/USU/Thesis/GAMS/GAMSCode/Analysis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pyright &amp; License"/>
      <sheetName val="BearRiverNetwork"/>
      <sheetName val="SubInd"/>
      <sheetName val="FishSpp"/>
      <sheetName val="VegSpp"/>
      <sheetName val="Month"/>
      <sheetName val="Nodes"/>
      <sheetName val="NodesNotDemand"/>
      <sheetName val="NodeNotHeadwater"/>
      <sheetName val="MassBalanceNodes"/>
      <sheetName val="Reservoirs"/>
      <sheetName val="Wetlands"/>
      <sheetName val="Demand"/>
      <sheetName val="R_indx"/>
      <sheetName val="sf_indx"/>
      <sheetName val="wf_indx"/>
      <sheetName val="wsi_indx"/>
      <sheetName val="EnvSite"/>
      <sheetName val="Connect"/>
      <sheetName val="Diversions"/>
      <sheetName val="ReturnFlow"/>
      <sheetName val="WetlandsSites"/>
      <sheetName val="LinktoReservoir"/>
      <sheetName val="LinkOutReservoir"/>
      <sheetName val="rsiIndex"/>
      <sheetName val="rsiEQ"/>
      <sheetName val="fciIndex"/>
      <sheetName val="fciEQ"/>
      <sheetName val="Length"/>
      <sheetName val="aw"/>
      <sheetName val="lss"/>
      <sheetName val="LinkName"/>
      <sheetName val="evap"/>
      <sheetName val="evap_WEAP"/>
      <sheetName val="ResElevVol"/>
      <sheetName val="Cons"/>
      <sheetName val="inactive"/>
      <sheetName val="capacity"/>
      <sheetName val="InStor"/>
      <sheetName val="PopulationIncrease"/>
      <sheetName val="demandReq"/>
      <sheetName val="demandReq_Sc"/>
      <sheetName val="demandReq2050"/>
      <sheetName val="demandReq2050Cons"/>
      <sheetName val="Instream"/>
      <sheetName val="divCap"/>
      <sheetName val="StageFlow"/>
      <sheetName val="WidthFlow"/>
      <sheetName val="wp"/>
      <sheetName val="Revegetate"/>
      <sheetName val="MaxVegCover"/>
      <sheetName val="SimLinks"/>
      <sheetName val="Connect_Sim"/>
      <sheetName val="Qmax"/>
      <sheetName val="Qmin"/>
      <sheetName val="QSim"/>
      <sheetName val="RiversHeadFlow"/>
      <sheetName val="QSimulation_NHD"/>
      <sheetName val="HeadFlow"/>
      <sheetName val="HeadFlow_CC1"/>
      <sheetName val="HeadFlow_CC2"/>
      <sheetName val="weights"/>
      <sheetName val="weights-old"/>
      <sheetName val="Budget"/>
      <sheetName val="InitD"/>
      <sheetName val="InitC"/>
      <sheetName val="UnitCost"/>
      <sheetName val="Runs"/>
      <sheetName val="DemandRuns"/>
      <sheetName val="EvaporationCurve"/>
      <sheetName val="WSI curves-Mm3"/>
      <sheetName val="Stage-Flow"/>
      <sheetName val="Stage-Flow-Width"/>
      <sheetName val="RSI curves"/>
      <sheetName val="RSI curves-Stage"/>
      <sheetName val="h curves"/>
      <sheetName val="mCur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2">
          <cell r="B12">
            <v>1123</v>
          </cell>
          <cell r="C12">
            <v>1024</v>
          </cell>
          <cell r="D12">
            <v>2174</v>
          </cell>
          <cell r="E12">
            <v>3129</v>
          </cell>
          <cell r="F12">
            <v>5205</v>
          </cell>
          <cell r="G12">
            <v>3016</v>
          </cell>
          <cell r="H12">
            <v>126.7</v>
          </cell>
          <cell r="I12">
            <v>93</v>
          </cell>
          <cell r="J12">
            <v>243.4</v>
          </cell>
          <cell r="K12">
            <v>775.8</v>
          </cell>
          <cell r="L12">
            <v>979.8</v>
          </cell>
          <cell r="M12">
            <v>1213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"/>
      <sheetName val="Sheet1"/>
      <sheetName val="Q"/>
      <sheetName val="RR"/>
      <sheetName val="STOR_MaxMin"/>
      <sheetName val="STOR"/>
      <sheetName val="RA"/>
      <sheetName val="Hyrum-InflowReleases"/>
      <sheetName val="Hyrum-Storage"/>
      <sheetName val="Porupine-InflowReleases"/>
      <sheetName val="Porcupine-Storage"/>
    </sheetNames>
    <sheetDataSet>
      <sheetData sheetId="0"/>
      <sheetData sheetId="1"/>
      <sheetData sheetId="2">
        <row r="1">
          <cell r="C1" t="str">
            <v>t1</v>
          </cell>
          <cell r="D1" t="str">
            <v>t2</v>
          </cell>
          <cell r="E1" t="str">
            <v>t3</v>
          </cell>
          <cell r="F1" t="str">
            <v>t4</v>
          </cell>
          <cell r="G1" t="str">
            <v>t5</v>
          </cell>
          <cell r="H1" t="str">
            <v>t6</v>
          </cell>
          <cell r="I1" t="str">
            <v>t7</v>
          </cell>
          <cell r="J1" t="str">
            <v>t8</v>
          </cell>
          <cell r="K1" t="str">
            <v>t9</v>
          </cell>
          <cell r="L1" t="str">
            <v>t10</v>
          </cell>
          <cell r="M1" t="str">
            <v>t11</v>
          </cell>
          <cell r="N1" t="str">
            <v>t12</v>
          </cell>
        </row>
        <row r="29">
          <cell r="C29">
            <v>4.1352164723545375</v>
          </cell>
          <cell r="D29">
            <v>4.1352157592773438</v>
          </cell>
          <cell r="E29">
            <v>16.871489438630466</v>
          </cell>
          <cell r="F29">
            <v>32.010071478177409</v>
          </cell>
          <cell r="G29">
            <v>31.752576692241139</v>
          </cell>
          <cell r="H29">
            <v>16.733689259618757</v>
          </cell>
          <cell r="I29">
            <v>8.1874742930750983</v>
          </cell>
          <cell r="J29">
            <v>5.8616042550824812</v>
          </cell>
          <cell r="K29">
            <v>5.6408857887945016</v>
          </cell>
          <cell r="L29">
            <v>5.8276941473754924</v>
          </cell>
          <cell r="M29">
            <v>6.4899908382462836</v>
          </cell>
          <cell r="N29">
            <v>5.3456861950068104</v>
          </cell>
        </row>
      </sheetData>
      <sheetData sheetId="3"/>
      <sheetData sheetId="4">
        <row r="11">
          <cell r="B11">
            <v>16.035240000000002</v>
          </cell>
          <cell r="C11">
            <v>16.035240000000002</v>
          </cell>
          <cell r="D11">
            <v>16.035240000000002</v>
          </cell>
          <cell r="E11">
            <v>16.035240000000002</v>
          </cell>
          <cell r="F11">
            <v>16.035240000000002</v>
          </cell>
          <cell r="G11">
            <v>16.035240000000002</v>
          </cell>
          <cell r="H11">
            <v>16.035240000000002</v>
          </cell>
          <cell r="I11">
            <v>16.035240000000002</v>
          </cell>
          <cell r="J11">
            <v>16.035240000000002</v>
          </cell>
          <cell r="K11">
            <v>16.035240000000002</v>
          </cell>
          <cell r="L11">
            <v>16.035240000000002</v>
          </cell>
          <cell r="M11">
            <v>16.035240000000002</v>
          </cell>
        </row>
        <row r="12">
          <cell r="B12">
            <v>2.4669599999999998</v>
          </cell>
          <cell r="C12">
            <v>2.4669599999999998</v>
          </cell>
          <cell r="D12">
            <v>2.4669599999999998</v>
          </cell>
          <cell r="E12">
            <v>2.4669599999999998</v>
          </cell>
          <cell r="F12">
            <v>2.4669599999999998</v>
          </cell>
          <cell r="G12">
            <v>2.4669599999999998</v>
          </cell>
          <cell r="H12">
            <v>2.4669599999999998</v>
          </cell>
          <cell r="I12">
            <v>2.4669599999999998</v>
          </cell>
          <cell r="J12">
            <v>2.4669599999999998</v>
          </cell>
          <cell r="K12">
            <v>2.4669599999999998</v>
          </cell>
          <cell r="L12">
            <v>2.4669599999999998</v>
          </cell>
          <cell r="M12">
            <v>2.4669599999999998</v>
          </cell>
        </row>
      </sheetData>
      <sheetData sheetId="5">
        <row r="1">
          <cell r="B1" t="str">
            <v>t1</v>
          </cell>
          <cell r="C1" t="str">
            <v>t2</v>
          </cell>
          <cell r="D1" t="str">
            <v>t3</v>
          </cell>
          <cell r="E1" t="str">
            <v>t4</v>
          </cell>
          <cell r="F1" t="str">
            <v>t5</v>
          </cell>
          <cell r="G1" t="str">
            <v>t6</v>
          </cell>
          <cell r="H1" t="str">
            <v>t7</v>
          </cell>
          <cell r="I1" t="str">
            <v>t8</v>
          </cell>
          <cell r="J1" t="str">
            <v>t9</v>
          </cell>
          <cell r="K1" t="str">
            <v>t10</v>
          </cell>
          <cell r="L1" t="str">
            <v>t11</v>
          </cell>
          <cell r="M1" t="str">
            <v>t12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earriverfellows.usu.edu/wash/2005/&amp;&amp;%22.jpg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G24" sqref="G24"/>
    </sheetView>
  </sheetViews>
  <sheetFormatPr defaultRowHeight="15" x14ac:dyDescent="0.25"/>
  <sheetData>
    <row r="1" spans="1:1" x14ac:dyDescent="0.25">
      <c r="A1">
        <v>1050.8582757463646</v>
      </c>
    </row>
    <row r="20" spans="14:14" x14ac:dyDescent="0.25">
      <c r="N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"/>
  <sheetViews>
    <sheetView workbookViewId="0">
      <selection activeCell="B9" sqref="B9:B10"/>
    </sheetView>
  </sheetViews>
  <sheetFormatPr defaultRowHeight="15" x14ac:dyDescent="0.25"/>
  <cols>
    <col min="14" max="14" width="51" bestFit="1" customWidth="1"/>
  </cols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0</v>
      </c>
      <c r="B2">
        <v>21.266481556794702</v>
      </c>
      <c r="C2">
        <v>26.588724794849202</v>
      </c>
      <c r="D2">
        <v>29.659233108160301</v>
      </c>
      <c r="E2">
        <v>27.042268268974702</v>
      </c>
      <c r="F2">
        <v>18.027126728832403</v>
      </c>
      <c r="G2">
        <v>67.220365180227304</v>
      </c>
      <c r="H2">
        <v>76.361730064640312</v>
      </c>
      <c r="I2">
        <v>66.759349199650913</v>
      </c>
      <c r="J2">
        <v>31.869951841742594</v>
      </c>
      <c r="K2">
        <v>16.0302985232635</v>
      </c>
      <c r="L2">
        <v>21.2620409487375</v>
      </c>
      <c r="M2">
        <v>21.981015959351801</v>
      </c>
    </row>
    <row r="3" spans="1:13" x14ac:dyDescent="0.25">
      <c r="A3" s="1" t="s">
        <v>5</v>
      </c>
      <c r="B3">
        <v>76.760939266124126</v>
      </c>
      <c r="C3">
        <v>71.797400474455159</v>
      </c>
      <c r="D3">
        <v>91.701231623289004</v>
      </c>
      <c r="E3">
        <v>86.052215092005724</v>
      </c>
      <c r="F3">
        <v>70.363863902402059</v>
      </c>
      <c r="G3">
        <v>95.830244628262903</v>
      </c>
      <c r="H3">
        <v>82.630876219875503</v>
      </c>
      <c r="I3">
        <v>68.33450407750216</v>
      </c>
      <c r="J3">
        <v>45.974743235538668</v>
      </c>
      <c r="K3">
        <v>25.839556233820524</v>
      </c>
      <c r="L3">
        <v>47.447037166000776</v>
      </c>
      <c r="M3">
        <v>62.151361853928691</v>
      </c>
    </row>
    <row r="4" spans="1:13" x14ac:dyDescent="0.25">
      <c r="A4" s="1" t="s">
        <v>9</v>
      </c>
      <c r="B4">
        <v>76.335647696924141</v>
      </c>
      <c r="C4">
        <v>71.535298309255154</v>
      </c>
      <c r="D4">
        <v>91.601985822489013</v>
      </c>
      <c r="E4">
        <v>83.669926698405732</v>
      </c>
      <c r="F4">
        <v>38.979220939202044</v>
      </c>
      <c r="G4">
        <v>53.994466847062888</v>
      </c>
      <c r="H4">
        <v>38.484214968795506</v>
      </c>
      <c r="I4">
        <v>26.981677504842157</v>
      </c>
      <c r="J4">
        <v>13.701088692738658</v>
      </c>
      <c r="K4">
        <v>10.53560146942052</v>
      </c>
      <c r="L4">
        <v>45.923047956400772</v>
      </c>
      <c r="M4">
        <v>61.631487038328707</v>
      </c>
    </row>
    <row r="5" spans="1:13" x14ac:dyDescent="0.25">
      <c r="A5" s="1" t="s">
        <v>16</v>
      </c>
      <c r="B5">
        <v>0.12750638737835784</v>
      </c>
      <c r="C5">
        <v>0.60000000000000009</v>
      </c>
      <c r="D5">
        <v>0.80000000000000016</v>
      </c>
      <c r="E5">
        <v>1.1999999999999997</v>
      </c>
      <c r="F5">
        <v>4.2303245101692797</v>
      </c>
      <c r="G5">
        <v>6.6336569415851612</v>
      </c>
      <c r="H5">
        <v>6.4534009003134702</v>
      </c>
      <c r="I5">
        <v>5.0027529349086004</v>
      </c>
      <c r="J5">
        <v>1.1392987468436</v>
      </c>
      <c r="K5">
        <v>9.9999999999999978E-2</v>
      </c>
      <c r="L5">
        <v>1.539826990699851</v>
      </c>
      <c r="M5">
        <v>9.232478060469111</v>
      </c>
    </row>
    <row r="6" spans="1:13" x14ac:dyDescent="0.25">
      <c r="A6" s="1" t="s">
        <v>20</v>
      </c>
      <c r="F6">
        <v>3.8524467903266055</v>
      </c>
      <c r="G6">
        <v>4.2016264360691506</v>
      </c>
      <c r="H6">
        <v>3.1896719669859808</v>
      </c>
      <c r="I6">
        <v>2.4991068451204637</v>
      </c>
      <c r="J6">
        <v>0.96979703938808504</v>
      </c>
      <c r="M6">
        <v>3.0625602069054603</v>
      </c>
    </row>
    <row r="8" spans="1:13" x14ac:dyDescent="0.25">
      <c r="A8" t="s">
        <v>205</v>
      </c>
    </row>
    <row r="9" spans="1:13" x14ac:dyDescent="0.25">
      <c r="A9" t="s">
        <v>206</v>
      </c>
      <c r="B9" s="29">
        <f>SUM(RR_cfs!B5:M5)</f>
        <v>459.77752629327364</v>
      </c>
    </row>
    <row r="10" spans="1:13" x14ac:dyDescent="0.25">
      <c r="A10" t="s">
        <v>207</v>
      </c>
      <c r="B10" s="29">
        <f>SUM(Hyrum_BOR_Data!C2:C13)</f>
        <v>686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workbookViewId="0">
      <selection activeCell="C3" sqref="C3"/>
    </sheetView>
  </sheetViews>
  <sheetFormatPr defaultRowHeight="15" x14ac:dyDescent="0.25"/>
  <cols>
    <col min="3" max="3" width="9.140625" style="23"/>
  </cols>
  <sheetData>
    <row r="1" spans="1:15" x14ac:dyDescent="0.25">
      <c r="C1" s="23" t="s">
        <v>81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s="1" t="s">
        <v>12</v>
      </c>
      <c r="B2" s="1" t="s">
        <v>13</v>
      </c>
      <c r="C2" s="1" t="str">
        <f>A2&amp;B2</f>
        <v>j21j23</v>
      </c>
      <c r="D2">
        <v>0.36492980247150786</v>
      </c>
      <c r="E2">
        <v>0.41372063742210741</v>
      </c>
      <c r="F2">
        <v>0.30599154892253583</v>
      </c>
      <c r="G2">
        <v>0.1397109098419195</v>
      </c>
      <c r="H2">
        <v>0.12137848058254536</v>
      </c>
      <c r="I2">
        <v>0.11740453256788835</v>
      </c>
      <c r="J2">
        <v>0.14097811167481963</v>
      </c>
      <c r="K2">
        <v>0.13572100506722898</v>
      </c>
      <c r="L2">
        <v>0.1701503118391611</v>
      </c>
      <c r="M2">
        <v>0.18829704948558446</v>
      </c>
      <c r="N2">
        <v>0.39977756521954511</v>
      </c>
      <c r="O2">
        <v>0.40783894631427559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7"/>
  <sheetViews>
    <sheetView workbookViewId="0">
      <selection activeCell="N14" sqref="N14"/>
    </sheetView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0</v>
      </c>
      <c r="B2" s="1" t="s">
        <v>1</v>
      </c>
      <c r="C2">
        <v>4.6065550344064832</v>
      </c>
      <c r="D2">
        <v>-0.98960003349930048</v>
      </c>
      <c r="E2">
        <v>2.6034044893458486</v>
      </c>
      <c r="F2">
        <v>4.5268272375687957</v>
      </c>
      <c r="G2">
        <v>3.730323021300137</v>
      </c>
      <c r="H2">
        <v>1.6404929896816611</v>
      </c>
      <c r="I2">
        <v>-3.7299492536112666</v>
      </c>
      <c r="J2">
        <v>2.8558675711974502</v>
      </c>
      <c r="K2">
        <v>0.70474870968610048</v>
      </c>
      <c r="L2">
        <v>-1.4743158826604486</v>
      </c>
      <c r="M2">
        <v>4.8113663168624043</v>
      </c>
      <c r="N2">
        <v>2.137040845118463</v>
      </c>
    </row>
    <row r="3" spans="1:14" x14ac:dyDescent="0.25">
      <c r="A3" s="1" t="s">
        <v>1</v>
      </c>
      <c r="B3" s="1" t="s">
        <v>3</v>
      </c>
      <c r="C3">
        <v>-0.48005178105086088</v>
      </c>
      <c r="D3">
        <v>-2.1136782923713326</v>
      </c>
      <c r="E3">
        <v>1.6383962752297521</v>
      </c>
      <c r="F3">
        <v>-1.1465177172794938</v>
      </c>
      <c r="G3">
        <v>-1.6246727807447314</v>
      </c>
      <c r="H3">
        <v>0.57062277104705572</v>
      </c>
      <c r="I3">
        <v>-1.9542083470150828</v>
      </c>
      <c r="J3">
        <v>3.1391449784860015</v>
      </c>
      <c r="K3">
        <v>-3.5772550059482455</v>
      </c>
      <c r="L3">
        <v>0.28416515793651342</v>
      </c>
      <c r="M3">
        <v>3.9002860011532903</v>
      </c>
      <c r="N3">
        <v>0.84422958549112082</v>
      </c>
    </row>
    <row r="4" spans="1:14" x14ac:dyDescent="0.25">
      <c r="A4" s="1" t="s">
        <v>3</v>
      </c>
      <c r="B4" s="1" t="s">
        <v>2</v>
      </c>
      <c r="C4">
        <v>-3.7196497432887554E-2</v>
      </c>
      <c r="D4">
        <v>2.1787547459825873</v>
      </c>
      <c r="E4">
        <v>3.407296952791512</v>
      </c>
      <c r="F4">
        <v>0.83498900290578604</v>
      </c>
      <c r="G4">
        <v>4.3442614423111081</v>
      </c>
      <c r="H4">
        <v>-1.4493323722854257</v>
      </c>
      <c r="I4">
        <v>2.205652785487473</v>
      </c>
      <c r="J4">
        <v>-3.722091936506331</v>
      </c>
      <c r="K4">
        <v>-2.1834266884252429</v>
      </c>
      <c r="L4">
        <v>0.3982672980055213</v>
      </c>
      <c r="M4">
        <v>2.0404439838603139</v>
      </c>
      <c r="N4">
        <v>-1.3417417788878083</v>
      </c>
    </row>
    <row r="5" spans="1:14" x14ac:dyDescent="0.25">
      <c r="A5" s="1" t="s">
        <v>4</v>
      </c>
      <c r="B5" s="1" t="s">
        <v>3</v>
      </c>
      <c r="C5">
        <v>3.585553471930325</v>
      </c>
      <c r="D5">
        <v>3.5889968415722251</v>
      </c>
      <c r="E5">
        <v>-0.73600019793957472</v>
      </c>
      <c r="F5">
        <v>3.2830272382125258</v>
      </c>
      <c r="G5">
        <v>-3.6778347892686725</v>
      </c>
      <c r="H5">
        <v>-1.6142538795247674</v>
      </c>
      <c r="I5">
        <v>3.4149898262694478</v>
      </c>
      <c r="J5">
        <v>-4.9817761266604066</v>
      </c>
      <c r="K5">
        <v>-0.62556519638746977</v>
      </c>
      <c r="L5">
        <v>1.0825939616188407</v>
      </c>
      <c r="M5">
        <v>2.1256505372002721</v>
      </c>
      <c r="N5">
        <v>3.0105575686320662</v>
      </c>
    </row>
    <row r="6" spans="1:14" x14ac:dyDescent="0.25">
      <c r="A6" s="1" t="s">
        <v>5</v>
      </c>
      <c r="B6" s="1" t="s">
        <v>6</v>
      </c>
      <c r="C6">
        <v>-1.0675094230100513</v>
      </c>
      <c r="D6">
        <v>-3.5000746557489038</v>
      </c>
      <c r="E6">
        <v>-1.3928631274029613</v>
      </c>
      <c r="F6">
        <v>3.1434931373223662</v>
      </c>
      <c r="G6">
        <v>1.3967269705608487</v>
      </c>
      <c r="H6">
        <v>8.8923587463796139E-2</v>
      </c>
      <c r="I6">
        <v>-2.0370012102648616</v>
      </c>
      <c r="J6">
        <v>-3.0223195487633348</v>
      </c>
      <c r="K6">
        <v>0.19909359980374575</v>
      </c>
      <c r="L6">
        <v>-1.6045624623075128</v>
      </c>
      <c r="M6">
        <v>-1.4192171720787883</v>
      </c>
      <c r="N6">
        <v>-4.0742408717051148</v>
      </c>
    </row>
    <row r="7" spans="1:14" x14ac:dyDescent="0.25">
      <c r="A7" s="1" t="s">
        <v>6</v>
      </c>
      <c r="B7" s="1" t="s">
        <v>7</v>
      </c>
      <c r="C7">
        <v>-1.6724906815215945</v>
      </c>
      <c r="D7">
        <v>-3.3667762437835336</v>
      </c>
      <c r="E7">
        <v>4.8517586709931493</v>
      </c>
      <c r="F7">
        <v>-0.58846177998930216</v>
      </c>
      <c r="G7">
        <v>2.8034012811258435</v>
      </c>
      <c r="H7">
        <v>2.1165637066587806</v>
      </c>
      <c r="I7">
        <v>-2.5312292901799083</v>
      </c>
      <c r="J7">
        <v>-4.2364491010084748</v>
      </c>
      <c r="K7">
        <v>-2.6376309944316745</v>
      </c>
      <c r="L7">
        <v>2.3022559424862266</v>
      </c>
      <c r="M7">
        <v>-2.4477853951975703</v>
      </c>
      <c r="N7">
        <v>4.592984146438539</v>
      </c>
    </row>
    <row r="8" spans="1:14" x14ac:dyDescent="0.25">
      <c r="A8" s="1" t="s">
        <v>7</v>
      </c>
      <c r="B8" s="1" t="s">
        <v>8</v>
      </c>
      <c r="C8">
        <v>-0.41202656459063292</v>
      </c>
      <c r="D8">
        <v>-3.8090167054906487</v>
      </c>
      <c r="E8">
        <v>0.85413884837180376</v>
      </c>
      <c r="F8">
        <v>-0.59401656035333872</v>
      </c>
      <c r="G8">
        <v>-1.2513489974662662</v>
      </c>
      <c r="H8">
        <v>-2.1619449416175485</v>
      </c>
      <c r="I8">
        <v>-1.7095286725088954</v>
      </c>
      <c r="J8">
        <v>-0.79966756049543619</v>
      </c>
      <c r="K8">
        <v>0.58775268960744143</v>
      </c>
      <c r="L8">
        <v>0.72352418210357428</v>
      </c>
      <c r="M8">
        <v>-0.94862911384552717</v>
      </c>
      <c r="N8">
        <v>-2.2034923220053315</v>
      </c>
    </row>
    <row r="9" spans="1:14" x14ac:dyDescent="0.25">
      <c r="A9" s="1" t="s">
        <v>8</v>
      </c>
      <c r="B9" s="1" t="s">
        <v>9</v>
      </c>
      <c r="C9">
        <v>-4.6832919074222445</v>
      </c>
      <c r="D9">
        <v>1.7316794535145164</v>
      </c>
      <c r="E9">
        <v>2.5397038878872991</v>
      </c>
      <c r="F9">
        <v>-0.34689175430685282</v>
      </c>
      <c r="G9">
        <v>-4.9386855168268085</v>
      </c>
      <c r="H9">
        <v>3.4899126878008246</v>
      </c>
      <c r="I9">
        <v>-4.6123542217537761</v>
      </c>
      <c r="J9">
        <v>0.91666047926992178</v>
      </c>
      <c r="K9">
        <v>-2.9888491285964847</v>
      </c>
      <c r="L9">
        <v>3.816960914991796</v>
      </c>
      <c r="M9">
        <v>-0.19859235268086195</v>
      </c>
      <c r="N9">
        <v>4.4557976489886642</v>
      </c>
    </row>
    <row r="10" spans="1:14" x14ac:dyDescent="0.25">
      <c r="A10" s="1" t="s">
        <v>9</v>
      </c>
      <c r="B10" s="1" t="s">
        <v>10</v>
      </c>
      <c r="C10">
        <v>-1.4778829319402575</v>
      </c>
      <c r="D10">
        <v>1.0305235674604774</v>
      </c>
      <c r="E10">
        <v>-0.51591220777481794</v>
      </c>
      <c r="F10">
        <v>-2.3701853537932038</v>
      </c>
      <c r="G10">
        <v>0.42209774721413851</v>
      </c>
      <c r="H10">
        <v>3.8642546674236655</v>
      </c>
      <c r="I10">
        <v>-0.61335172038525343</v>
      </c>
      <c r="J10">
        <v>1.5415976708754897</v>
      </c>
      <c r="K10">
        <v>4.7697515087202191</v>
      </c>
      <c r="L10">
        <v>4.7441300144419074</v>
      </c>
      <c r="M10">
        <v>-4.4629834918305278</v>
      </c>
      <c r="N10">
        <v>0.52492891903966665</v>
      </c>
    </row>
    <row r="11" spans="1:14" x14ac:dyDescent="0.25">
      <c r="A11" s="1" t="s">
        <v>2</v>
      </c>
      <c r="B11" s="1" t="s">
        <v>5</v>
      </c>
      <c r="C11">
        <v>3.31642494071275</v>
      </c>
      <c r="D11">
        <v>-4.8258106270805001</v>
      </c>
      <c r="E11">
        <v>1.1973117711022496</v>
      </c>
      <c r="F11">
        <v>0.61616627033799887</v>
      </c>
      <c r="G11">
        <v>2.9211916821077466</v>
      </c>
      <c r="H11">
        <v>1.9816536596044898</v>
      </c>
      <c r="I11">
        <v>-4.4008031813427806</v>
      </c>
      <c r="J11">
        <v>-4.2397020244970918</v>
      </c>
      <c r="K11">
        <v>4.1690164851024747</v>
      </c>
      <c r="L11">
        <v>3.1714171310886741</v>
      </c>
      <c r="M11">
        <v>1.5073544206097722</v>
      </c>
      <c r="N11">
        <v>0.50137234386056662</v>
      </c>
    </row>
    <row r="12" spans="1:14" x14ac:dyDescent="0.25">
      <c r="A12" s="1" t="s">
        <v>11</v>
      </c>
      <c r="B12" s="1" t="s">
        <v>10</v>
      </c>
      <c r="C12">
        <v>-0.55795572232455015</v>
      </c>
      <c r="D12">
        <v>2.1399145713075995</v>
      </c>
      <c r="E12">
        <v>-2.1389110712334514</v>
      </c>
      <c r="F12">
        <v>-2.0926975691691041</v>
      </c>
      <c r="G12">
        <v>-3.3059857739135623</v>
      </c>
      <c r="H12">
        <v>-1.0016365209594369</v>
      </c>
      <c r="I12">
        <v>3.7440528394654393</v>
      </c>
      <c r="J12">
        <v>1.479045725427568</v>
      </c>
      <c r="K12">
        <v>-4.8222012026235461</v>
      </c>
      <c r="L12">
        <v>-2.2446187445893884</v>
      </c>
      <c r="M12">
        <v>-6.7901643924415112E-2</v>
      </c>
      <c r="N12">
        <v>-0.20584116224199533</v>
      </c>
    </row>
    <row r="13" spans="1:14" x14ac:dyDescent="0.25">
      <c r="A13" s="1" t="s">
        <v>10</v>
      </c>
      <c r="B13" s="1" t="s">
        <v>12</v>
      </c>
      <c r="C13">
        <v>-0.623932178132236</v>
      </c>
      <c r="D13">
        <v>-1.891022608615458</v>
      </c>
      <c r="E13">
        <v>4.269253951497376</v>
      </c>
      <c r="F13">
        <v>2.6347271865233779</v>
      </c>
      <c r="G13">
        <v>-2.6149224443361163</v>
      </c>
      <c r="H13">
        <v>0.59792065527290106</v>
      </c>
      <c r="I13">
        <v>-2.8781740693375468</v>
      </c>
      <c r="J13">
        <v>-2.6503303134813905</v>
      </c>
      <c r="K13">
        <v>1.5847431495785713E-3</v>
      </c>
      <c r="L13">
        <v>3.8624812802299857</v>
      </c>
      <c r="M13">
        <v>3.1606249930337071</v>
      </c>
      <c r="N13">
        <v>4.2014184361323714</v>
      </c>
    </row>
    <row r="14" spans="1:14" x14ac:dyDescent="0.25">
      <c r="A14" s="1" t="s">
        <v>12</v>
      </c>
      <c r="B14" s="1" t="s">
        <v>13</v>
      </c>
      <c r="C14">
        <v>109.28412661570097</v>
      </c>
      <c r="D14">
        <v>123.89533060155078</v>
      </c>
      <c r="E14">
        <v>91.634114148283956</v>
      </c>
      <c r="F14">
        <v>41.838689680465841</v>
      </c>
      <c r="G14">
        <v>36.348747486689426</v>
      </c>
      <c r="H14">
        <v>35.158684534700456</v>
      </c>
      <c r="I14">
        <v>42.21817374730994</v>
      </c>
      <c r="J14">
        <v>40.643848218824282</v>
      </c>
      <c r="K14">
        <v>50.954260509276118</v>
      </c>
      <c r="L14">
        <v>56.388594348777936</v>
      </c>
      <c r="M14">
        <v>119.71985231044674</v>
      </c>
      <c r="N14">
        <v>122.13396315118229</v>
      </c>
    </row>
    <row r="15" spans="1:14" x14ac:dyDescent="0.25">
      <c r="A15" s="1" t="s">
        <v>14</v>
      </c>
      <c r="B15" s="1" t="s">
        <v>5</v>
      </c>
      <c r="C15">
        <v>4.9249275075271726</v>
      </c>
      <c r="D15">
        <v>4.8239158233627677</v>
      </c>
      <c r="E15">
        <v>4.6191473724320531</v>
      </c>
      <c r="F15">
        <v>4.2996418243274093</v>
      </c>
      <c r="G15">
        <v>4.2255245940759778</v>
      </c>
      <c r="H15">
        <v>-3.3436288544908166</v>
      </c>
      <c r="I15">
        <v>1.9085055263713002</v>
      </c>
      <c r="J15">
        <v>1.5436928486451507</v>
      </c>
      <c r="K15">
        <v>2.085607354529202</v>
      </c>
      <c r="L15">
        <v>-1.379591510631144</v>
      </c>
      <c r="M15">
        <v>2.9519847454503179</v>
      </c>
      <c r="N15">
        <v>0.12823206838220358</v>
      </c>
    </row>
    <row r="16" spans="1:14" x14ac:dyDescent="0.25">
      <c r="A16" s="1" t="s">
        <v>15</v>
      </c>
      <c r="B16" s="1" t="s">
        <v>14</v>
      </c>
      <c r="C16">
        <v>4.2015297012403607</v>
      </c>
      <c r="D16">
        <v>4.0550895920023322</v>
      </c>
      <c r="E16">
        <v>-3.4832297591492534</v>
      </c>
      <c r="F16">
        <v>2.6048151170834899</v>
      </c>
      <c r="G16">
        <v>-3.0220414651557803</v>
      </c>
      <c r="H16">
        <v>-1.5755848446860909</v>
      </c>
      <c r="I16">
        <v>-2.2551358817145228</v>
      </c>
      <c r="J16">
        <v>0.64944831188768148</v>
      </c>
      <c r="K16">
        <v>4.1929128067567945</v>
      </c>
      <c r="L16">
        <v>-0.68755796644836664</v>
      </c>
      <c r="M16">
        <v>-1.8615630595013499</v>
      </c>
      <c r="N16">
        <v>-4.9813566589727998</v>
      </c>
    </row>
    <row r="17" spans="1:14" x14ac:dyDescent="0.25">
      <c r="A17" s="1" t="s">
        <v>16</v>
      </c>
      <c r="B17" s="1" t="s">
        <v>14</v>
      </c>
      <c r="C17">
        <v>-3.1340724183246493</v>
      </c>
      <c r="D17">
        <v>-3.972224579192698</v>
      </c>
      <c r="E17">
        <v>4.373304289765656</v>
      </c>
      <c r="F17">
        <v>1.989846951328218</v>
      </c>
      <c r="G17">
        <v>2.5793431000784039</v>
      </c>
      <c r="H17">
        <v>-2.4325639614835382</v>
      </c>
      <c r="I17">
        <v>2.1905283303931355</v>
      </c>
      <c r="J17">
        <v>-4.9637543642893434</v>
      </c>
      <c r="K17">
        <v>0.50271884072571993</v>
      </c>
      <c r="L17">
        <v>-2.3098976770415902</v>
      </c>
      <c r="M17">
        <v>1.6161443712189794</v>
      </c>
      <c r="N17">
        <v>0.48594532068818808</v>
      </c>
    </row>
    <row r="18" spans="1:14" x14ac:dyDescent="0.25">
      <c r="A18" s="1" t="s">
        <v>17</v>
      </c>
      <c r="B18" s="1" t="s">
        <v>15</v>
      </c>
      <c r="C18">
        <v>-1.6296274168416858</v>
      </c>
      <c r="D18">
        <v>-4.1512723872438073</v>
      </c>
      <c r="E18">
        <v>-0.24098757188767195</v>
      </c>
      <c r="F18">
        <v>-4.0844739461317658</v>
      </c>
      <c r="G18">
        <v>-2.3379555298015475</v>
      </c>
      <c r="H18">
        <v>2.7325323363766074</v>
      </c>
      <c r="I18">
        <v>-2.5632062135264277</v>
      </c>
      <c r="J18">
        <v>2.7971691451966763E-2</v>
      </c>
      <c r="K18">
        <v>3.2366860704496503</v>
      </c>
      <c r="L18">
        <v>-0.83162880036979914</v>
      </c>
      <c r="M18">
        <v>-4.1199474362656474</v>
      </c>
      <c r="N18">
        <v>2.7649745857343078</v>
      </c>
    </row>
    <row r="19" spans="1:14" x14ac:dyDescent="0.25">
      <c r="A19" s="1" t="s">
        <v>18</v>
      </c>
      <c r="B19" s="1" t="s">
        <v>17</v>
      </c>
      <c r="C19">
        <v>3.6693744407966733</v>
      </c>
      <c r="D19">
        <v>-2.8685246268287301</v>
      </c>
      <c r="E19">
        <v>-0.23551772814244032</v>
      </c>
      <c r="F19">
        <v>4.403615272603929</v>
      </c>
      <c r="G19">
        <v>-1.4586488110944629</v>
      </c>
      <c r="H19">
        <v>1.6155696799978614</v>
      </c>
      <c r="I19">
        <v>2.8212573798373342</v>
      </c>
      <c r="J19">
        <v>2.3874171590432525</v>
      </c>
      <c r="K19">
        <v>-1.0668134642764926</v>
      </c>
      <c r="L19">
        <v>2.1123647829517722</v>
      </c>
      <c r="M19">
        <v>2.2755098761990666</v>
      </c>
      <c r="N19">
        <v>4.6417762106284499</v>
      </c>
    </row>
    <row r="20" spans="1:14" x14ac:dyDescent="0.25">
      <c r="A20" s="1" t="s">
        <v>19</v>
      </c>
      <c r="B20" s="1" t="s">
        <v>16</v>
      </c>
      <c r="C20">
        <v>-2.6289316220209002</v>
      </c>
      <c r="D20">
        <v>2.4504243722185493</v>
      </c>
      <c r="E20">
        <v>-1.6370691685006022</v>
      </c>
      <c r="F20">
        <v>-1.8762343609705567</v>
      </c>
      <c r="G20">
        <v>3.4762163506820798</v>
      </c>
      <c r="H20">
        <v>-2.2565926471725106</v>
      </c>
      <c r="I20">
        <v>-4.8255030391737819</v>
      </c>
      <c r="J20">
        <v>1.3563155895099044</v>
      </c>
      <c r="K20">
        <v>1.5674208896234632</v>
      </c>
      <c r="L20">
        <v>-2.8023149678483605</v>
      </c>
      <c r="M20">
        <v>-0.92067781370133162</v>
      </c>
      <c r="N20">
        <v>-0.30323217157274485</v>
      </c>
    </row>
    <row r="21" spans="1:14" x14ac:dyDescent="0.25">
      <c r="A21" s="1" t="s">
        <v>20</v>
      </c>
      <c r="B21" s="1" t="s">
        <v>167</v>
      </c>
      <c r="C21">
        <v>-3.5332927061244845</v>
      </c>
      <c r="D21">
        <v>1.5293333074077964</v>
      </c>
      <c r="E21">
        <v>0.97563419956713915</v>
      </c>
      <c r="F21">
        <v>2.0898054307326674</v>
      </c>
      <c r="G21">
        <v>3.7581247882917523</v>
      </c>
      <c r="H21">
        <v>3.740499853156507</v>
      </c>
      <c r="I21">
        <v>-1.380123975686729</v>
      </c>
      <c r="J21">
        <v>-1.9452425325289369</v>
      </c>
      <c r="K21">
        <v>0.74966058600693941</v>
      </c>
      <c r="L21">
        <v>2.0051463088020682</v>
      </c>
      <c r="M21">
        <v>-4.7160674212500453</v>
      </c>
      <c r="N21">
        <v>3.6572786932811141</v>
      </c>
    </row>
    <row r="22" spans="1:14" x14ac:dyDescent="0.25">
      <c r="A22" s="1" t="s">
        <v>21</v>
      </c>
      <c r="B22" s="1" t="s">
        <v>20</v>
      </c>
      <c r="C22">
        <v>4.3882789509370923</v>
      </c>
      <c r="D22">
        <v>3.4141654660925269</v>
      </c>
      <c r="E22">
        <v>0.99048223812133074</v>
      </c>
      <c r="F22">
        <v>-4.7845957661047578</v>
      </c>
      <c r="G22">
        <v>2.3780852602794766</v>
      </c>
      <c r="H22">
        <v>-2.6701265433803201</v>
      </c>
      <c r="I22">
        <v>2.5764733972027898</v>
      </c>
      <c r="J22">
        <v>-0.51002072636038065</v>
      </c>
      <c r="K22">
        <v>3.7516150670126081</v>
      </c>
      <c r="L22">
        <v>-2.9001230606809258</v>
      </c>
      <c r="M22">
        <v>-1.1652739671990275</v>
      </c>
      <c r="N22">
        <v>-0.89053625706583261</v>
      </c>
    </row>
    <row r="23" spans="1:14" x14ac:dyDescent="0.25">
      <c r="A23" s="1" t="s">
        <v>165</v>
      </c>
      <c r="B23" s="1" t="s">
        <v>168</v>
      </c>
      <c r="C23">
        <v>-4.8557518376037478</v>
      </c>
      <c r="D23">
        <v>-1.1196847120299935</v>
      </c>
      <c r="E23">
        <v>-3.0163417337462306</v>
      </c>
      <c r="F23">
        <v>1.9791120057925582</v>
      </c>
      <c r="G23">
        <v>-0.97825236152857542</v>
      </c>
      <c r="H23">
        <v>-3.6815222213044763</v>
      </c>
      <c r="I23">
        <v>-3.2848620740696788</v>
      </c>
      <c r="J23">
        <v>3.4245275473222136</v>
      </c>
      <c r="K23">
        <v>0.11092395056039095</v>
      </c>
      <c r="L23">
        <v>-0.15520422253757715</v>
      </c>
      <c r="M23">
        <v>-1.9295408902689815</v>
      </c>
      <c r="N23">
        <v>-0.18040733877569437</v>
      </c>
    </row>
    <row r="24" spans="1:14" x14ac:dyDescent="0.25">
      <c r="A24" s="1" t="s">
        <v>22</v>
      </c>
      <c r="B24" s="1" t="s">
        <v>0</v>
      </c>
      <c r="C24">
        <v>-3.7165760202333331</v>
      </c>
      <c r="D24">
        <v>-0.67579007241874933</v>
      </c>
      <c r="E24">
        <v>-0.605556252412498</v>
      </c>
      <c r="F24">
        <v>2.448773137293756</v>
      </c>
      <c r="G24">
        <v>0.14264509547501802</v>
      </c>
      <c r="H24">
        <v>-1.1830876627936959</v>
      </c>
      <c r="I24">
        <v>1.6176681639626622</v>
      </c>
      <c r="J24">
        <v>0.35379794891923666</v>
      </c>
      <c r="K24">
        <v>-2.43622578214854</v>
      </c>
      <c r="L24">
        <v>2.1984637668356299</v>
      </c>
      <c r="M24">
        <v>-4.8831853596493602</v>
      </c>
      <c r="N24">
        <v>0.91471394058316946</v>
      </c>
    </row>
    <row r="25" spans="1:14" x14ac:dyDescent="0.25">
      <c r="A25" s="1" t="s">
        <v>168</v>
      </c>
      <c r="B25" s="1" t="s">
        <v>19</v>
      </c>
      <c r="C25">
        <v>-0.56304811965674162</v>
      </c>
      <c r="D25">
        <v>-1.6107141831889749</v>
      </c>
      <c r="E25">
        <v>-4.5968520222231746</v>
      </c>
      <c r="F25">
        <v>-3.0846844846382737</v>
      </c>
      <c r="G25">
        <v>2.8635612921789289</v>
      </c>
      <c r="H25">
        <v>4.9435281148180366</v>
      </c>
      <c r="I25">
        <v>3.8891170592978597</v>
      </c>
      <c r="J25">
        <v>-1.157050677575171</v>
      </c>
      <c r="K25">
        <v>-1.944357599131763</v>
      </c>
      <c r="L25">
        <v>-1.2526894966140389</v>
      </c>
      <c r="M25">
        <v>-1.6918587498366833E-2</v>
      </c>
      <c r="N25">
        <v>1.1726939445361495</v>
      </c>
    </row>
    <row r="26" spans="1:14" x14ac:dyDescent="0.25">
      <c r="A26" s="1" t="s">
        <v>167</v>
      </c>
      <c r="B26" s="1" t="s">
        <v>169</v>
      </c>
      <c r="C26">
        <v>-2.8115690452978015</v>
      </c>
      <c r="D26">
        <v>2.5763402273878455</v>
      </c>
      <c r="E26">
        <v>0.76216277200728655</v>
      </c>
      <c r="F26">
        <v>1.3859145855531096</v>
      </c>
      <c r="G26">
        <v>1.4560225652530789</v>
      </c>
      <c r="H26">
        <v>-3.7370958784595132</v>
      </c>
      <c r="I26">
        <v>4.4732216419652104</v>
      </c>
      <c r="J26">
        <v>0.47319275792688131</v>
      </c>
      <c r="K26">
        <v>2.5801617698743939</v>
      </c>
      <c r="L26">
        <v>1.2222357979044318</v>
      </c>
      <c r="M26">
        <v>4.1119588585570455</v>
      </c>
      <c r="N26">
        <v>3.6716309702023864</v>
      </c>
    </row>
    <row r="27" spans="1:14" x14ac:dyDescent="0.25">
      <c r="A27" s="1" t="s">
        <v>169</v>
      </c>
      <c r="B27" s="1" t="s">
        <v>19</v>
      </c>
      <c r="C27">
        <v>-4.9778439057990909</v>
      </c>
      <c r="D27">
        <v>-2.9117421666160226</v>
      </c>
      <c r="E27">
        <v>-2.6698578475043178</v>
      </c>
      <c r="F27">
        <v>0.18653241451829672</v>
      </c>
      <c r="G27">
        <v>-4.8520848853513598</v>
      </c>
      <c r="H27">
        <v>-0.79130104277282953</v>
      </c>
      <c r="I27">
        <v>-1.0790422884747386</v>
      </c>
      <c r="J27">
        <v>0.64745565410703421</v>
      </c>
      <c r="K27">
        <v>3.5961145209148526</v>
      </c>
      <c r="L27">
        <v>-4.2504137614741921</v>
      </c>
      <c r="M27">
        <v>2.1324867429211736</v>
      </c>
      <c r="N27">
        <v>1.0486443107947707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workbookViewId="0">
      <selection activeCell="L22" sqref="L22"/>
    </sheetView>
  </sheetViews>
  <sheetFormatPr defaultRowHeight="15" x14ac:dyDescent="0.25"/>
  <sheetData>
    <row r="1" spans="1:15" x14ac:dyDescent="0.25">
      <c r="C1" t="s">
        <v>81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s="1" t="s">
        <v>12</v>
      </c>
      <c r="B2" s="1" t="s">
        <v>13</v>
      </c>
      <c r="C2" s="1" t="str">
        <f>A2&amp;B2</f>
        <v>j21j23</v>
      </c>
      <c r="D2">
        <f>W!C14*Q_Sim!$S$7</f>
        <v>27004.695744625027</v>
      </c>
      <c r="E2" s="23">
        <f>W!D14*Q_Sim!$S$7</f>
        <v>30615.202872417165</v>
      </c>
      <c r="F2" s="23">
        <f>W!E14*Q_Sim!$S$7</f>
        <v>22643.282689209198</v>
      </c>
      <c r="G2" s="23">
        <f>W!F14*Q_Sim!$S$7</f>
        <v>10338.56535403228</v>
      </c>
      <c r="H2" s="23">
        <f>W!G14*Q_Sim!$S$7</f>
        <v>8981.971096571182</v>
      </c>
      <c r="I2" s="23">
        <f>W!H14*Q_Sim!$S$7</f>
        <v>8687.9001374059644</v>
      </c>
      <c r="J2" s="23">
        <f>W!I14*Q_Sim!$S$7</f>
        <v>10432.337908953221</v>
      </c>
      <c r="K2" s="23">
        <f>W!J14*Q_Sim!$S$7</f>
        <v>10043.313599418745</v>
      </c>
      <c r="L2" s="23">
        <f>W!K14*Q_Sim!$S$7</f>
        <v>12591.071956717929</v>
      </c>
      <c r="M2" s="23">
        <f>W!L14*Q_Sim!$S$7</f>
        <v>13933.925090609218</v>
      </c>
      <c r="N2" s="23">
        <f>W!M14*Q_Sim!$S$7</f>
        <v>29583.419718436671</v>
      </c>
      <c r="O2" s="23">
        <f>W!N14*Q_Sim!$S$7</f>
        <v>30179.95949751286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6"/>
  <sheetViews>
    <sheetView workbookViewId="0">
      <selection activeCell="V19" sqref="V19"/>
    </sheetView>
  </sheetViews>
  <sheetFormatPr defaultRowHeight="15" x14ac:dyDescent="0.25"/>
  <cols>
    <col min="1" max="16384" width="9.140625" style="23"/>
  </cols>
  <sheetData>
    <row r="1" spans="1:15" x14ac:dyDescent="0.25">
      <c r="C1" s="23" t="s">
        <v>81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 s="23">
        <v>1E-3</v>
      </c>
      <c r="E2" s="23">
        <v>1E-3</v>
      </c>
      <c r="F2" s="23">
        <v>1E-3</v>
      </c>
      <c r="G2" s="23">
        <v>1.5335572582705759E-2</v>
      </c>
      <c r="H2" s="23">
        <v>1.5122863340590114E-2</v>
      </c>
      <c r="I2" s="23">
        <v>2.1912695819034305E-2</v>
      </c>
      <c r="J2" s="23">
        <v>2.7878657718828272E-2</v>
      </c>
      <c r="K2" s="23">
        <v>2.1697493514721021E-2</v>
      </c>
      <c r="L2" s="23">
        <v>1E-3</v>
      </c>
      <c r="M2" s="23">
        <v>1E-3</v>
      </c>
      <c r="N2" s="23">
        <v>1E-3</v>
      </c>
      <c r="O2" s="23">
        <v>1E-3</v>
      </c>
    </row>
    <row r="3" spans="1:15" x14ac:dyDescent="0.25">
      <c r="A3" s="1" t="s">
        <v>1</v>
      </c>
      <c r="B3" s="1" t="s">
        <v>3</v>
      </c>
      <c r="C3" s="1" t="str">
        <f t="shared" ref="C3:C26" si="0">A3&amp;B3</f>
        <v>j4j5</v>
      </c>
      <c r="D3" s="23">
        <v>1E-3</v>
      </c>
      <c r="E3" s="23">
        <v>1E-3</v>
      </c>
      <c r="F3" s="23">
        <v>1E-3</v>
      </c>
      <c r="G3" s="23">
        <v>1.5125275690229504E-2</v>
      </c>
      <c r="H3" s="23">
        <v>1.5008690040124745E-2</v>
      </c>
      <c r="I3" s="23">
        <v>1.8741328224980276E-2</v>
      </c>
      <c r="J3" s="23">
        <v>2.204014477177995E-2</v>
      </c>
      <c r="K3" s="23">
        <v>1.8622669075491833E-2</v>
      </c>
      <c r="L3" s="23">
        <v>1E-3</v>
      </c>
      <c r="M3" s="23">
        <v>1E-3</v>
      </c>
      <c r="N3" s="23">
        <v>1E-3</v>
      </c>
      <c r="O3" s="23">
        <v>1E-3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 s="23">
        <v>1E-3</v>
      </c>
      <c r="E4" s="23">
        <v>1E-3</v>
      </c>
      <c r="F4" s="23">
        <v>1E-3</v>
      </c>
      <c r="G4" s="23">
        <v>1.5254425154113169E-2</v>
      </c>
      <c r="H4" s="23">
        <v>1.5738531894117485E-2</v>
      </c>
      <c r="I4" s="23">
        <v>4.5927453489436228E-2</v>
      </c>
      <c r="J4" s="23">
        <v>2.7427677533520906E-2</v>
      </c>
      <c r="K4" s="23">
        <v>1.9812553057011521E-2</v>
      </c>
      <c r="L4" s="23">
        <v>1E-3</v>
      </c>
      <c r="M4" s="23">
        <v>1E-3</v>
      </c>
      <c r="N4" s="23">
        <v>1E-3</v>
      </c>
      <c r="O4" s="23">
        <v>1E-3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 s="23">
        <v>1E-3</v>
      </c>
      <c r="E5" s="23">
        <v>1E-3</v>
      </c>
      <c r="F5" s="23">
        <v>1E-3</v>
      </c>
      <c r="G5" s="23">
        <v>0.15792005173812962</v>
      </c>
      <c r="H5" s="23">
        <v>0.18295860594705127</v>
      </c>
      <c r="I5" s="23">
        <v>0.23615903583515505</v>
      </c>
      <c r="J5" s="23">
        <v>0.15796729127345191</v>
      </c>
      <c r="K5" s="23">
        <v>0.15789883580948449</v>
      </c>
      <c r="L5" s="23">
        <v>1E-3</v>
      </c>
      <c r="M5" s="23">
        <v>1E-3</v>
      </c>
      <c r="N5" s="23">
        <v>1E-3</v>
      </c>
      <c r="O5" s="23">
        <v>1E-3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 s="23">
        <v>1E-3</v>
      </c>
      <c r="E6" s="23">
        <v>1E-3</v>
      </c>
      <c r="F6" s="23">
        <v>1E-3</v>
      </c>
      <c r="G6" s="23">
        <v>6.7716967040353571E-2</v>
      </c>
      <c r="H6" s="23">
        <v>1.5490734931214063E-3</v>
      </c>
      <c r="I6" s="23">
        <v>1.5507789020659394E-3</v>
      </c>
      <c r="J6" s="23">
        <v>1.5489897198577545E-3</v>
      </c>
      <c r="K6" s="23">
        <v>1.5489563453913856E-3</v>
      </c>
      <c r="L6" s="23">
        <v>1E-3</v>
      </c>
      <c r="M6" s="23">
        <v>1E-3</v>
      </c>
      <c r="N6" s="23">
        <v>1E-3</v>
      </c>
      <c r="O6" s="23">
        <v>1E-3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 s="23">
        <v>1E-3</v>
      </c>
      <c r="E7" s="23">
        <v>1E-3</v>
      </c>
      <c r="F7" s="23">
        <v>1E-3</v>
      </c>
      <c r="G7" s="23">
        <v>8.1519948029145861E-2</v>
      </c>
      <c r="H7" s="23">
        <v>1.5508679905609456E-3</v>
      </c>
      <c r="I7" s="23">
        <v>1.6224315419680441E-3</v>
      </c>
      <c r="J7" s="23">
        <v>1.550729121740736E-3</v>
      </c>
      <c r="K7" s="23">
        <v>1.5490615745122054E-3</v>
      </c>
      <c r="L7" s="23">
        <v>1E-3</v>
      </c>
      <c r="M7" s="23">
        <v>1E-3</v>
      </c>
      <c r="N7" s="23">
        <v>1E-3</v>
      </c>
      <c r="O7" s="23">
        <v>1E-3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 s="23">
        <v>1E-3</v>
      </c>
      <c r="E8" s="23">
        <v>1E-3</v>
      </c>
      <c r="F8" s="23">
        <v>1E-3</v>
      </c>
      <c r="G8" s="23">
        <v>6.171002924784795E-2</v>
      </c>
      <c r="H8" s="23">
        <v>6.1709524295769709E-2</v>
      </c>
      <c r="I8" s="23">
        <v>6.1709566838356461E-2</v>
      </c>
      <c r="J8" s="23">
        <v>6.1709523814599543E-2</v>
      </c>
      <c r="K8" s="23">
        <v>6.1709511806442907E-2</v>
      </c>
      <c r="L8" s="23">
        <v>1E-3</v>
      </c>
      <c r="M8" s="23">
        <v>1E-3</v>
      </c>
      <c r="N8" s="23">
        <v>1E-3</v>
      </c>
      <c r="O8" s="23">
        <v>1E-3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 s="23">
        <v>1E-3</v>
      </c>
      <c r="E9" s="23">
        <v>1E-3</v>
      </c>
      <c r="F9" s="23">
        <v>1E-3</v>
      </c>
      <c r="G9" s="23">
        <v>6.1710029247847645E-2</v>
      </c>
      <c r="H9" s="23">
        <v>6.1709524295769709E-2</v>
      </c>
      <c r="I9" s="23">
        <v>6.1709566838356461E-2</v>
      </c>
      <c r="J9" s="23">
        <v>6.1709523814599543E-2</v>
      </c>
      <c r="K9" s="23">
        <v>6.1709511806442907E-2</v>
      </c>
      <c r="L9" s="23">
        <v>1E-3</v>
      </c>
      <c r="M9" s="23">
        <v>1E-3</v>
      </c>
      <c r="N9" s="23">
        <v>1E-3</v>
      </c>
      <c r="O9" s="23">
        <v>1E-3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 s="23">
        <v>1E-3</v>
      </c>
      <c r="E10" s="23">
        <v>1E-3</v>
      </c>
      <c r="F10" s="23">
        <v>1E-3</v>
      </c>
      <c r="G10" s="23">
        <v>6.1710025798191251E-2</v>
      </c>
      <c r="H10" s="23">
        <v>6.1709523731762486E-2</v>
      </c>
      <c r="I10" s="23">
        <v>6.1709564760582467E-2</v>
      </c>
      <c r="J10" s="23">
        <v>6.1709522992701611E-2</v>
      </c>
      <c r="K10" s="23">
        <v>6.1709511507416492E-2</v>
      </c>
      <c r="L10" s="23">
        <v>1E-3</v>
      </c>
      <c r="M10" s="23">
        <v>1E-3</v>
      </c>
      <c r="N10" s="23">
        <v>1E-3</v>
      </c>
      <c r="O10" s="23">
        <v>1E-3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  <c r="D11" s="23">
        <v>1E-3</v>
      </c>
      <c r="E11" s="23">
        <v>1E-3</v>
      </c>
      <c r="F11" s="23">
        <v>1E-3</v>
      </c>
      <c r="G11" s="23">
        <v>1.549041971109217E-3</v>
      </c>
      <c r="H11" s="23">
        <v>1.55057072666906E-3</v>
      </c>
      <c r="I11" s="23">
        <v>0.38089244910970466</v>
      </c>
      <c r="J11" s="23">
        <v>2.3920854759360576E-2</v>
      </c>
      <c r="K11" s="23">
        <v>2.3523588990804313E-3</v>
      </c>
      <c r="L11" s="23">
        <v>1E-3</v>
      </c>
      <c r="M11" s="23">
        <v>1E-3</v>
      </c>
      <c r="N11" s="23">
        <v>1E-3</v>
      </c>
      <c r="O11" s="23">
        <v>1E-3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 s="23">
        <v>1E-3</v>
      </c>
      <c r="E12" s="23">
        <v>1E-3</v>
      </c>
      <c r="F12" s="23">
        <v>1E-3</v>
      </c>
      <c r="G12" s="23">
        <v>8.9582053721681501E-2</v>
      </c>
      <c r="H12" s="23">
        <v>0.22752882085325707</v>
      </c>
      <c r="I12" s="23">
        <v>0.13374096018311069</v>
      </c>
      <c r="J12" s="23">
        <v>5.5815843410734797E-2</v>
      </c>
      <c r="K12" s="23">
        <v>3.1190773173084083E-2</v>
      </c>
      <c r="L12" s="23">
        <v>1E-3</v>
      </c>
      <c r="M12" s="23">
        <v>1E-3</v>
      </c>
      <c r="N12" s="23">
        <v>1E-3</v>
      </c>
      <c r="O12" s="23">
        <v>1E-3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 s="23">
        <v>1E-3</v>
      </c>
      <c r="E13" s="23">
        <v>1E-3</v>
      </c>
      <c r="F13" s="23">
        <v>1E-3</v>
      </c>
      <c r="G13" s="23">
        <v>6.171688118153508E-2</v>
      </c>
      <c r="H13" s="23">
        <v>6.1710512019745055E-2</v>
      </c>
      <c r="I13" s="23">
        <v>6.1711271977423633E-2</v>
      </c>
      <c r="J13" s="23">
        <v>6.1709683920106929E-2</v>
      </c>
      <c r="K13" s="23">
        <v>6.170954121577641E-2</v>
      </c>
      <c r="L13" s="23">
        <v>1E-3</v>
      </c>
      <c r="M13" s="23">
        <v>1E-3</v>
      </c>
      <c r="N13" s="23">
        <v>1E-3</v>
      </c>
      <c r="O13" s="23">
        <v>1E-3</v>
      </c>
    </row>
    <row r="14" spans="1:15" x14ac:dyDescent="0.25">
      <c r="A14" s="1" t="s">
        <v>14</v>
      </c>
      <c r="B14" s="1" t="s">
        <v>5</v>
      </c>
      <c r="C14" s="1" t="str">
        <f t="shared" si="0"/>
        <v>j24j7</v>
      </c>
      <c r="D14" s="23">
        <v>1E-3</v>
      </c>
      <c r="E14" s="23">
        <v>1E-3</v>
      </c>
      <c r="F14" s="23">
        <v>1E-3</v>
      </c>
      <c r="G14" s="23">
        <v>3.679110201160711E-2</v>
      </c>
      <c r="H14" s="23">
        <v>3.6208841163863068E-2</v>
      </c>
      <c r="I14" s="23">
        <v>3.7071519092916311E-2</v>
      </c>
      <c r="J14" s="23">
        <v>3.814981708794854E-2</v>
      </c>
      <c r="K14" s="23">
        <v>3.7092690561148854E-2</v>
      </c>
      <c r="L14" s="23">
        <v>1E-3</v>
      </c>
      <c r="M14" s="23">
        <v>1E-3</v>
      </c>
      <c r="N14" s="23">
        <v>1E-3</v>
      </c>
      <c r="O14" s="23">
        <v>1E-3</v>
      </c>
    </row>
    <row r="15" spans="1:15" x14ac:dyDescent="0.25">
      <c r="A15" s="1" t="s">
        <v>15</v>
      </c>
      <c r="B15" s="1" t="s">
        <v>14</v>
      </c>
      <c r="C15" s="1" t="str">
        <f t="shared" si="0"/>
        <v>j25j24</v>
      </c>
      <c r="D15" s="23">
        <v>1E-3</v>
      </c>
      <c r="E15" s="23">
        <v>1E-3</v>
      </c>
      <c r="F15" s="23">
        <v>1E-3</v>
      </c>
      <c r="G15" s="23">
        <v>3.5025217107794757E-2</v>
      </c>
      <c r="H15" s="23">
        <v>3.4536723193851995E-2</v>
      </c>
      <c r="I15" s="23">
        <v>3.4459055600516181E-2</v>
      </c>
      <c r="J15" s="23">
        <v>3.5108792992456582E-2</v>
      </c>
      <c r="K15" s="23">
        <v>3.4955598946056862E-2</v>
      </c>
      <c r="L15" s="23">
        <v>1E-3</v>
      </c>
      <c r="M15" s="23">
        <v>1E-3</v>
      </c>
      <c r="N15" s="23">
        <v>1E-3</v>
      </c>
      <c r="O15" s="23">
        <v>1E-3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 s="23">
        <v>1E-3</v>
      </c>
      <c r="E16" s="23">
        <v>1E-3</v>
      </c>
      <c r="F16" s="23">
        <v>1E-3</v>
      </c>
      <c r="G16" s="23">
        <v>3.3339599866265182E-2</v>
      </c>
      <c r="H16" s="23">
        <v>3.2778457567545917E-2</v>
      </c>
      <c r="I16" s="23">
        <v>3.2731741977158793E-2</v>
      </c>
      <c r="J16" s="23">
        <v>3.2731741977158793E-2</v>
      </c>
      <c r="K16" s="23">
        <v>3.2731741977158793E-2</v>
      </c>
      <c r="L16" s="23">
        <v>1E-3</v>
      </c>
      <c r="M16" s="23">
        <v>1E-3</v>
      </c>
      <c r="N16" s="23">
        <v>1E-3</v>
      </c>
      <c r="O16" s="23">
        <v>1E-3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 s="23">
        <v>1E-3</v>
      </c>
      <c r="E17" s="23">
        <v>1E-3</v>
      </c>
      <c r="F17" s="23">
        <v>1E-3</v>
      </c>
      <c r="G17" s="23">
        <v>1.2747584218667866E-2</v>
      </c>
      <c r="H17" s="23">
        <v>1.2737353466252758E-2</v>
      </c>
      <c r="I17" s="23">
        <v>1.273580422706367E-2</v>
      </c>
      <c r="J17" s="23">
        <v>1.2749416593624651E-2</v>
      </c>
      <c r="K17" s="23">
        <v>1.2746075863760609E-2</v>
      </c>
      <c r="L17" s="23">
        <v>1E-3</v>
      </c>
      <c r="M17" s="23">
        <v>1E-3</v>
      </c>
      <c r="N17" s="23">
        <v>1E-3</v>
      </c>
      <c r="O17" s="23">
        <v>1E-3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 s="23">
        <v>1E-3</v>
      </c>
      <c r="E18" s="23">
        <v>1E-3</v>
      </c>
      <c r="F18" s="23">
        <v>1E-3</v>
      </c>
      <c r="G18" s="23">
        <v>1.2747584218644968E-2</v>
      </c>
      <c r="H18" s="23">
        <v>1.2723884842967634E-2</v>
      </c>
      <c r="I18" s="23">
        <v>1.2724474450386417E-2</v>
      </c>
      <c r="J18" s="23">
        <v>1.2736845692329437E-2</v>
      </c>
      <c r="K18" s="23">
        <v>1.2735246962660072E-2</v>
      </c>
      <c r="L18" s="23">
        <v>1E-3</v>
      </c>
      <c r="M18" s="23">
        <v>1E-3</v>
      </c>
      <c r="N18" s="23">
        <v>1E-3</v>
      </c>
      <c r="O18" s="23">
        <v>1E-3</v>
      </c>
    </row>
    <row r="19" spans="1:15" x14ac:dyDescent="0.25">
      <c r="A19" s="1" t="s">
        <v>19</v>
      </c>
      <c r="B19" s="1" t="s">
        <v>16</v>
      </c>
      <c r="C19" s="1" t="str">
        <f t="shared" si="0"/>
        <v>j32j29</v>
      </c>
      <c r="D19" s="23">
        <v>1E-3</v>
      </c>
      <c r="E19" s="23">
        <v>1E-3</v>
      </c>
      <c r="F19" s="23">
        <v>1E-3</v>
      </c>
      <c r="G19" s="23">
        <v>4.1421087346427084E-2</v>
      </c>
      <c r="H19" s="23">
        <v>4.1483589767322714E-2</v>
      </c>
      <c r="I19" s="23">
        <v>3.4657469820771315E-2</v>
      </c>
      <c r="J19" s="23">
        <v>3.268652250907389E-2</v>
      </c>
      <c r="K19" s="23">
        <v>3.2686522509073883E-2</v>
      </c>
      <c r="L19" s="23">
        <v>1E-3</v>
      </c>
      <c r="M19" s="23">
        <v>1E-3</v>
      </c>
      <c r="N19" s="23">
        <v>1E-3</v>
      </c>
      <c r="O19" s="23">
        <v>1E-3</v>
      </c>
    </row>
    <row r="20" spans="1:15" x14ac:dyDescent="0.25">
      <c r="A20" s="1" t="s">
        <v>20</v>
      </c>
      <c r="B20" s="1" t="s">
        <v>167</v>
      </c>
      <c r="C20" s="1" t="str">
        <f t="shared" si="0"/>
        <v>j33j43</v>
      </c>
      <c r="D20" s="23">
        <v>1E-3</v>
      </c>
      <c r="E20" s="23">
        <v>1E-3</v>
      </c>
      <c r="F20" s="23">
        <v>1E-3</v>
      </c>
      <c r="G20" s="23">
        <v>3.2686522509073883E-2</v>
      </c>
      <c r="H20" s="23">
        <v>3.3197872834675013E-2</v>
      </c>
      <c r="I20" s="23">
        <v>3.3740888353177678E-2</v>
      </c>
      <c r="J20" s="23">
        <v>3.3362615601907265E-2</v>
      </c>
      <c r="K20" s="23">
        <v>3.3049413620392078E-2</v>
      </c>
      <c r="L20" s="23">
        <v>1E-3</v>
      </c>
      <c r="M20" s="23">
        <v>1E-3</v>
      </c>
      <c r="N20" s="23">
        <v>1E-3</v>
      </c>
      <c r="O20" s="23">
        <v>1E-3</v>
      </c>
    </row>
    <row r="21" spans="1:15" x14ac:dyDescent="0.25">
      <c r="A21" s="1" t="s">
        <v>21</v>
      </c>
      <c r="B21" s="1" t="s">
        <v>20</v>
      </c>
      <c r="C21" s="1" t="str">
        <f t="shared" si="0"/>
        <v>j34j33</v>
      </c>
      <c r="D21" s="23">
        <v>1E-3</v>
      </c>
      <c r="E21" s="23">
        <v>1E-3</v>
      </c>
      <c r="F21" s="23">
        <v>1E-3</v>
      </c>
      <c r="G21" s="23">
        <v>4.4925385064238106E-2</v>
      </c>
      <c r="H21" s="23">
        <v>3.4327150202422531E-2</v>
      </c>
      <c r="I21" s="23">
        <v>3.3183990168612863E-2</v>
      </c>
      <c r="J21" s="23">
        <v>3.2880925246306522E-2</v>
      </c>
      <c r="K21" s="23">
        <v>3.2835713085360367E-2</v>
      </c>
      <c r="L21" s="23">
        <v>1E-3</v>
      </c>
      <c r="M21" s="23">
        <v>1E-3</v>
      </c>
      <c r="N21" s="23">
        <v>1E-3</v>
      </c>
      <c r="O21" s="23">
        <v>1E-3</v>
      </c>
    </row>
    <row r="22" spans="1:15" x14ac:dyDescent="0.25">
      <c r="A22" s="1" t="s">
        <v>165</v>
      </c>
      <c r="B22" s="1" t="s">
        <v>168</v>
      </c>
      <c r="C22" s="1" t="str">
        <f t="shared" si="0"/>
        <v>j35j40</v>
      </c>
      <c r="D22" s="23">
        <v>1E-3</v>
      </c>
      <c r="E22" s="23">
        <v>1E-3</v>
      </c>
      <c r="F22" s="23">
        <v>1E-3</v>
      </c>
      <c r="G22" s="23">
        <v>4.1421087346427084E-2</v>
      </c>
      <c r="H22" s="23">
        <v>5.6235795207994092E-2</v>
      </c>
      <c r="I22" s="23">
        <v>3.8699957515924491E-2</v>
      </c>
      <c r="J22" s="23">
        <v>3.3901941696816457E-2</v>
      </c>
      <c r="K22" s="23">
        <v>3.3755705383238369E-2</v>
      </c>
      <c r="L22" s="23">
        <v>1E-3</v>
      </c>
      <c r="M22" s="23">
        <v>1E-3</v>
      </c>
      <c r="N22" s="23">
        <v>1E-3</v>
      </c>
      <c r="O22" s="23">
        <v>1E-3</v>
      </c>
    </row>
    <row r="23" spans="1:15" x14ac:dyDescent="0.25">
      <c r="A23" s="1" t="s">
        <v>22</v>
      </c>
      <c r="B23" s="1" t="s">
        <v>0</v>
      </c>
      <c r="C23" s="1" t="str">
        <f t="shared" si="0"/>
        <v>j37j1</v>
      </c>
      <c r="D23" s="23">
        <v>1E-3</v>
      </c>
      <c r="E23" s="23">
        <v>1E-3</v>
      </c>
      <c r="F23" s="23">
        <v>1E-3</v>
      </c>
      <c r="G23" s="23">
        <v>1.5335618172777815E-2</v>
      </c>
      <c r="H23" s="23">
        <v>1.512296237083236E-2</v>
      </c>
      <c r="I23" s="23">
        <v>2.1916123810204132E-2</v>
      </c>
      <c r="J23" s="23">
        <v>2.7886210644667744E-2</v>
      </c>
      <c r="K23" s="23">
        <v>2.1700817476456084E-2</v>
      </c>
      <c r="L23" s="23">
        <v>1E-3</v>
      </c>
      <c r="M23" s="23">
        <v>1E-3</v>
      </c>
      <c r="N23" s="23">
        <v>1E-3</v>
      </c>
      <c r="O23" s="23">
        <v>1E-3</v>
      </c>
    </row>
    <row r="24" spans="1:15" x14ac:dyDescent="0.25">
      <c r="A24" s="1" t="s">
        <v>168</v>
      </c>
      <c r="B24" s="1" t="s">
        <v>19</v>
      </c>
      <c r="C24" s="1" t="str">
        <f t="shared" si="0"/>
        <v>j40j32</v>
      </c>
      <c r="D24" s="23">
        <v>1E-3</v>
      </c>
      <c r="E24" s="23">
        <v>1E-3</v>
      </c>
      <c r="F24" s="23">
        <v>1E-3</v>
      </c>
      <c r="G24" s="23">
        <v>4.1421087346427084E-2</v>
      </c>
      <c r="H24" s="23">
        <v>4.1483589767322714E-2</v>
      </c>
      <c r="I24" s="23">
        <v>3.4657469820771315E-2</v>
      </c>
      <c r="J24" s="23">
        <v>3.268652250907389E-2</v>
      </c>
      <c r="K24" s="23">
        <v>3.2686522509073883E-2</v>
      </c>
      <c r="L24" s="23">
        <v>1E-3</v>
      </c>
      <c r="M24" s="23">
        <v>1E-3</v>
      </c>
      <c r="N24" s="23">
        <v>1E-3</v>
      </c>
      <c r="O24" s="23">
        <v>1E-3</v>
      </c>
    </row>
    <row r="25" spans="1:15" x14ac:dyDescent="0.25">
      <c r="A25" s="1" t="s">
        <v>167</v>
      </c>
      <c r="B25" s="1" t="s">
        <v>169</v>
      </c>
      <c r="C25" s="1" t="str">
        <f t="shared" si="0"/>
        <v>j43j45</v>
      </c>
      <c r="D25" s="23">
        <v>1E-3</v>
      </c>
      <c r="E25" s="23">
        <v>1E-3</v>
      </c>
      <c r="F25" s="23">
        <v>1E-3</v>
      </c>
      <c r="G25" s="23">
        <v>3.2686522509073883E-2</v>
      </c>
      <c r="H25" s="23">
        <v>3.2722941285368796E-2</v>
      </c>
      <c r="I25" s="23">
        <v>3.2686522509291868E-2</v>
      </c>
      <c r="J25" s="23">
        <v>3.268652250907389E-2</v>
      </c>
      <c r="K25" s="23">
        <v>3.2686522509073883E-2</v>
      </c>
      <c r="L25" s="23">
        <v>1E-3</v>
      </c>
      <c r="M25" s="23">
        <v>1E-3</v>
      </c>
      <c r="N25" s="23">
        <v>1E-3</v>
      </c>
      <c r="O25" s="23">
        <v>1E-3</v>
      </c>
    </row>
    <row r="26" spans="1:15" x14ac:dyDescent="0.25">
      <c r="A26" s="1" t="s">
        <v>169</v>
      </c>
      <c r="B26" s="1" t="s">
        <v>19</v>
      </c>
      <c r="C26" s="1" t="str">
        <f t="shared" si="0"/>
        <v>j45j32</v>
      </c>
      <c r="D26" s="23">
        <v>1E-3</v>
      </c>
      <c r="E26" s="23">
        <v>1E-3</v>
      </c>
      <c r="F26" s="23">
        <v>1E-3</v>
      </c>
      <c r="G26" s="23">
        <v>3.2686522509073883E-2</v>
      </c>
      <c r="H26" s="23">
        <v>3.2686522509291868E-2</v>
      </c>
      <c r="I26" s="23">
        <v>3.2686522509291868E-2</v>
      </c>
      <c r="J26" s="23">
        <v>3.2686522509291868E-2</v>
      </c>
      <c r="K26" s="23">
        <v>3.2686522509291868E-2</v>
      </c>
      <c r="L26" s="23">
        <v>1E-3</v>
      </c>
      <c r="M26" s="23">
        <v>1E-3</v>
      </c>
      <c r="N26" s="23">
        <v>1E-3</v>
      </c>
      <c r="O26" s="23">
        <v>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01"/>
  <sheetViews>
    <sheetView topLeftCell="A266" workbookViewId="0">
      <selection activeCell="D290" sqref="D290:D301"/>
    </sheetView>
  </sheetViews>
  <sheetFormatPr defaultRowHeight="15" x14ac:dyDescent="0.25"/>
  <sheetData>
    <row r="1" spans="1:4" x14ac:dyDescent="0.25">
      <c r="A1" t="s">
        <v>202</v>
      </c>
      <c r="B1" t="s">
        <v>203</v>
      </c>
      <c r="C1" t="s">
        <v>204</v>
      </c>
      <c r="D1" s="1" t="s">
        <v>77</v>
      </c>
    </row>
    <row r="2" spans="1:4" x14ac:dyDescent="0.25">
      <c r="A2" s="1" t="s">
        <v>0</v>
      </c>
      <c r="B2" s="1" t="s">
        <v>1</v>
      </c>
      <c r="C2" s="1" t="s">
        <v>65</v>
      </c>
      <c r="D2">
        <v>1E-3</v>
      </c>
    </row>
    <row r="3" spans="1:4" x14ac:dyDescent="0.25">
      <c r="A3" s="1" t="s">
        <v>0</v>
      </c>
      <c r="B3" s="1" t="s">
        <v>1</v>
      </c>
      <c r="C3" s="1" t="s">
        <v>66</v>
      </c>
      <c r="D3">
        <v>1E-3</v>
      </c>
    </row>
    <row r="4" spans="1:4" x14ac:dyDescent="0.25">
      <c r="A4" s="1" t="s">
        <v>0</v>
      </c>
      <c r="B4" s="1" t="s">
        <v>1</v>
      </c>
      <c r="C4" s="1" t="s">
        <v>67</v>
      </c>
      <c r="D4">
        <v>1E-3</v>
      </c>
    </row>
    <row r="5" spans="1:4" x14ac:dyDescent="0.25">
      <c r="A5" s="1" t="s">
        <v>0</v>
      </c>
      <c r="B5" s="1" t="s">
        <v>1</v>
      </c>
      <c r="C5" s="1" t="s">
        <v>68</v>
      </c>
      <c r="D5">
        <v>1.5335572582705759E-2</v>
      </c>
    </row>
    <row r="6" spans="1:4" x14ac:dyDescent="0.25">
      <c r="A6" s="1" t="s">
        <v>0</v>
      </c>
      <c r="B6" s="1" t="s">
        <v>1</v>
      </c>
      <c r="C6" s="1" t="s">
        <v>69</v>
      </c>
      <c r="D6">
        <v>1.5122863340590114E-2</v>
      </c>
    </row>
    <row r="7" spans="1:4" x14ac:dyDescent="0.25">
      <c r="A7" s="1" t="s">
        <v>0</v>
      </c>
      <c r="B7" s="1" t="s">
        <v>1</v>
      </c>
      <c r="C7" s="1" t="s">
        <v>70</v>
      </c>
      <c r="D7">
        <v>2.1912695819034305E-2</v>
      </c>
    </row>
    <row r="8" spans="1:4" x14ac:dyDescent="0.25">
      <c r="A8" s="1" t="s">
        <v>0</v>
      </c>
      <c r="B8" s="1" t="s">
        <v>1</v>
      </c>
      <c r="C8" s="1" t="s">
        <v>71</v>
      </c>
      <c r="D8">
        <v>2.7878657718828272E-2</v>
      </c>
    </row>
    <row r="9" spans="1:4" x14ac:dyDescent="0.25">
      <c r="A9" s="1" t="s">
        <v>0</v>
      </c>
      <c r="B9" s="1" t="s">
        <v>1</v>
      </c>
      <c r="C9" s="1" t="s">
        <v>72</v>
      </c>
      <c r="D9">
        <v>2.1697493514721021E-2</v>
      </c>
    </row>
    <row r="10" spans="1:4" x14ac:dyDescent="0.25">
      <c r="A10" s="1" t="s">
        <v>0</v>
      </c>
      <c r="B10" s="1" t="s">
        <v>1</v>
      </c>
      <c r="C10" s="1" t="s">
        <v>73</v>
      </c>
      <c r="D10">
        <v>1E-3</v>
      </c>
    </row>
    <row r="11" spans="1:4" x14ac:dyDescent="0.25">
      <c r="A11" s="1" t="s">
        <v>0</v>
      </c>
      <c r="B11" s="1" t="s">
        <v>1</v>
      </c>
      <c r="C11" s="1" t="s">
        <v>74</v>
      </c>
      <c r="D11">
        <v>1E-3</v>
      </c>
    </row>
    <row r="12" spans="1:4" x14ac:dyDescent="0.25">
      <c r="A12" s="1" t="s">
        <v>0</v>
      </c>
      <c r="B12" s="1" t="s">
        <v>1</v>
      </c>
      <c r="C12" s="1" t="s">
        <v>75</v>
      </c>
      <c r="D12">
        <v>1E-3</v>
      </c>
    </row>
    <row r="13" spans="1:4" x14ac:dyDescent="0.25">
      <c r="A13" s="1" t="s">
        <v>0</v>
      </c>
      <c r="B13" s="1" t="s">
        <v>1</v>
      </c>
      <c r="C13" s="1" t="s">
        <v>76</v>
      </c>
      <c r="D13">
        <v>1E-3</v>
      </c>
    </row>
    <row r="14" spans="1:4" x14ac:dyDescent="0.25">
      <c r="A14" s="1" t="s">
        <v>1</v>
      </c>
      <c r="B14" s="1" t="s">
        <v>3</v>
      </c>
      <c r="C14" s="1" t="s">
        <v>65</v>
      </c>
      <c r="D14">
        <v>1E-3</v>
      </c>
    </row>
    <row r="15" spans="1:4" x14ac:dyDescent="0.25">
      <c r="A15" s="1" t="s">
        <v>1</v>
      </c>
      <c r="B15" s="1" t="s">
        <v>3</v>
      </c>
      <c r="C15" s="1" t="s">
        <v>66</v>
      </c>
      <c r="D15">
        <v>1E-3</v>
      </c>
    </row>
    <row r="16" spans="1:4" x14ac:dyDescent="0.25">
      <c r="A16" s="1" t="s">
        <v>1</v>
      </c>
      <c r="B16" s="1" t="s">
        <v>3</v>
      </c>
      <c r="C16" s="1" t="s">
        <v>67</v>
      </c>
      <c r="D16">
        <v>1E-3</v>
      </c>
    </row>
    <row r="17" spans="1:4" x14ac:dyDescent="0.25">
      <c r="A17" s="1" t="s">
        <v>1</v>
      </c>
      <c r="B17" s="1" t="s">
        <v>3</v>
      </c>
      <c r="C17" s="1" t="s">
        <v>68</v>
      </c>
      <c r="D17">
        <v>1.5125275690229504E-2</v>
      </c>
    </row>
    <row r="18" spans="1:4" x14ac:dyDescent="0.25">
      <c r="A18" s="1" t="s">
        <v>1</v>
      </c>
      <c r="B18" s="1" t="s">
        <v>3</v>
      </c>
      <c r="C18" s="1" t="s">
        <v>69</v>
      </c>
      <c r="D18">
        <v>1.5008690040124745E-2</v>
      </c>
    </row>
    <row r="19" spans="1:4" x14ac:dyDescent="0.25">
      <c r="A19" s="1" t="s">
        <v>1</v>
      </c>
      <c r="B19" s="1" t="s">
        <v>3</v>
      </c>
      <c r="C19" s="1" t="s">
        <v>70</v>
      </c>
      <c r="D19">
        <v>1.8741328224980276E-2</v>
      </c>
    </row>
    <row r="20" spans="1:4" x14ac:dyDescent="0.25">
      <c r="A20" s="1" t="s">
        <v>1</v>
      </c>
      <c r="B20" s="1" t="s">
        <v>3</v>
      </c>
      <c r="C20" s="1" t="s">
        <v>71</v>
      </c>
      <c r="D20">
        <v>2.204014477177995E-2</v>
      </c>
    </row>
    <row r="21" spans="1:4" x14ac:dyDescent="0.25">
      <c r="A21" s="1" t="s">
        <v>1</v>
      </c>
      <c r="B21" s="1" t="s">
        <v>3</v>
      </c>
      <c r="C21" s="1" t="s">
        <v>72</v>
      </c>
      <c r="D21">
        <v>1.8622669075491833E-2</v>
      </c>
    </row>
    <row r="22" spans="1:4" x14ac:dyDescent="0.25">
      <c r="A22" s="1" t="s">
        <v>1</v>
      </c>
      <c r="B22" s="1" t="s">
        <v>3</v>
      </c>
      <c r="C22" s="1" t="s">
        <v>73</v>
      </c>
      <c r="D22">
        <v>1E-3</v>
      </c>
    </row>
    <row r="23" spans="1:4" x14ac:dyDescent="0.25">
      <c r="A23" s="1" t="s">
        <v>1</v>
      </c>
      <c r="B23" s="1" t="s">
        <v>3</v>
      </c>
      <c r="C23" s="1" t="s">
        <v>74</v>
      </c>
      <c r="D23">
        <v>1E-3</v>
      </c>
    </row>
    <row r="24" spans="1:4" x14ac:dyDescent="0.25">
      <c r="A24" s="1" t="s">
        <v>1</v>
      </c>
      <c r="B24" s="1" t="s">
        <v>3</v>
      </c>
      <c r="C24" s="1" t="s">
        <v>75</v>
      </c>
      <c r="D24">
        <v>1E-3</v>
      </c>
    </row>
    <row r="25" spans="1:4" x14ac:dyDescent="0.25">
      <c r="A25" s="1" t="s">
        <v>1</v>
      </c>
      <c r="B25" s="1" t="s">
        <v>3</v>
      </c>
      <c r="C25" s="1" t="s">
        <v>76</v>
      </c>
      <c r="D25">
        <v>1E-3</v>
      </c>
    </row>
    <row r="26" spans="1:4" x14ac:dyDescent="0.25">
      <c r="A26" s="1" t="s">
        <v>3</v>
      </c>
      <c r="B26" s="1" t="s">
        <v>2</v>
      </c>
      <c r="C26" s="1" t="s">
        <v>65</v>
      </c>
      <c r="D26">
        <v>1E-3</v>
      </c>
    </row>
    <row r="27" spans="1:4" x14ac:dyDescent="0.25">
      <c r="A27" s="1" t="s">
        <v>3</v>
      </c>
      <c r="B27" s="1" t="s">
        <v>2</v>
      </c>
      <c r="C27" s="1" t="s">
        <v>66</v>
      </c>
      <c r="D27">
        <v>1E-3</v>
      </c>
    </row>
    <row r="28" spans="1:4" x14ac:dyDescent="0.25">
      <c r="A28" s="1" t="s">
        <v>3</v>
      </c>
      <c r="B28" s="1" t="s">
        <v>2</v>
      </c>
      <c r="C28" s="1" t="s">
        <v>67</v>
      </c>
      <c r="D28">
        <v>1E-3</v>
      </c>
    </row>
    <row r="29" spans="1:4" x14ac:dyDescent="0.25">
      <c r="A29" s="1" t="s">
        <v>3</v>
      </c>
      <c r="B29" s="1" t="s">
        <v>2</v>
      </c>
      <c r="C29" s="1" t="s">
        <v>68</v>
      </c>
      <c r="D29">
        <v>1.5254425154113169E-2</v>
      </c>
    </row>
    <row r="30" spans="1:4" x14ac:dyDescent="0.25">
      <c r="A30" s="1" t="s">
        <v>3</v>
      </c>
      <c r="B30" s="1" t="s">
        <v>2</v>
      </c>
      <c r="C30" s="1" t="s">
        <v>69</v>
      </c>
      <c r="D30">
        <v>1.5738531894117485E-2</v>
      </c>
    </row>
    <row r="31" spans="1:4" x14ac:dyDescent="0.25">
      <c r="A31" s="1" t="s">
        <v>3</v>
      </c>
      <c r="B31" s="1" t="s">
        <v>2</v>
      </c>
      <c r="C31" s="1" t="s">
        <v>70</v>
      </c>
      <c r="D31">
        <v>4.5927453489436228E-2</v>
      </c>
    </row>
    <row r="32" spans="1:4" x14ac:dyDescent="0.25">
      <c r="A32" s="1" t="s">
        <v>3</v>
      </c>
      <c r="B32" s="1" t="s">
        <v>2</v>
      </c>
      <c r="C32" s="1" t="s">
        <v>71</v>
      </c>
      <c r="D32">
        <v>2.7427677533520906E-2</v>
      </c>
    </row>
    <row r="33" spans="1:4" x14ac:dyDescent="0.25">
      <c r="A33" s="1" t="s">
        <v>3</v>
      </c>
      <c r="B33" s="1" t="s">
        <v>2</v>
      </c>
      <c r="C33" s="1" t="s">
        <v>72</v>
      </c>
      <c r="D33">
        <v>1.9812553057011521E-2</v>
      </c>
    </row>
    <row r="34" spans="1:4" x14ac:dyDescent="0.25">
      <c r="A34" s="1" t="s">
        <v>3</v>
      </c>
      <c r="B34" s="1" t="s">
        <v>2</v>
      </c>
      <c r="C34" s="1" t="s">
        <v>73</v>
      </c>
      <c r="D34">
        <v>1E-3</v>
      </c>
    </row>
    <row r="35" spans="1:4" x14ac:dyDescent="0.25">
      <c r="A35" s="1" t="s">
        <v>3</v>
      </c>
      <c r="B35" s="1" t="s">
        <v>2</v>
      </c>
      <c r="C35" s="1" t="s">
        <v>74</v>
      </c>
      <c r="D35">
        <v>1E-3</v>
      </c>
    </row>
    <row r="36" spans="1:4" x14ac:dyDescent="0.25">
      <c r="A36" s="1" t="s">
        <v>3</v>
      </c>
      <c r="B36" s="1" t="s">
        <v>2</v>
      </c>
      <c r="C36" s="1" t="s">
        <v>75</v>
      </c>
      <c r="D36">
        <v>1E-3</v>
      </c>
    </row>
    <row r="37" spans="1:4" x14ac:dyDescent="0.25">
      <c r="A37" s="1" t="s">
        <v>3</v>
      </c>
      <c r="B37" s="1" t="s">
        <v>2</v>
      </c>
      <c r="C37" s="1" t="s">
        <v>76</v>
      </c>
      <c r="D37">
        <v>1E-3</v>
      </c>
    </row>
    <row r="38" spans="1:4" x14ac:dyDescent="0.25">
      <c r="A38" s="1" t="s">
        <v>4</v>
      </c>
      <c r="B38" s="1" t="s">
        <v>3</v>
      </c>
      <c r="C38" s="1" t="s">
        <v>65</v>
      </c>
      <c r="D38">
        <v>1E-3</v>
      </c>
    </row>
    <row r="39" spans="1:4" x14ac:dyDescent="0.25">
      <c r="A39" s="1" t="s">
        <v>4</v>
      </c>
      <c r="B39" s="1" t="s">
        <v>3</v>
      </c>
      <c r="C39" s="1" t="s">
        <v>66</v>
      </c>
      <c r="D39">
        <v>1E-3</v>
      </c>
    </row>
    <row r="40" spans="1:4" x14ac:dyDescent="0.25">
      <c r="A40" s="1" t="s">
        <v>4</v>
      </c>
      <c r="B40" s="1" t="s">
        <v>3</v>
      </c>
      <c r="C40" s="1" t="s">
        <v>67</v>
      </c>
      <c r="D40">
        <v>1E-3</v>
      </c>
    </row>
    <row r="41" spans="1:4" x14ac:dyDescent="0.25">
      <c r="A41" s="1" t="s">
        <v>4</v>
      </c>
      <c r="B41" s="1" t="s">
        <v>3</v>
      </c>
      <c r="C41" s="1" t="s">
        <v>68</v>
      </c>
      <c r="D41">
        <v>0.15792005173812962</v>
      </c>
    </row>
    <row r="42" spans="1:4" x14ac:dyDescent="0.25">
      <c r="A42" s="1" t="s">
        <v>4</v>
      </c>
      <c r="B42" s="1" t="s">
        <v>3</v>
      </c>
      <c r="C42" s="1" t="s">
        <v>69</v>
      </c>
      <c r="D42">
        <v>0.18295860594705127</v>
      </c>
    </row>
    <row r="43" spans="1:4" x14ac:dyDescent="0.25">
      <c r="A43" s="1" t="s">
        <v>4</v>
      </c>
      <c r="B43" s="1" t="s">
        <v>3</v>
      </c>
      <c r="C43" s="1" t="s">
        <v>70</v>
      </c>
      <c r="D43">
        <v>0.23615903583515505</v>
      </c>
    </row>
    <row r="44" spans="1:4" x14ac:dyDescent="0.25">
      <c r="A44" s="1" t="s">
        <v>4</v>
      </c>
      <c r="B44" s="1" t="s">
        <v>3</v>
      </c>
      <c r="C44" s="1" t="s">
        <v>71</v>
      </c>
      <c r="D44">
        <v>0.15796729127345191</v>
      </c>
    </row>
    <row r="45" spans="1:4" x14ac:dyDescent="0.25">
      <c r="A45" s="1" t="s">
        <v>4</v>
      </c>
      <c r="B45" s="1" t="s">
        <v>3</v>
      </c>
      <c r="C45" s="1" t="s">
        <v>72</v>
      </c>
      <c r="D45">
        <v>0.15789883580948449</v>
      </c>
    </row>
    <row r="46" spans="1:4" x14ac:dyDescent="0.25">
      <c r="A46" s="1" t="s">
        <v>4</v>
      </c>
      <c r="B46" s="1" t="s">
        <v>3</v>
      </c>
      <c r="C46" s="1" t="s">
        <v>73</v>
      </c>
      <c r="D46">
        <v>1E-3</v>
      </c>
    </row>
    <row r="47" spans="1:4" x14ac:dyDescent="0.25">
      <c r="A47" s="1" t="s">
        <v>4</v>
      </c>
      <c r="B47" s="1" t="s">
        <v>3</v>
      </c>
      <c r="C47" s="1" t="s">
        <v>74</v>
      </c>
      <c r="D47">
        <v>1E-3</v>
      </c>
    </row>
    <row r="48" spans="1:4" x14ac:dyDescent="0.25">
      <c r="A48" s="1" t="s">
        <v>4</v>
      </c>
      <c r="B48" s="1" t="s">
        <v>3</v>
      </c>
      <c r="C48" s="1" t="s">
        <v>75</v>
      </c>
      <c r="D48">
        <v>1E-3</v>
      </c>
    </row>
    <row r="49" spans="1:4" x14ac:dyDescent="0.25">
      <c r="A49" s="1" t="s">
        <v>4</v>
      </c>
      <c r="B49" s="1" t="s">
        <v>3</v>
      </c>
      <c r="C49" s="1" t="s">
        <v>76</v>
      </c>
      <c r="D49">
        <v>1E-3</v>
      </c>
    </row>
    <row r="50" spans="1:4" x14ac:dyDescent="0.25">
      <c r="A50" s="1" t="s">
        <v>5</v>
      </c>
      <c r="B50" s="1" t="s">
        <v>6</v>
      </c>
      <c r="C50" s="1" t="s">
        <v>65</v>
      </c>
      <c r="D50">
        <v>1E-3</v>
      </c>
    </row>
    <row r="51" spans="1:4" x14ac:dyDescent="0.25">
      <c r="A51" s="1" t="s">
        <v>5</v>
      </c>
      <c r="B51" s="1" t="s">
        <v>6</v>
      </c>
      <c r="C51" s="1" t="s">
        <v>66</v>
      </c>
      <c r="D51">
        <v>1E-3</v>
      </c>
    </row>
    <row r="52" spans="1:4" x14ac:dyDescent="0.25">
      <c r="A52" s="1" t="s">
        <v>5</v>
      </c>
      <c r="B52" s="1" t="s">
        <v>6</v>
      </c>
      <c r="C52" s="1" t="s">
        <v>67</v>
      </c>
      <c r="D52">
        <v>1E-3</v>
      </c>
    </row>
    <row r="53" spans="1:4" x14ac:dyDescent="0.25">
      <c r="A53" s="1" t="s">
        <v>5</v>
      </c>
      <c r="B53" s="1" t="s">
        <v>6</v>
      </c>
      <c r="C53" s="1" t="s">
        <v>68</v>
      </c>
      <c r="D53">
        <v>6.7716967040353571E-2</v>
      </c>
    </row>
    <row r="54" spans="1:4" x14ac:dyDescent="0.25">
      <c r="A54" s="1" t="s">
        <v>5</v>
      </c>
      <c r="B54" s="1" t="s">
        <v>6</v>
      </c>
      <c r="C54" s="1" t="s">
        <v>69</v>
      </c>
      <c r="D54">
        <v>1.5490734931214063E-3</v>
      </c>
    </row>
    <row r="55" spans="1:4" x14ac:dyDescent="0.25">
      <c r="A55" s="1" t="s">
        <v>5</v>
      </c>
      <c r="B55" s="1" t="s">
        <v>6</v>
      </c>
      <c r="C55" s="1" t="s">
        <v>70</v>
      </c>
      <c r="D55">
        <v>1.5507789020659394E-3</v>
      </c>
    </row>
    <row r="56" spans="1:4" x14ac:dyDescent="0.25">
      <c r="A56" s="1" t="s">
        <v>5</v>
      </c>
      <c r="B56" s="1" t="s">
        <v>6</v>
      </c>
      <c r="C56" s="1" t="s">
        <v>71</v>
      </c>
      <c r="D56">
        <v>1.5489897198577545E-3</v>
      </c>
    </row>
    <row r="57" spans="1:4" x14ac:dyDescent="0.25">
      <c r="A57" s="1" t="s">
        <v>5</v>
      </c>
      <c r="B57" s="1" t="s">
        <v>6</v>
      </c>
      <c r="C57" s="1" t="s">
        <v>72</v>
      </c>
      <c r="D57">
        <v>1.5489563453913856E-3</v>
      </c>
    </row>
    <row r="58" spans="1:4" x14ac:dyDescent="0.25">
      <c r="A58" s="1" t="s">
        <v>5</v>
      </c>
      <c r="B58" s="1" t="s">
        <v>6</v>
      </c>
      <c r="C58" s="1" t="s">
        <v>73</v>
      </c>
      <c r="D58">
        <v>1E-3</v>
      </c>
    </row>
    <row r="59" spans="1:4" x14ac:dyDescent="0.25">
      <c r="A59" s="1" t="s">
        <v>5</v>
      </c>
      <c r="B59" s="1" t="s">
        <v>6</v>
      </c>
      <c r="C59" s="1" t="s">
        <v>74</v>
      </c>
      <c r="D59">
        <v>1E-3</v>
      </c>
    </row>
    <row r="60" spans="1:4" x14ac:dyDescent="0.25">
      <c r="A60" s="1" t="s">
        <v>5</v>
      </c>
      <c r="B60" s="1" t="s">
        <v>6</v>
      </c>
      <c r="C60" s="1" t="s">
        <v>75</v>
      </c>
      <c r="D60">
        <v>1E-3</v>
      </c>
    </row>
    <row r="61" spans="1:4" x14ac:dyDescent="0.25">
      <c r="A61" s="1" t="s">
        <v>5</v>
      </c>
      <c r="B61" s="1" t="s">
        <v>6</v>
      </c>
      <c r="C61" s="1" t="s">
        <v>76</v>
      </c>
      <c r="D61">
        <v>1E-3</v>
      </c>
    </row>
    <row r="62" spans="1:4" x14ac:dyDescent="0.25">
      <c r="A62" s="1" t="s">
        <v>6</v>
      </c>
      <c r="B62" s="1" t="s">
        <v>7</v>
      </c>
      <c r="C62" s="1" t="s">
        <v>65</v>
      </c>
      <c r="D62">
        <v>1E-3</v>
      </c>
    </row>
    <row r="63" spans="1:4" x14ac:dyDescent="0.25">
      <c r="A63" s="1" t="s">
        <v>6</v>
      </c>
      <c r="B63" s="1" t="s">
        <v>7</v>
      </c>
      <c r="C63" s="1" t="s">
        <v>66</v>
      </c>
      <c r="D63">
        <v>1E-3</v>
      </c>
    </row>
    <row r="64" spans="1:4" x14ac:dyDescent="0.25">
      <c r="A64" s="1" t="s">
        <v>6</v>
      </c>
      <c r="B64" s="1" t="s">
        <v>7</v>
      </c>
      <c r="C64" s="1" t="s">
        <v>67</v>
      </c>
      <c r="D64">
        <v>1E-3</v>
      </c>
    </row>
    <row r="65" spans="1:4" x14ac:dyDescent="0.25">
      <c r="A65" s="1" t="s">
        <v>6</v>
      </c>
      <c r="B65" s="1" t="s">
        <v>7</v>
      </c>
      <c r="C65" s="1" t="s">
        <v>68</v>
      </c>
      <c r="D65">
        <v>8.1519948029145861E-2</v>
      </c>
    </row>
    <row r="66" spans="1:4" x14ac:dyDescent="0.25">
      <c r="A66" s="1" t="s">
        <v>6</v>
      </c>
      <c r="B66" s="1" t="s">
        <v>7</v>
      </c>
      <c r="C66" s="1" t="s">
        <v>69</v>
      </c>
      <c r="D66">
        <v>1.5508679905609456E-3</v>
      </c>
    </row>
    <row r="67" spans="1:4" x14ac:dyDescent="0.25">
      <c r="A67" s="1" t="s">
        <v>6</v>
      </c>
      <c r="B67" s="1" t="s">
        <v>7</v>
      </c>
      <c r="C67" s="1" t="s">
        <v>70</v>
      </c>
      <c r="D67">
        <v>1.6224315419680441E-3</v>
      </c>
    </row>
    <row r="68" spans="1:4" x14ac:dyDescent="0.25">
      <c r="A68" s="1" t="s">
        <v>6</v>
      </c>
      <c r="B68" s="1" t="s">
        <v>7</v>
      </c>
      <c r="C68" s="1" t="s">
        <v>71</v>
      </c>
      <c r="D68">
        <v>1.550729121740736E-3</v>
      </c>
    </row>
    <row r="69" spans="1:4" x14ac:dyDescent="0.25">
      <c r="A69" s="1" t="s">
        <v>6</v>
      </c>
      <c r="B69" s="1" t="s">
        <v>7</v>
      </c>
      <c r="C69" s="1" t="s">
        <v>72</v>
      </c>
      <c r="D69">
        <v>1.5490615745122054E-3</v>
      </c>
    </row>
    <row r="70" spans="1:4" x14ac:dyDescent="0.25">
      <c r="A70" s="1" t="s">
        <v>6</v>
      </c>
      <c r="B70" s="1" t="s">
        <v>7</v>
      </c>
      <c r="C70" s="1" t="s">
        <v>73</v>
      </c>
      <c r="D70">
        <v>1E-3</v>
      </c>
    </row>
    <row r="71" spans="1:4" x14ac:dyDescent="0.25">
      <c r="A71" s="1" t="s">
        <v>6</v>
      </c>
      <c r="B71" s="1" t="s">
        <v>7</v>
      </c>
      <c r="C71" s="1" t="s">
        <v>74</v>
      </c>
      <c r="D71">
        <v>1E-3</v>
      </c>
    </row>
    <row r="72" spans="1:4" x14ac:dyDescent="0.25">
      <c r="A72" s="1" t="s">
        <v>6</v>
      </c>
      <c r="B72" s="1" t="s">
        <v>7</v>
      </c>
      <c r="C72" s="1" t="s">
        <v>75</v>
      </c>
      <c r="D72">
        <v>1E-3</v>
      </c>
    </row>
    <row r="73" spans="1:4" x14ac:dyDescent="0.25">
      <c r="A73" s="1" t="s">
        <v>6</v>
      </c>
      <c r="B73" s="1" t="s">
        <v>7</v>
      </c>
      <c r="C73" s="1" t="s">
        <v>76</v>
      </c>
      <c r="D73">
        <v>1E-3</v>
      </c>
    </row>
    <row r="74" spans="1:4" x14ac:dyDescent="0.25">
      <c r="A74" s="1" t="s">
        <v>7</v>
      </c>
      <c r="B74" s="1" t="s">
        <v>8</v>
      </c>
      <c r="C74" s="1" t="s">
        <v>65</v>
      </c>
      <c r="D74">
        <v>1E-3</v>
      </c>
    </row>
    <row r="75" spans="1:4" x14ac:dyDescent="0.25">
      <c r="A75" s="1" t="s">
        <v>7</v>
      </c>
      <c r="B75" s="1" t="s">
        <v>8</v>
      </c>
      <c r="C75" s="1" t="s">
        <v>66</v>
      </c>
      <c r="D75">
        <v>1E-3</v>
      </c>
    </row>
    <row r="76" spans="1:4" x14ac:dyDescent="0.25">
      <c r="A76" s="1" t="s">
        <v>7</v>
      </c>
      <c r="B76" s="1" t="s">
        <v>8</v>
      </c>
      <c r="C76" s="1" t="s">
        <v>67</v>
      </c>
      <c r="D76">
        <v>1E-3</v>
      </c>
    </row>
    <row r="77" spans="1:4" x14ac:dyDescent="0.25">
      <c r="A77" s="1" t="s">
        <v>7</v>
      </c>
      <c r="B77" s="1" t="s">
        <v>8</v>
      </c>
      <c r="C77" s="1" t="s">
        <v>68</v>
      </c>
      <c r="D77">
        <v>6.171002924784795E-2</v>
      </c>
    </row>
    <row r="78" spans="1:4" x14ac:dyDescent="0.25">
      <c r="A78" s="1" t="s">
        <v>7</v>
      </c>
      <c r="B78" s="1" t="s">
        <v>8</v>
      </c>
      <c r="C78" s="1" t="s">
        <v>69</v>
      </c>
      <c r="D78">
        <v>6.1709524295769709E-2</v>
      </c>
    </row>
    <row r="79" spans="1:4" x14ac:dyDescent="0.25">
      <c r="A79" s="1" t="s">
        <v>7</v>
      </c>
      <c r="B79" s="1" t="s">
        <v>8</v>
      </c>
      <c r="C79" s="1" t="s">
        <v>70</v>
      </c>
      <c r="D79">
        <v>6.1709566838356461E-2</v>
      </c>
    </row>
    <row r="80" spans="1:4" x14ac:dyDescent="0.25">
      <c r="A80" s="1" t="s">
        <v>7</v>
      </c>
      <c r="B80" s="1" t="s">
        <v>8</v>
      </c>
      <c r="C80" s="1" t="s">
        <v>71</v>
      </c>
      <c r="D80">
        <v>6.1709523814599543E-2</v>
      </c>
    </row>
    <row r="81" spans="1:4" x14ac:dyDescent="0.25">
      <c r="A81" s="1" t="s">
        <v>7</v>
      </c>
      <c r="B81" s="1" t="s">
        <v>8</v>
      </c>
      <c r="C81" s="1" t="s">
        <v>72</v>
      </c>
      <c r="D81">
        <v>6.1709511806442907E-2</v>
      </c>
    </row>
    <row r="82" spans="1:4" x14ac:dyDescent="0.25">
      <c r="A82" s="1" t="s">
        <v>7</v>
      </c>
      <c r="B82" s="1" t="s">
        <v>8</v>
      </c>
      <c r="C82" s="1" t="s">
        <v>73</v>
      </c>
      <c r="D82">
        <v>1E-3</v>
      </c>
    </row>
    <row r="83" spans="1:4" x14ac:dyDescent="0.25">
      <c r="A83" s="1" t="s">
        <v>7</v>
      </c>
      <c r="B83" s="1" t="s">
        <v>8</v>
      </c>
      <c r="C83" s="1" t="s">
        <v>74</v>
      </c>
      <c r="D83">
        <v>1E-3</v>
      </c>
    </row>
    <row r="84" spans="1:4" x14ac:dyDescent="0.25">
      <c r="A84" s="1" t="s">
        <v>7</v>
      </c>
      <c r="B84" s="1" t="s">
        <v>8</v>
      </c>
      <c r="C84" s="1" t="s">
        <v>75</v>
      </c>
      <c r="D84">
        <v>1E-3</v>
      </c>
    </row>
    <row r="85" spans="1:4" x14ac:dyDescent="0.25">
      <c r="A85" s="1" t="s">
        <v>7</v>
      </c>
      <c r="B85" s="1" t="s">
        <v>8</v>
      </c>
      <c r="C85" s="1" t="s">
        <v>76</v>
      </c>
      <c r="D85">
        <v>1E-3</v>
      </c>
    </row>
    <row r="86" spans="1:4" x14ac:dyDescent="0.25">
      <c r="A86" s="1" t="s">
        <v>8</v>
      </c>
      <c r="B86" s="1" t="s">
        <v>9</v>
      </c>
      <c r="C86" s="1" t="s">
        <v>65</v>
      </c>
      <c r="D86">
        <v>1E-3</v>
      </c>
    </row>
    <row r="87" spans="1:4" x14ac:dyDescent="0.25">
      <c r="A87" s="1" t="s">
        <v>8</v>
      </c>
      <c r="B87" s="1" t="s">
        <v>9</v>
      </c>
      <c r="C87" s="1" t="s">
        <v>66</v>
      </c>
      <c r="D87">
        <v>1E-3</v>
      </c>
    </row>
    <row r="88" spans="1:4" x14ac:dyDescent="0.25">
      <c r="A88" s="1" t="s">
        <v>8</v>
      </c>
      <c r="B88" s="1" t="s">
        <v>9</v>
      </c>
      <c r="C88" s="1" t="s">
        <v>67</v>
      </c>
      <c r="D88">
        <v>1E-3</v>
      </c>
    </row>
    <row r="89" spans="1:4" x14ac:dyDescent="0.25">
      <c r="A89" s="1" t="s">
        <v>8</v>
      </c>
      <c r="B89" s="1" t="s">
        <v>9</v>
      </c>
      <c r="C89" s="1" t="s">
        <v>68</v>
      </c>
      <c r="D89">
        <v>6.1710029247847645E-2</v>
      </c>
    </row>
    <row r="90" spans="1:4" x14ac:dyDescent="0.25">
      <c r="A90" s="1" t="s">
        <v>8</v>
      </c>
      <c r="B90" s="1" t="s">
        <v>9</v>
      </c>
      <c r="C90" s="1" t="s">
        <v>69</v>
      </c>
      <c r="D90">
        <v>6.1709524295769709E-2</v>
      </c>
    </row>
    <row r="91" spans="1:4" x14ac:dyDescent="0.25">
      <c r="A91" s="1" t="s">
        <v>8</v>
      </c>
      <c r="B91" s="1" t="s">
        <v>9</v>
      </c>
      <c r="C91" s="1" t="s">
        <v>70</v>
      </c>
      <c r="D91">
        <v>6.1709566838356461E-2</v>
      </c>
    </row>
    <row r="92" spans="1:4" x14ac:dyDescent="0.25">
      <c r="A92" s="1" t="s">
        <v>8</v>
      </c>
      <c r="B92" s="1" t="s">
        <v>9</v>
      </c>
      <c r="C92" s="1" t="s">
        <v>71</v>
      </c>
      <c r="D92">
        <v>6.1709523814599543E-2</v>
      </c>
    </row>
    <row r="93" spans="1:4" x14ac:dyDescent="0.25">
      <c r="A93" s="1" t="s">
        <v>8</v>
      </c>
      <c r="B93" s="1" t="s">
        <v>9</v>
      </c>
      <c r="C93" s="1" t="s">
        <v>72</v>
      </c>
      <c r="D93">
        <v>6.1709511806442907E-2</v>
      </c>
    </row>
    <row r="94" spans="1:4" x14ac:dyDescent="0.25">
      <c r="A94" s="1" t="s">
        <v>8</v>
      </c>
      <c r="B94" s="1" t="s">
        <v>9</v>
      </c>
      <c r="C94" s="1" t="s">
        <v>73</v>
      </c>
      <c r="D94">
        <v>1E-3</v>
      </c>
    </row>
    <row r="95" spans="1:4" x14ac:dyDescent="0.25">
      <c r="A95" s="1" t="s">
        <v>8</v>
      </c>
      <c r="B95" s="1" t="s">
        <v>9</v>
      </c>
      <c r="C95" s="1" t="s">
        <v>74</v>
      </c>
      <c r="D95">
        <v>1E-3</v>
      </c>
    </row>
    <row r="96" spans="1:4" x14ac:dyDescent="0.25">
      <c r="A96" s="1" t="s">
        <v>8</v>
      </c>
      <c r="B96" s="1" t="s">
        <v>9</v>
      </c>
      <c r="C96" s="1" t="s">
        <v>75</v>
      </c>
      <c r="D96">
        <v>1E-3</v>
      </c>
    </row>
    <row r="97" spans="1:4" x14ac:dyDescent="0.25">
      <c r="A97" s="1" t="s">
        <v>8</v>
      </c>
      <c r="B97" s="1" t="s">
        <v>9</v>
      </c>
      <c r="C97" s="1" t="s">
        <v>76</v>
      </c>
      <c r="D97">
        <v>1E-3</v>
      </c>
    </row>
    <row r="98" spans="1:4" x14ac:dyDescent="0.25">
      <c r="A98" s="1" t="s">
        <v>9</v>
      </c>
      <c r="B98" s="1" t="s">
        <v>10</v>
      </c>
      <c r="C98" s="1" t="s">
        <v>65</v>
      </c>
      <c r="D98">
        <v>1E-3</v>
      </c>
    </row>
    <row r="99" spans="1:4" x14ac:dyDescent="0.25">
      <c r="A99" s="1" t="s">
        <v>9</v>
      </c>
      <c r="B99" s="1" t="s">
        <v>10</v>
      </c>
      <c r="C99" s="1" t="s">
        <v>66</v>
      </c>
      <c r="D99">
        <v>1E-3</v>
      </c>
    </row>
    <row r="100" spans="1:4" x14ac:dyDescent="0.25">
      <c r="A100" s="1" t="s">
        <v>9</v>
      </c>
      <c r="B100" s="1" t="s">
        <v>10</v>
      </c>
      <c r="C100" s="1" t="s">
        <v>67</v>
      </c>
      <c r="D100">
        <v>1E-3</v>
      </c>
    </row>
    <row r="101" spans="1:4" x14ac:dyDescent="0.25">
      <c r="A101" s="1" t="s">
        <v>9</v>
      </c>
      <c r="B101" s="1" t="s">
        <v>10</v>
      </c>
      <c r="C101" s="1" t="s">
        <v>68</v>
      </c>
      <c r="D101">
        <v>6.1710025798191251E-2</v>
      </c>
    </row>
    <row r="102" spans="1:4" x14ac:dyDescent="0.25">
      <c r="A102" s="1" t="s">
        <v>9</v>
      </c>
      <c r="B102" s="1" t="s">
        <v>10</v>
      </c>
      <c r="C102" s="1" t="s">
        <v>69</v>
      </c>
      <c r="D102">
        <v>6.1709523731762486E-2</v>
      </c>
    </row>
    <row r="103" spans="1:4" x14ac:dyDescent="0.25">
      <c r="A103" s="1" t="s">
        <v>9</v>
      </c>
      <c r="B103" s="1" t="s">
        <v>10</v>
      </c>
      <c r="C103" s="1" t="s">
        <v>70</v>
      </c>
      <c r="D103">
        <v>6.1709564760582467E-2</v>
      </c>
    </row>
    <row r="104" spans="1:4" x14ac:dyDescent="0.25">
      <c r="A104" s="1" t="s">
        <v>9</v>
      </c>
      <c r="B104" s="1" t="s">
        <v>10</v>
      </c>
      <c r="C104" s="1" t="s">
        <v>71</v>
      </c>
      <c r="D104">
        <v>6.1709522992701611E-2</v>
      </c>
    </row>
    <row r="105" spans="1:4" x14ac:dyDescent="0.25">
      <c r="A105" s="1" t="s">
        <v>9</v>
      </c>
      <c r="B105" s="1" t="s">
        <v>10</v>
      </c>
      <c r="C105" s="1" t="s">
        <v>72</v>
      </c>
      <c r="D105">
        <v>6.1709511507416492E-2</v>
      </c>
    </row>
    <row r="106" spans="1:4" x14ac:dyDescent="0.25">
      <c r="A106" s="1" t="s">
        <v>9</v>
      </c>
      <c r="B106" s="1" t="s">
        <v>10</v>
      </c>
      <c r="C106" s="1" t="s">
        <v>73</v>
      </c>
      <c r="D106">
        <v>1E-3</v>
      </c>
    </row>
    <row r="107" spans="1:4" x14ac:dyDescent="0.25">
      <c r="A107" s="1" t="s">
        <v>9</v>
      </c>
      <c r="B107" s="1" t="s">
        <v>10</v>
      </c>
      <c r="C107" s="1" t="s">
        <v>74</v>
      </c>
      <c r="D107">
        <v>1E-3</v>
      </c>
    </row>
    <row r="108" spans="1:4" x14ac:dyDescent="0.25">
      <c r="A108" s="1" t="s">
        <v>9</v>
      </c>
      <c r="B108" s="1" t="s">
        <v>10</v>
      </c>
      <c r="C108" s="1" t="s">
        <v>75</v>
      </c>
      <c r="D108">
        <v>1E-3</v>
      </c>
    </row>
    <row r="109" spans="1:4" x14ac:dyDescent="0.25">
      <c r="A109" s="1" t="s">
        <v>9</v>
      </c>
      <c r="B109" s="1" t="s">
        <v>10</v>
      </c>
      <c r="C109" s="1" t="s">
        <v>76</v>
      </c>
      <c r="D109">
        <v>1E-3</v>
      </c>
    </row>
    <row r="110" spans="1:4" x14ac:dyDescent="0.25">
      <c r="A110" s="1" t="s">
        <v>2</v>
      </c>
      <c r="B110" s="1" t="s">
        <v>5</v>
      </c>
      <c r="C110" s="1" t="s">
        <v>65</v>
      </c>
      <c r="D110">
        <v>1E-3</v>
      </c>
    </row>
    <row r="111" spans="1:4" x14ac:dyDescent="0.25">
      <c r="A111" s="1" t="s">
        <v>2</v>
      </c>
      <c r="B111" s="1" t="s">
        <v>5</v>
      </c>
      <c r="C111" s="1" t="s">
        <v>66</v>
      </c>
      <c r="D111">
        <v>1E-3</v>
      </c>
    </row>
    <row r="112" spans="1:4" x14ac:dyDescent="0.25">
      <c r="A112" s="1" t="s">
        <v>2</v>
      </c>
      <c r="B112" s="1" t="s">
        <v>5</v>
      </c>
      <c r="C112" s="1" t="s">
        <v>67</v>
      </c>
      <c r="D112">
        <v>1E-3</v>
      </c>
    </row>
    <row r="113" spans="1:4" x14ac:dyDescent="0.25">
      <c r="A113" s="1" t="s">
        <v>2</v>
      </c>
      <c r="B113" s="1" t="s">
        <v>5</v>
      </c>
      <c r="C113" s="1" t="s">
        <v>68</v>
      </c>
      <c r="D113">
        <v>1.549041971109217E-3</v>
      </c>
    </row>
    <row r="114" spans="1:4" x14ac:dyDescent="0.25">
      <c r="A114" s="1" t="s">
        <v>2</v>
      </c>
      <c r="B114" s="1" t="s">
        <v>5</v>
      </c>
      <c r="C114" s="1" t="s">
        <v>69</v>
      </c>
      <c r="D114">
        <v>1.55057072666906E-3</v>
      </c>
    </row>
    <row r="115" spans="1:4" x14ac:dyDescent="0.25">
      <c r="A115" s="1" t="s">
        <v>2</v>
      </c>
      <c r="B115" s="1" t="s">
        <v>5</v>
      </c>
      <c r="C115" s="1" t="s">
        <v>70</v>
      </c>
      <c r="D115">
        <v>0.38089244910970466</v>
      </c>
    </row>
    <row r="116" spans="1:4" x14ac:dyDescent="0.25">
      <c r="A116" s="1" t="s">
        <v>2</v>
      </c>
      <c r="B116" s="1" t="s">
        <v>5</v>
      </c>
      <c r="C116" s="1" t="s">
        <v>71</v>
      </c>
      <c r="D116">
        <v>2.3920854759360576E-2</v>
      </c>
    </row>
    <row r="117" spans="1:4" x14ac:dyDescent="0.25">
      <c r="A117" s="1" t="s">
        <v>2</v>
      </c>
      <c r="B117" s="1" t="s">
        <v>5</v>
      </c>
      <c r="C117" s="1" t="s">
        <v>72</v>
      </c>
      <c r="D117">
        <v>2.3523588990804313E-3</v>
      </c>
    </row>
    <row r="118" spans="1:4" x14ac:dyDescent="0.25">
      <c r="A118" s="1" t="s">
        <v>2</v>
      </c>
      <c r="B118" s="1" t="s">
        <v>5</v>
      </c>
      <c r="C118" s="1" t="s">
        <v>73</v>
      </c>
      <c r="D118">
        <v>1E-3</v>
      </c>
    </row>
    <row r="119" spans="1:4" x14ac:dyDescent="0.25">
      <c r="A119" s="1" t="s">
        <v>2</v>
      </c>
      <c r="B119" s="1" t="s">
        <v>5</v>
      </c>
      <c r="C119" s="1" t="s">
        <v>74</v>
      </c>
      <c r="D119">
        <v>1E-3</v>
      </c>
    </row>
    <row r="120" spans="1:4" x14ac:dyDescent="0.25">
      <c r="A120" s="1" t="s">
        <v>2</v>
      </c>
      <c r="B120" s="1" t="s">
        <v>5</v>
      </c>
      <c r="C120" s="1" t="s">
        <v>75</v>
      </c>
      <c r="D120">
        <v>1E-3</v>
      </c>
    </row>
    <row r="121" spans="1:4" x14ac:dyDescent="0.25">
      <c r="A121" s="1" t="s">
        <v>2</v>
      </c>
      <c r="B121" s="1" t="s">
        <v>5</v>
      </c>
      <c r="C121" s="1" t="s">
        <v>76</v>
      </c>
      <c r="D121">
        <v>1E-3</v>
      </c>
    </row>
    <row r="122" spans="1:4" x14ac:dyDescent="0.25">
      <c r="A122" s="1" t="s">
        <v>11</v>
      </c>
      <c r="B122" s="1" t="s">
        <v>10</v>
      </c>
      <c r="C122" s="1" t="s">
        <v>65</v>
      </c>
      <c r="D122">
        <v>1E-3</v>
      </c>
    </row>
    <row r="123" spans="1:4" x14ac:dyDescent="0.25">
      <c r="A123" s="1" t="s">
        <v>11</v>
      </c>
      <c r="B123" s="1" t="s">
        <v>10</v>
      </c>
      <c r="C123" s="1" t="s">
        <v>66</v>
      </c>
      <c r="D123">
        <v>1E-3</v>
      </c>
    </row>
    <row r="124" spans="1:4" x14ac:dyDescent="0.25">
      <c r="A124" s="1" t="s">
        <v>11</v>
      </c>
      <c r="B124" s="1" t="s">
        <v>10</v>
      </c>
      <c r="C124" s="1" t="s">
        <v>67</v>
      </c>
      <c r="D124">
        <v>1E-3</v>
      </c>
    </row>
    <row r="125" spans="1:4" x14ac:dyDescent="0.25">
      <c r="A125" s="1" t="s">
        <v>11</v>
      </c>
      <c r="B125" s="1" t="s">
        <v>10</v>
      </c>
      <c r="C125" s="1" t="s">
        <v>68</v>
      </c>
      <c r="D125">
        <v>8.9582053721681501E-2</v>
      </c>
    </row>
    <row r="126" spans="1:4" x14ac:dyDescent="0.25">
      <c r="A126" s="1" t="s">
        <v>11</v>
      </c>
      <c r="B126" s="1" t="s">
        <v>10</v>
      </c>
      <c r="C126" s="1" t="s">
        <v>69</v>
      </c>
      <c r="D126">
        <v>0.22752882085325707</v>
      </c>
    </row>
    <row r="127" spans="1:4" x14ac:dyDescent="0.25">
      <c r="A127" s="1" t="s">
        <v>11</v>
      </c>
      <c r="B127" s="1" t="s">
        <v>10</v>
      </c>
      <c r="C127" s="1" t="s">
        <v>70</v>
      </c>
      <c r="D127">
        <v>0.13374096018311069</v>
      </c>
    </row>
    <row r="128" spans="1:4" x14ac:dyDescent="0.25">
      <c r="A128" s="1" t="s">
        <v>11</v>
      </c>
      <c r="B128" s="1" t="s">
        <v>10</v>
      </c>
      <c r="C128" s="1" t="s">
        <v>71</v>
      </c>
      <c r="D128">
        <v>5.5815843410734797E-2</v>
      </c>
    </row>
    <row r="129" spans="1:4" x14ac:dyDescent="0.25">
      <c r="A129" s="1" t="s">
        <v>11</v>
      </c>
      <c r="B129" s="1" t="s">
        <v>10</v>
      </c>
      <c r="C129" s="1" t="s">
        <v>72</v>
      </c>
      <c r="D129">
        <v>3.1190773173084083E-2</v>
      </c>
    </row>
    <row r="130" spans="1:4" x14ac:dyDescent="0.25">
      <c r="A130" s="1" t="s">
        <v>11</v>
      </c>
      <c r="B130" s="1" t="s">
        <v>10</v>
      </c>
      <c r="C130" s="1" t="s">
        <v>73</v>
      </c>
      <c r="D130">
        <v>1E-3</v>
      </c>
    </row>
    <row r="131" spans="1:4" x14ac:dyDescent="0.25">
      <c r="A131" s="1" t="s">
        <v>11</v>
      </c>
      <c r="B131" s="1" t="s">
        <v>10</v>
      </c>
      <c r="C131" s="1" t="s">
        <v>74</v>
      </c>
      <c r="D131">
        <v>1E-3</v>
      </c>
    </row>
    <row r="132" spans="1:4" x14ac:dyDescent="0.25">
      <c r="A132" s="1" t="s">
        <v>11</v>
      </c>
      <c r="B132" s="1" t="s">
        <v>10</v>
      </c>
      <c r="C132" s="1" t="s">
        <v>75</v>
      </c>
      <c r="D132">
        <v>1E-3</v>
      </c>
    </row>
    <row r="133" spans="1:4" x14ac:dyDescent="0.25">
      <c r="A133" s="1" t="s">
        <v>11</v>
      </c>
      <c r="B133" s="1" t="s">
        <v>10</v>
      </c>
      <c r="C133" s="1" t="s">
        <v>76</v>
      </c>
      <c r="D133">
        <v>1E-3</v>
      </c>
    </row>
    <row r="134" spans="1:4" x14ac:dyDescent="0.25">
      <c r="A134" s="1" t="s">
        <v>10</v>
      </c>
      <c r="B134" s="1" t="s">
        <v>12</v>
      </c>
      <c r="C134" s="1" t="s">
        <v>65</v>
      </c>
      <c r="D134">
        <v>1E-3</v>
      </c>
    </row>
    <row r="135" spans="1:4" x14ac:dyDescent="0.25">
      <c r="A135" s="1" t="s">
        <v>10</v>
      </c>
      <c r="B135" s="1" t="s">
        <v>12</v>
      </c>
      <c r="C135" s="1" t="s">
        <v>66</v>
      </c>
      <c r="D135">
        <v>1E-3</v>
      </c>
    </row>
    <row r="136" spans="1:4" x14ac:dyDescent="0.25">
      <c r="A136" s="1" t="s">
        <v>10</v>
      </c>
      <c r="B136" s="1" t="s">
        <v>12</v>
      </c>
      <c r="C136" s="1" t="s">
        <v>67</v>
      </c>
      <c r="D136">
        <v>1E-3</v>
      </c>
    </row>
    <row r="137" spans="1:4" x14ac:dyDescent="0.25">
      <c r="A137" s="1" t="s">
        <v>10</v>
      </c>
      <c r="B137" s="1" t="s">
        <v>12</v>
      </c>
      <c r="C137" s="1" t="s">
        <v>68</v>
      </c>
      <c r="D137">
        <v>6.171688118153508E-2</v>
      </c>
    </row>
    <row r="138" spans="1:4" x14ac:dyDescent="0.25">
      <c r="A138" s="1" t="s">
        <v>10</v>
      </c>
      <c r="B138" s="1" t="s">
        <v>12</v>
      </c>
      <c r="C138" s="1" t="s">
        <v>69</v>
      </c>
      <c r="D138">
        <v>6.1710512019745055E-2</v>
      </c>
    </row>
    <row r="139" spans="1:4" x14ac:dyDescent="0.25">
      <c r="A139" s="1" t="s">
        <v>10</v>
      </c>
      <c r="B139" s="1" t="s">
        <v>12</v>
      </c>
      <c r="C139" s="1" t="s">
        <v>70</v>
      </c>
      <c r="D139">
        <v>6.1711271977423633E-2</v>
      </c>
    </row>
    <row r="140" spans="1:4" x14ac:dyDescent="0.25">
      <c r="A140" s="1" t="s">
        <v>10</v>
      </c>
      <c r="B140" s="1" t="s">
        <v>12</v>
      </c>
      <c r="C140" s="1" t="s">
        <v>71</v>
      </c>
      <c r="D140">
        <v>6.1709683920106929E-2</v>
      </c>
    </row>
    <row r="141" spans="1:4" x14ac:dyDescent="0.25">
      <c r="A141" s="1" t="s">
        <v>10</v>
      </c>
      <c r="B141" s="1" t="s">
        <v>12</v>
      </c>
      <c r="C141" s="1" t="s">
        <v>72</v>
      </c>
      <c r="D141">
        <v>6.170954121577641E-2</v>
      </c>
    </row>
    <row r="142" spans="1:4" x14ac:dyDescent="0.25">
      <c r="A142" s="1" t="s">
        <v>10</v>
      </c>
      <c r="B142" s="1" t="s">
        <v>12</v>
      </c>
      <c r="C142" s="1" t="s">
        <v>73</v>
      </c>
      <c r="D142">
        <v>1E-3</v>
      </c>
    </row>
    <row r="143" spans="1:4" x14ac:dyDescent="0.25">
      <c r="A143" s="1" t="s">
        <v>10</v>
      </c>
      <c r="B143" s="1" t="s">
        <v>12</v>
      </c>
      <c r="C143" s="1" t="s">
        <v>74</v>
      </c>
      <c r="D143">
        <v>1E-3</v>
      </c>
    </row>
    <row r="144" spans="1:4" x14ac:dyDescent="0.25">
      <c r="A144" s="1" t="s">
        <v>10</v>
      </c>
      <c r="B144" s="1" t="s">
        <v>12</v>
      </c>
      <c r="C144" s="1" t="s">
        <v>75</v>
      </c>
      <c r="D144">
        <v>1E-3</v>
      </c>
    </row>
    <row r="145" spans="1:4" x14ac:dyDescent="0.25">
      <c r="A145" s="1" t="s">
        <v>10</v>
      </c>
      <c r="B145" s="1" t="s">
        <v>12</v>
      </c>
      <c r="C145" s="1" t="s">
        <v>76</v>
      </c>
      <c r="D145">
        <v>1E-3</v>
      </c>
    </row>
    <row r="146" spans="1:4" x14ac:dyDescent="0.25">
      <c r="A146" s="1" t="s">
        <v>14</v>
      </c>
      <c r="B146" s="1" t="s">
        <v>5</v>
      </c>
      <c r="C146" s="1" t="s">
        <v>65</v>
      </c>
      <c r="D146">
        <v>1E-3</v>
      </c>
    </row>
    <row r="147" spans="1:4" x14ac:dyDescent="0.25">
      <c r="A147" s="1" t="s">
        <v>14</v>
      </c>
      <c r="B147" s="1" t="s">
        <v>5</v>
      </c>
      <c r="C147" s="1" t="s">
        <v>66</v>
      </c>
      <c r="D147">
        <v>1E-3</v>
      </c>
    </row>
    <row r="148" spans="1:4" x14ac:dyDescent="0.25">
      <c r="A148" s="1" t="s">
        <v>14</v>
      </c>
      <c r="B148" s="1" t="s">
        <v>5</v>
      </c>
      <c r="C148" s="1" t="s">
        <v>67</v>
      </c>
      <c r="D148">
        <v>1E-3</v>
      </c>
    </row>
    <row r="149" spans="1:4" x14ac:dyDescent="0.25">
      <c r="A149" s="1" t="s">
        <v>14</v>
      </c>
      <c r="B149" s="1" t="s">
        <v>5</v>
      </c>
      <c r="C149" s="1" t="s">
        <v>68</v>
      </c>
      <c r="D149">
        <v>3.679110201160711E-2</v>
      </c>
    </row>
    <row r="150" spans="1:4" x14ac:dyDescent="0.25">
      <c r="A150" s="1" t="s">
        <v>14</v>
      </c>
      <c r="B150" s="1" t="s">
        <v>5</v>
      </c>
      <c r="C150" s="1" t="s">
        <v>69</v>
      </c>
      <c r="D150">
        <v>3.6208841163863068E-2</v>
      </c>
    </row>
    <row r="151" spans="1:4" x14ac:dyDescent="0.25">
      <c r="A151" s="1" t="s">
        <v>14</v>
      </c>
      <c r="B151" s="1" t="s">
        <v>5</v>
      </c>
      <c r="C151" s="1" t="s">
        <v>70</v>
      </c>
      <c r="D151">
        <v>3.7071519092916311E-2</v>
      </c>
    </row>
    <row r="152" spans="1:4" x14ac:dyDescent="0.25">
      <c r="A152" s="1" t="s">
        <v>14</v>
      </c>
      <c r="B152" s="1" t="s">
        <v>5</v>
      </c>
      <c r="C152" s="1" t="s">
        <v>71</v>
      </c>
      <c r="D152">
        <v>3.814981708794854E-2</v>
      </c>
    </row>
    <row r="153" spans="1:4" x14ac:dyDescent="0.25">
      <c r="A153" s="1" t="s">
        <v>14</v>
      </c>
      <c r="B153" s="1" t="s">
        <v>5</v>
      </c>
      <c r="C153" s="1" t="s">
        <v>72</v>
      </c>
      <c r="D153">
        <v>3.7092690561148854E-2</v>
      </c>
    </row>
    <row r="154" spans="1:4" x14ac:dyDescent="0.25">
      <c r="A154" s="1" t="s">
        <v>14</v>
      </c>
      <c r="B154" s="1" t="s">
        <v>5</v>
      </c>
      <c r="C154" s="1" t="s">
        <v>73</v>
      </c>
      <c r="D154">
        <v>1E-3</v>
      </c>
    </row>
    <row r="155" spans="1:4" x14ac:dyDescent="0.25">
      <c r="A155" s="1" t="s">
        <v>14</v>
      </c>
      <c r="B155" s="1" t="s">
        <v>5</v>
      </c>
      <c r="C155" s="1" t="s">
        <v>74</v>
      </c>
      <c r="D155">
        <v>1E-3</v>
      </c>
    </row>
    <row r="156" spans="1:4" x14ac:dyDescent="0.25">
      <c r="A156" s="1" t="s">
        <v>14</v>
      </c>
      <c r="B156" s="1" t="s">
        <v>5</v>
      </c>
      <c r="C156" s="1" t="s">
        <v>75</v>
      </c>
      <c r="D156">
        <v>1E-3</v>
      </c>
    </row>
    <row r="157" spans="1:4" x14ac:dyDescent="0.25">
      <c r="A157" s="1" t="s">
        <v>14</v>
      </c>
      <c r="B157" s="1" t="s">
        <v>5</v>
      </c>
      <c r="C157" s="1" t="s">
        <v>76</v>
      </c>
      <c r="D157">
        <v>1E-3</v>
      </c>
    </row>
    <row r="158" spans="1:4" x14ac:dyDescent="0.25">
      <c r="A158" s="1" t="s">
        <v>15</v>
      </c>
      <c r="B158" s="1" t="s">
        <v>14</v>
      </c>
      <c r="C158" s="1" t="s">
        <v>65</v>
      </c>
      <c r="D158">
        <v>1E-3</v>
      </c>
    </row>
    <row r="159" spans="1:4" x14ac:dyDescent="0.25">
      <c r="A159" s="1" t="s">
        <v>15</v>
      </c>
      <c r="B159" s="1" t="s">
        <v>14</v>
      </c>
      <c r="C159" s="1" t="s">
        <v>66</v>
      </c>
      <c r="D159">
        <v>1E-3</v>
      </c>
    </row>
    <row r="160" spans="1:4" x14ac:dyDescent="0.25">
      <c r="A160" s="1" t="s">
        <v>15</v>
      </c>
      <c r="B160" s="1" t="s">
        <v>14</v>
      </c>
      <c r="C160" s="1" t="s">
        <v>67</v>
      </c>
      <c r="D160">
        <v>1E-3</v>
      </c>
    </row>
    <row r="161" spans="1:4" x14ac:dyDescent="0.25">
      <c r="A161" s="1" t="s">
        <v>15</v>
      </c>
      <c r="B161" s="1" t="s">
        <v>14</v>
      </c>
      <c r="C161" s="1" t="s">
        <v>68</v>
      </c>
      <c r="D161">
        <v>3.5025217107794757E-2</v>
      </c>
    </row>
    <row r="162" spans="1:4" x14ac:dyDescent="0.25">
      <c r="A162" s="1" t="s">
        <v>15</v>
      </c>
      <c r="B162" s="1" t="s">
        <v>14</v>
      </c>
      <c r="C162" s="1" t="s">
        <v>69</v>
      </c>
      <c r="D162">
        <v>3.4536723193851995E-2</v>
      </c>
    </row>
    <row r="163" spans="1:4" x14ac:dyDescent="0.25">
      <c r="A163" s="1" t="s">
        <v>15</v>
      </c>
      <c r="B163" s="1" t="s">
        <v>14</v>
      </c>
      <c r="C163" s="1" t="s">
        <v>70</v>
      </c>
      <c r="D163">
        <v>3.4459055600516181E-2</v>
      </c>
    </row>
    <row r="164" spans="1:4" x14ac:dyDescent="0.25">
      <c r="A164" s="1" t="s">
        <v>15</v>
      </c>
      <c r="B164" s="1" t="s">
        <v>14</v>
      </c>
      <c r="C164" s="1" t="s">
        <v>71</v>
      </c>
      <c r="D164">
        <v>3.5108792992456582E-2</v>
      </c>
    </row>
    <row r="165" spans="1:4" x14ac:dyDescent="0.25">
      <c r="A165" s="1" t="s">
        <v>15</v>
      </c>
      <c r="B165" s="1" t="s">
        <v>14</v>
      </c>
      <c r="C165" s="1" t="s">
        <v>72</v>
      </c>
      <c r="D165">
        <v>3.4955598946056862E-2</v>
      </c>
    </row>
    <row r="166" spans="1:4" x14ac:dyDescent="0.25">
      <c r="A166" s="1" t="s">
        <v>15</v>
      </c>
      <c r="B166" s="1" t="s">
        <v>14</v>
      </c>
      <c r="C166" s="1" t="s">
        <v>73</v>
      </c>
      <c r="D166">
        <v>1E-3</v>
      </c>
    </row>
    <row r="167" spans="1:4" x14ac:dyDescent="0.25">
      <c r="A167" s="1" t="s">
        <v>15</v>
      </c>
      <c r="B167" s="1" t="s">
        <v>14</v>
      </c>
      <c r="C167" s="1" t="s">
        <v>74</v>
      </c>
      <c r="D167">
        <v>1E-3</v>
      </c>
    </row>
    <row r="168" spans="1:4" x14ac:dyDescent="0.25">
      <c r="A168" s="1" t="s">
        <v>15</v>
      </c>
      <c r="B168" s="1" t="s">
        <v>14</v>
      </c>
      <c r="C168" s="1" t="s">
        <v>75</v>
      </c>
      <c r="D168">
        <v>1E-3</v>
      </c>
    </row>
    <row r="169" spans="1:4" x14ac:dyDescent="0.25">
      <c r="A169" s="1" t="s">
        <v>15</v>
      </c>
      <c r="B169" s="1" t="s">
        <v>14</v>
      </c>
      <c r="C169" s="1" t="s">
        <v>76</v>
      </c>
      <c r="D169">
        <v>1E-3</v>
      </c>
    </row>
    <row r="170" spans="1:4" x14ac:dyDescent="0.25">
      <c r="A170" s="1" t="s">
        <v>16</v>
      </c>
      <c r="B170" s="1" t="s">
        <v>14</v>
      </c>
      <c r="C170" s="1" t="s">
        <v>65</v>
      </c>
      <c r="D170">
        <v>1E-3</v>
      </c>
    </row>
    <row r="171" spans="1:4" x14ac:dyDescent="0.25">
      <c r="A171" s="1" t="s">
        <v>16</v>
      </c>
      <c r="B171" s="1" t="s">
        <v>14</v>
      </c>
      <c r="C171" s="1" t="s">
        <v>66</v>
      </c>
      <c r="D171">
        <v>1E-3</v>
      </c>
    </row>
    <row r="172" spans="1:4" x14ac:dyDescent="0.25">
      <c r="A172" s="1" t="s">
        <v>16</v>
      </c>
      <c r="B172" s="1" t="s">
        <v>14</v>
      </c>
      <c r="C172" s="1" t="s">
        <v>67</v>
      </c>
      <c r="D172">
        <v>1E-3</v>
      </c>
    </row>
    <row r="173" spans="1:4" x14ac:dyDescent="0.25">
      <c r="A173" s="1" t="s">
        <v>16</v>
      </c>
      <c r="B173" s="1" t="s">
        <v>14</v>
      </c>
      <c r="C173" s="1" t="s">
        <v>68</v>
      </c>
      <c r="D173">
        <v>3.3339599866265182E-2</v>
      </c>
    </row>
    <row r="174" spans="1:4" x14ac:dyDescent="0.25">
      <c r="A174" s="1" t="s">
        <v>16</v>
      </c>
      <c r="B174" s="1" t="s">
        <v>14</v>
      </c>
      <c r="C174" s="1" t="s">
        <v>69</v>
      </c>
      <c r="D174">
        <v>3.2778457567545917E-2</v>
      </c>
    </row>
    <row r="175" spans="1:4" x14ac:dyDescent="0.25">
      <c r="A175" s="1" t="s">
        <v>16</v>
      </c>
      <c r="B175" s="1" t="s">
        <v>14</v>
      </c>
      <c r="C175" s="1" t="s">
        <v>70</v>
      </c>
      <c r="D175">
        <v>3.2731741977158793E-2</v>
      </c>
    </row>
    <row r="176" spans="1:4" x14ac:dyDescent="0.25">
      <c r="A176" s="1" t="s">
        <v>16</v>
      </c>
      <c r="B176" s="1" t="s">
        <v>14</v>
      </c>
      <c r="C176" s="1" t="s">
        <v>71</v>
      </c>
      <c r="D176">
        <v>3.2731741977158793E-2</v>
      </c>
    </row>
    <row r="177" spans="1:4" x14ac:dyDescent="0.25">
      <c r="A177" s="1" t="s">
        <v>16</v>
      </c>
      <c r="B177" s="1" t="s">
        <v>14</v>
      </c>
      <c r="C177" s="1" t="s">
        <v>72</v>
      </c>
      <c r="D177">
        <v>3.2731741977158793E-2</v>
      </c>
    </row>
    <row r="178" spans="1:4" x14ac:dyDescent="0.25">
      <c r="A178" s="1" t="s">
        <v>16</v>
      </c>
      <c r="B178" s="1" t="s">
        <v>14</v>
      </c>
      <c r="C178" s="1" t="s">
        <v>73</v>
      </c>
      <c r="D178">
        <v>1E-3</v>
      </c>
    </row>
    <row r="179" spans="1:4" x14ac:dyDescent="0.25">
      <c r="A179" s="1" t="s">
        <v>16</v>
      </c>
      <c r="B179" s="1" t="s">
        <v>14</v>
      </c>
      <c r="C179" s="1" t="s">
        <v>74</v>
      </c>
      <c r="D179">
        <v>1E-3</v>
      </c>
    </row>
    <row r="180" spans="1:4" x14ac:dyDescent="0.25">
      <c r="A180" s="1" t="s">
        <v>16</v>
      </c>
      <c r="B180" s="1" t="s">
        <v>14</v>
      </c>
      <c r="C180" s="1" t="s">
        <v>75</v>
      </c>
      <c r="D180">
        <v>1E-3</v>
      </c>
    </row>
    <row r="181" spans="1:4" x14ac:dyDescent="0.25">
      <c r="A181" s="1" t="s">
        <v>16</v>
      </c>
      <c r="B181" s="1" t="s">
        <v>14</v>
      </c>
      <c r="C181" s="1" t="s">
        <v>76</v>
      </c>
      <c r="D181">
        <v>1E-3</v>
      </c>
    </row>
    <row r="182" spans="1:4" x14ac:dyDescent="0.25">
      <c r="A182" s="1" t="s">
        <v>17</v>
      </c>
      <c r="B182" s="1" t="s">
        <v>15</v>
      </c>
      <c r="C182" s="1" t="s">
        <v>65</v>
      </c>
      <c r="D182">
        <v>1E-3</v>
      </c>
    </row>
    <row r="183" spans="1:4" x14ac:dyDescent="0.25">
      <c r="A183" s="1" t="s">
        <v>17</v>
      </c>
      <c r="B183" s="1" t="s">
        <v>15</v>
      </c>
      <c r="C183" s="1" t="s">
        <v>66</v>
      </c>
      <c r="D183">
        <v>1E-3</v>
      </c>
    </row>
    <row r="184" spans="1:4" x14ac:dyDescent="0.25">
      <c r="A184" s="1" t="s">
        <v>17</v>
      </c>
      <c r="B184" s="1" t="s">
        <v>15</v>
      </c>
      <c r="C184" s="1" t="s">
        <v>67</v>
      </c>
      <c r="D184">
        <v>1E-3</v>
      </c>
    </row>
    <row r="185" spans="1:4" x14ac:dyDescent="0.25">
      <c r="A185" s="1" t="s">
        <v>17</v>
      </c>
      <c r="B185" s="1" t="s">
        <v>15</v>
      </c>
      <c r="C185" s="1" t="s">
        <v>68</v>
      </c>
      <c r="D185">
        <v>1.2747584218667866E-2</v>
      </c>
    </row>
    <row r="186" spans="1:4" x14ac:dyDescent="0.25">
      <c r="A186" s="1" t="s">
        <v>17</v>
      </c>
      <c r="B186" s="1" t="s">
        <v>15</v>
      </c>
      <c r="C186" s="1" t="s">
        <v>69</v>
      </c>
      <c r="D186">
        <v>1.2737353466252758E-2</v>
      </c>
    </row>
    <row r="187" spans="1:4" x14ac:dyDescent="0.25">
      <c r="A187" s="1" t="s">
        <v>17</v>
      </c>
      <c r="B187" s="1" t="s">
        <v>15</v>
      </c>
      <c r="C187" s="1" t="s">
        <v>70</v>
      </c>
      <c r="D187">
        <v>1.273580422706367E-2</v>
      </c>
    </row>
    <row r="188" spans="1:4" x14ac:dyDescent="0.25">
      <c r="A188" s="1" t="s">
        <v>17</v>
      </c>
      <c r="B188" s="1" t="s">
        <v>15</v>
      </c>
      <c r="C188" s="1" t="s">
        <v>71</v>
      </c>
      <c r="D188">
        <v>1.2749416593624651E-2</v>
      </c>
    </row>
    <row r="189" spans="1:4" x14ac:dyDescent="0.25">
      <c r="A189" s="1" t="s">
        <v>17</v>
      </c>
      <c r="B189" s="1" t="s">
        <v>15</v>
      </c>
      <c r="C189" s="1" t="s">
        <v>72</v>
      </c>
      <c r="D189">
        <v>1.2746075863760609E-2</v>
      </c>
    </row>
    <row r="190" spans="1:4" x14ac:dyDescent="0.25">
      <c r="A190" s="1" t="s">
        <v>17</v>
      </c>
      <c r="B190" s="1" t="s">
        <v>15</v>
      </c>
      <c r="C190" s="1" t="s">
        <v>73</v>
      </c>
      <c r="D190">
        <v>1E-3</v>
      </c>
    </row>
    <row r="191" spans="1:4" x14ac:dyDescent="0.25">
      <c r="A191" s="1" t="s">
        <v>17</v>
      </c>
      <c r="B191" s="1" t="s">
        <v>15</v>
      </c>
      <c r="C191" s="1" t="s">
        <v>74</v>
      </c>
      <c r="D191">
        <v>1E-3</v>
      </c>
    </row>
    <row r="192" spans="1:4" x14ac:dyDescent="0.25">
      <c r="A192" s="1" t="s">
        <v>17</v>
      </c>
      <c r="B192" s="1" t="s">
        <v>15</v>
      </c>
      <c r="C192" s="1" t="s">
        <v>75</v>
      </c>
      <c r="D192">
        <v>1E-3</v>
      </c>
    </row>
    <row r="193" spans="1:4" x14ac:dyDescent="0.25">
      <c r="A193" s="1" t="s">
        <v>17</v>
      </c>
      <c r="B193" s="1" t="s">
        <v>15</v>
      </c>
      <c r="C193" s="1" t="s">
        <v>76</v>
      </c>
      <c r="D193">
        <v>1E-3</v>
      </c>
    </row>
    <row r="194" spans="1:4" x14ac:dyDescent="0.25">
      <c r="A194" s="1" t="s">
        <v>18</v>
      </c>
      <c r="B194" s="1" t="s">
        <v>17</v>
      </c>
      <c r="C194" s="1" t="s">
        <v>65</v>
      </c>
      <c r="D194">
        <v>1E-3</v>
      </c>
    </row>
    <row r="195" spans="1:4" x14ac:dyDescent="0.25">
      <c r="A195" s="1" t="s">
        <v>18</v>
      </c>
      <c r="B195" s="1" t="s">
        <v>17</v>
      </c>
      <c r="C195" s="1" t="s">
        <v>66</v>
      </c>
      <c r="D195">
        <v>1E-3</v>
      </c>
    </row>
    <row r="196" spans="1:4" x14ac:dyDescent="0.25">
      <c r="A196" s="1" t="s">
        <v>18</v>
      </c>
      <c r="B196" s="1" t="s">
        <v>17</v>
      </c>
      <c r="C196" s="1" t="s">
        <v>67</v>
      </c>
      <c r="D196">
        <v>1E-3</v>
      </c>
    </row>
    <row r="197" spans="1:4" x14ac:dyDescent="0.25">
      <c r="A197" s="1" t="s">
        <v>18</v>
      </c>
      <c r="B197" s="1" t="s">
        <v>17</v>
      </c>
      <c r="C197" s="1" t="s">
        <v>68</v>
      </c>
      <c r="D197">
        <v>1.2747584218644968E-2</v>
      </c>
    </row>
    <row r="198" spans="1:4" x14ac:dyDescent="0.25">
      <c r="A198" s="1" t="s">
        <v>18</v>
      </c>
      <c r="B198" s="1" t="s">
        <v>17</v>
      </c>
      <c r="C198" s="1" t="s">
        <v>69</v>
      </c>
      <c r="D198">
        <v>1.2723884842967634E-2</v>
      </c>
    </row>
    <row r="199" spans="1:4" x14ac:dyDescent="0.25">
      <c r="A199" s="1" t="s">
        <v>18</v>
      </c>
      <c r="B199" s="1" t="s">
        <v>17</v>
      </c>
      <c r="C199" s="1" t="s">
        <v>70</v>
      </c>
      <c r="D199">
        <v>1.2724474450386417E-2</v>
      </c>
    </row>
    <row r="200" spans="1:4" x14ac:dyDescent="0.25">
      <c r="A200" s="1" t="s">
        <v>18</v>
      </c>
      <c r="B200" s="1" t="s">
        <v>17</v>
      </c>
      <c r="C200" s="1" t="s">
        <v>71</v>
      </c>
      <c r="D200">
        <v>1.2736845692329437E-2</v>
      </c>
    </row>
    <row r="201" spans="1:4" x14ac:dyDescent="0.25">
      <c r="A201" s="1" t="s">
        <v>18</v>
      </c>
      <c r="B201" s="1" t="s">
        <v>17</v>
      </c>
      <c r="C201" s="1" t="s">
        <v>72</v>
      </c>
      <c r="D201">
        <v>1.2735246962660072E-2</v>
      </c>
    </row>
    <row r="202" spans="1:4" x14ac:dyDescent="0.25">
      <c r="A202" s="1" t="s">
        <v>18</v>
      </c>
      <c r="B202" s="1" t="s">
        <v>17</v>
      </c>
      <c r="C202" s="1" t="s">
        <v>73</v>
      </c>
      <c r="D202">
        <v>1E-3</v>
      </c>
    </row>
    <row r="203" spans="1:4" x14ac:dyDescent="0.25">
      <c r="A203" s="1" t="s">
        <v>18</v>
      </c>
      <c r="B203" s="1" t="s">
        <v>17</v>
      </c>
      <c r="C203" s="1" t="s">
        <v>74</v>
      </c>
      <c r="D203">
        <v>1E-3</v>
      </c>
    </row>
    <row r="204" spans="1:4" x14ac:dyDescent="0.25">
      <c r="A204" s="1" t="s">
        <v>18</v>
      </c>
      <c r="B204" s="1" t="s">
        <v>17</v>
      </c>
      <c r="C204" s="1" t="s">
        <v>75</v>
      </c>
      <c r="D204">
        <v>1E-3</v>
      </c>
    </row>
    <row r="205" spans="1:4" x14ac:dyDescent="0.25">
      <c r="A205" s="1" t="s">
        <v>18</v>
      </c>
      <c r="B205" s="1" t="s">
        <v>17</v>
      </c>
      <c r="C205" s="1" t="s">
        <v>76</v>
      </c>
      <c r="D205">
        <v>1E-3</v>
      </c>
    </row>
    <row r="206" spans="1:4" x14ac:dyDescent="0.25">
      <c r="A206" s="1" t="s">
        <v>19</v>
      </c>
      <c r="B206" s="1" t="s">
        <v>16</v>
      </c>
      <c r="C206" s="1" t="s">
        <v>65</v>
      </c>
      <c r="D206">
        <v>1E-3</v>
      </c>
    </row>
    <row r="207" spans="1:4" x14ac:dyDescent="0.25">
      <c r="A207" s="1" t="s">
        <v>19</v>
      </c>
      <c r="B207" s="1" t="s">
        <v>16</v>
      </c>
      <c r="C207" s="1" t="s">
        <v>66</v>
      </c>
      <c r="D207">
        <v>1E-3</v>
      </c>
    </row>
    <row r="208" spans="1:4" x14ac:dyDescent="0.25">
      <c r="A208" s="1" t="s">
        <v>19</v>
      </c>
      <c r="B208" s="1" t="s">
        <v>16</v>
      </c>
      <c r="C208" s="1" t="s">
        <v>67</v>
      </c>
      <c r="D208">
        <v>1E-3</v>
      </c>
    </row>
    <row r="209" spans="1:4" x14ac:dyDescent="0.25">
      <c r="A209" s="1" t="s">
        <v>19</v>
      </c>
      <c r="B209" s="1" t="s">
        <v>16</v>
      </c>
      <c r="C209" s="1" t="s">
        <v>68</v>
      </c>
      <c r="D209">
        <v>4.1421087346427084E-2</v>
      </c>
    </row>
    <row r="210" spans="1:4" x14ac:dyDescent="0.25">
      <c r="A210" s="1" t="s">
        <v>19</v>
      </c>
      <c r="B210" s="1" t="s">
        <v>16</v>
      </c>
      <c r="C210" s="1" t="s">
        <v>69</v>
      </c>
      <c r="D210">
        <v>4.1483589767322714E-2</v>
      </c>
    </row>
    <row r="211" spans="1:4" x14ac:dyDescent="0.25">
      <c r="A211" s="1" t="s">
        <v>19</v>
      </c>
      <c r="B211" s="1" t="s">
        <v>16</v>
      </c>
      <c r="C211" s="1" t="s">
        <v>70</v>
      </c>
      <c r="D211">
        <v>3.4657469820771315E-2</v>
      </c>
    </row>
    <row r="212" spans="1:4" x14ac:dyDescent="0.25">
      <c r="A212" s="1" t="s">
        <v>19</v>
      </c>
      <c r="B212" s="1" t="s">
        <v>16</v>
      </c>
      <c r="C212" s="1" t="s">
        <v>71</v>
      </c>
      <c r="D212">
        <v>3.268652250907389E-2</v>
      </c>
    </row>
    <row r="213" spans="1:4" x14ac:dyDescent="0.25">
      <c r="A213" s="1" t="s">
        <v>19</v>
      </c>
      <c r="B213" s="1" t="s">
        <v>16</v>
      </c>
      <c r="C213" s="1" t="s">
        <v>72</v>
      </c>
      <c r="D213">
        <v>3.2686522509073883E-2</v>
      </c>
    </row>
    <row r="214" spans="1:4" x14ac:dyDescent="0.25">
      <c r="A214" s="1" t="s">
        <v>19</v>
      </c>
      <c r="B214" s="1" t="s">
        <v>16</v>
      </c>
      <c r="C214" s="1" t="s">
        <v>73</v>
      </c>
      <c r="D214">
        <v>1E-3</v>
      </c>
    </row>
    <row r="215" spans="1:4" x14ac:dyDescent="0.25">
      <c r="A215" s="1" t="s">
        <v>19</v>
      </c>
      <c r="B215" s="1" t="s">
        <v>16</v>
      </c>
      <c r="C215" s="1" t="s">
        <v>74</v>
      </c>
      <c r="D215">
        <v>1E-3</v>
      </c>
    </row>
    <row r="216" spans="1:4" x14ac:dyDescent="0.25">
      <c r="A216" s="1" t="s">
        <v>19</v>
      </c>
      <c r="B216" s="1" t="s">
        <v>16</v>
      </c>
      <c r="C216" s="1" t="s">
        <v>75</v>
      </c>
      <c r="D216">
        <v>1E-3</v>
      </c>
    </row>
    <row r="217" spans="1:4" x14ac:dyDescent="0.25">
      <c r="A217" s="1" t="s">
        <v>19</v>
      </c>
      <c r="B217" s="1" t="s">
        <v>16</v>
      </c>
      <c r="C217" s="1" t="s">
        <v>76</v>
      </c>
      <c r="D217">
        <v>1E-3</v>
      </c>
    </row>
    <row r="218" spans="1:4" x14ac:dyDescent="0.25">
      <c r="A218" s="1" t="s">
        <v>20</v>
      </c>
      <c r="B218" s="1" t="s">
        <v>167</v>
      </c>
      <c r="C218" s="1" t="s">
        <v>65</v>
      </c>
      <c r="D218">
        <v>1E-3</v>
      </c>
    </row>
    <row r="219" spans="1:4" x14ac:dyDescent="0.25">
      <c r="A219" s="1" t="s">
        <v>20</v>
      </c>
      <c r="B219" s="1" t="s">
        <v>167</v>
      </c>
      <c r="C219" s="1" t="s">
        <v>66</v>
      </c>
      <c r="D219">
        <v>1E-3</v>
      </c>
    </row>
    <row r="220" spans="1:4" x14ac:dyDescent="0.25">
      <c r="A220" s="1" t="s">
        <v>20</v>
      </c>
      <c r="B220" s="1" t="s">
        <v>167</v>
      </c>
      <c r="C220" s="1" t="s">
        <v>67</v>
      </c>
      <c r="D220">
        <v>1E-3</v>
      </c>
    </row>
    <row r="221" spans="1:4" x14ac:dyDescent="0.25">
      <c r="A221" s="1" t="s">
        <v>20</v>
      </c>
      <c r="B221" s="1" t="s">
        <v>167</v>
      </c>
      <c r="C221" s="1" t="s">
        <v>68</v>
      </c>
      <c r="D221">
        <v>3.2686522509073883E-2</v>
      </c>
    </row>
    <row r="222" spans="1:4" x14ac:dyDescent="0.25">
      <c r="A222" s="1" t="s">
        <v>20</v>
      </c>
      <c r="B222" s="1" t="s">
        <v>167</v>
      </c>
      <c r="C222" s="1" t="s">
        <v>69</v>
      </c>
      <c r="D222">
        <v>3.3197872834675013E-2</v>
      </c>
    </row>
    <row r="223" spans="1:4" x14ac:dyDescent="0.25">
      <c r="A223" s="1" t="s">
        <v>20</v>
      </c>
      <c r="B223" s="1" t="s">
        <v>167</v>
      </c>
      <c r="C223" s="1" t="s">
        <v>70</v>
      </c>
      <c r="D223">
        <v>3.3740888353177678E-2</v>
      </c>
    </row>
    <row r="224" spans="1:4" x14ac:dyDescent="0.25">
      <c r="A224" s="1" t="s">
        <v>20</v>
      </c>
      <c r="B224" s="1" t="s">
        <v>167</v>
      </c>
      <c r="C224" s="1" t="s">
        <v>71</v>
      </c>
      <c r="D224">
        <v>3.3362615601907265E-2</v>
      </c>
    </row>
    <row r="225" spans="1:4" x14ac:dyDescent="0.25">
      <c r="A225" s="1" t="s">
        <v>20</v>
      </c>
      <c r="B225" s="1" t="s">
        <v>167</v>
      </c>
      <c r="C225" s="1" t="s">
        <v>72</v>
      </c>
      <c r="D225">
        <v>3.3049413620392078E-2</v>
      </c>
    </row>
    <row r="226" spans="1:4" x14ac:dyDescent="0.25">
      <c r="A226" s="1" t="s">
        <v>20</v>
      </c>
      <c r="B226" s="1" t="s">
        <v>167</v>
      </c>
      <c r="C226" s="1" t="s">
        <v>73</v>
      </c>
      <c r="D226">
        <v>1E-3</v>
      </c>
    </row>
    <row r="227" spans="1:4" x14ac:dyDescent="0.25">
      <c r="A227" s="1" t="s">
        <v>20</v>
      </c>
      <c r="B227" s="1" t="s">
        <v>167</v>
      </c>
      <c r="C227" s="1" t="s">
        <v>74</v>
      </c>
      <c r="D227">
        <v>1E-3</v>
      </c>
    </row>
    <row r="228" spans="1:4" x14ac:dyDescent="0.25">
      <c r="A228" s="1" t="s">
        <v>20</v>
      </c>
      <c r="B228" s="1" t="s">
        <v>167</v>
      </c>
      <c r="C228" s="1" t="s">
        <v>75</v>
      </c>
      <c r="D228">
        <v>1E-3</v>
      </c>
    </row>
    <row r="229" spans="1:4" x14ac:dyDescent="0.25">
      <c r="A229" s="1" t="s">
        <v>20</v>
      </c>
      <c r="B229" s="1" t="s">
        <v>167</v>
      </c>
      <c r="C229" s="1" t="s">
        <v>76</v>
      </c>
      <c r="D229">
        <v>1E-3</v>
      </c>
    </row>
    <row r="230" spans="1:4" x14ac:dyDescent="0.25">
      <c r="A230" s="1" t="s">
        <v>21</v>
      </c>
      <c r="B230" s="1" t="s">
        <v>20</v>
      </c>
      <c r="C230" s="1" t="s">
        <v>65</v>
      </c>
      <c r="D230">
        <v>1E-3</v>
      </c>
    </row>
    <row r="231" spans="1:4" x14ac:dyDescent="0.25">
      <c r="A231" s="1" t="s">
        <v>21</v>
      </c>
      <c r="B231" s="1" t="s">
        <v>20</v>
      </c>
      <c r="C231" s="1" t="s">
        <v>66</v>
      </c>
      <c r="D231">
        <v>1E-3</v>
      </c>
    </row>
    <row r="232" spans="1:4" x14ac:dyDescent="0.25">
      <c r="A232" s="1" t="s">
        <v>21</v>
      </c>
      <c r="B232" s="1" t="s">
        <v>20</v>
      </c>
      <c r="C232" s="1" t="s">
        <v>67</v>
      </c>
      <c r="D232">
        <v>1E-3</v>
      </c>
    </row>
    <row r="233" spans="1:4" x14ac:dyDescent="0.25">
      <c r="A233" s="1" t="s">
        <v>21</v>
      </c>
      <c r="B233" s="1" t="s">
        <v>20</v>
      </c>
      <c r="C233" s="1" t="s">
        <v>68</v>
      </c>
      <c r="D233">
        <v>4.4925385064238106E-2</v>
      </c>
    </row>
    <row r="234" spans="1:4" x14ac:dyDescent="0.25">
      <c r="A234" s="1" t="s">
        <v>21</v>
      </c>
      <c r="B234" s="1" t="s">
        <v>20</v>
      </c>
      <c r="C234" s="1" t="s">
        <v>69</v>
      </c>
      <c r="D234">
        <v>3.4327150202422531E-2</v>
      </c>
    </row>
    <row r="235" spans="1:4" x14ac:dyDescent="0.25">
      <c r="A235" s="1" t="s">
        <v>21</v>
      </c>
      <c r="B235" s="1" t="s">
        <v>20</v>
      </c>
      <c r="C235" s="1" t="s">
        <v>70</v>
      </c>
      <c r="D235">
        <v>3.3183990168612863E-2</v>
      </c>
    </row>
    <row r="236" spans="1:4" x14ac:dyDescent="0.25">
      <c r="A236" s="1" t="s">
        <v>21</v>
      </c>
      <c r="B236" s="1" t="s">
        <v>20</v>
      </c>
      <c r="C236" s="1" t="s">
        <v>71</v>
      </c>
      <c r="D236">
        <v>3.2880925246306522E-2</v>
      </c>
    </row>
    <row r="237" spans="1:4" x14ac:dyDescent="0.25">
      <c r="A237" s="1" t="s">
        <v>21</v>
      </c>
      <c r="B237" s="1" t="s">
        <v>20</v>
      </c>
      <c r="C237" s="1" t="s">
        <v>72</v>
      </c>
      <c r="D237">
        <v>3.2835713085360367E-2</v>
      </c>
    </row>
    <row r="238" spans="1:4" x14ac:dyDescent="0.25">
      <c r="A238" s="1" t="s">
        <v>21</v>
      </c>
      <c r="B238" s="1" t="s">
        <v>20</v>
      </c>
      <c r="C238" s="1" t="s">
        <v>73</v>
      </c>
      <c r="D238">
        <v>1E-3</v>
      </c>
    </row>
    <row r="239" spans="1:4" x14ac:dyDescent="0.25">
      <c r="A239" s="1" t="s">
        <v>21</v>
      </c>
      <c r="B239" s="1" t="s">
        <v>20</v>
      </c>
      <c r="C239" s="1" t="s">
        <v>74</v>
      </c>
      <c r="D239">
        <v>1E-3</v>
      </c>
    </row>
    <row r="240" spans="1:4" x14ac:dyDescent="0.25">
      <c r="A240" s="1" t="s">
        <v>21</v>
      </c>
      <c r="B240" s="1" t="s">
        <v>20</v>
      </c>
      <c r="C240" s="1" t="s">
        <v>75</v>
      </c>
      <c r="D240">
        <v>1E-3</v>
      </c>
    </row>
    <row r="241" spans="1:4" x14ac:dyDescent="0.25">
      <c r="A241" s="1" t="s">
        <v>21</v>
      </c>
      <c r="B241" s="1" t="s">
        <v>20</v>
      </c>
      <c r="C241" s="1" t="s">
        <v>76</v>
      </c>
      <c r="D241">
        <v>1E-3</v>
      </c>
    </row>
    <row r="242" spans="1:4" x14ac:dyDescent="0.25">
      <c r="A242" s="1" t="s">
        <v>165</v>
      </c>
      <c r="B242" s="1" t="s">
        <v>168</v>
      </c>
      <c r="C242" s="1" t="s">
        <v>65</v>
      </c>
      <c r="D242">
        <v>1E-3</v>
      </c>
    </row>
    <row r="243" spans="1:4" x14ac:dyDescent="0.25">
      <c r="A243" s="1" t="s">
        <v>165</v>
      </c>
      <c r="B243" s="1" t="s">
        <v>168</v>
      </c>
      <c r="C243" s="1" t="s">
        <v>66</v>
      </c>
      <c r="D243">
        <v>1E-3</v>
      </c>
    </row>
    <row r="244" spans="1:4" x14ac:dyDescent="0.25">
      <c r="A244" s="1" t="s">
        <v>165</v>
      </c>
      <c r="B244" s="1" t="s">
        <v>168</v>
      </c>
      <c r="C244" s="1" t="s">
        <v>67</v>
      </c>
      <c r="D244">
        <v>1E-3</v>
      </c>
    </row>
    <row r="245" spans="1:4" x14ac:dyDescent="0.25">
      <c r="A245" s="1" t="s">
        <v>165</v>
      </c>
      <c r="B245" s="1" t="s">
        <v>168</v>
      </c>
      <c r="C245" s="1" t="s">
        <v>68</v>
      </c>
      <c r="D245">
        <v>4.1421087346427084E-2</v>
      </c>
    </row>
    <row r="246" spans="1:4" x14ac:dyDescent="0.25">
      <c r="A246" s="1" t="s">
        <v>165</v>
      </c>
      <c r="B246" s="1" t="s">
        <v>168</v>
      </c>
      <c r="C246" s="1" t="s">
        <v>69</v>
      </c>
      <c r="D246">
        <v>5.6235795207994092E-2</v>
      </c>
    </row>
    <row r="247" spans="1:4" x14ac:dyDescent="0.25">
      <c r="A247" s="1" t="s">
        <v>165</v>
      </c>
      <c r="B247" s="1" t="s">
        <v>168</v>
      </c>
      <c r="C247" s="1" t="s">
        <v>70</v>
      </c>
      <c r="D247">
        <v>3.8699957515924491E-2</v>
      </c>
    </row>
    <row r="248" spans="1:4" x14ac:dyDescent="0.25">
      <c r="A248" s="1" t="s">
        <v>165</v>
      </c>
      <c r="B248" s="1" t="s">
        <v>168</v>
      </c>
      <c r="C248" s="1" t="s">
        <v>71</v>
      </c>
      <c r="D248">
        <v>3.3901941696816457E-2</v>
      </c>
    </row>
    <row r="249" spans="1:4" x14ac:dyDescent="0.25">
      <c r="A249" s="1" t="s">
        <v>165</v>
      </c>
      <c r="B249" s="1" t="s">
        <v>168</v>
      </c>
      <c r="C249" s="1" t="s">
        <v>72</v>
      </c>
      <c r="D249">
        <v>3.3755705383238369E-2</v>
      </c>
    </row>
    <row r="250" spans="1:4" x14ac:dyDescent="0.25">
      <c r="A250" s="1" t="s">
        <v>165</v>
      </c>
      <c r="B250" s="1" t="s">
        <v>168</v>
      </c>
      <c r="C250" s="1" t="s">
        <v>73</v>
      </c>
      <c r="D250">
        <v>1E-3</v>
      </c>
    </row>
    <row r="251" spans="1:4" x14ac:dyDescent="0.25">
      <c r="A251" s="1" t="s">
        <v>165</v>
      </c>
      <c r="B251" s="1" t="s">
        <v>168</v>
      </c>
      <c r="C251" s="1" t="s">
        <v>74</v>
      </c>
      <c r="D251">
        <v>1E-3</v>
      </c>
    </row>
    <row r="252" spans="1:4" x14ac:dyDescent="0.25">
      <c r="A252" s="1" t="s">
        <v>165</v>
      </c>
      <c r="B252" s="1" t="s">
        <v>168</v>
      </c>
      <c r="C252" s="1" t="s">
        <v>75</v>
      </c>
      <c r="D252">
        <v>1E-3</v>
      </c>
    </row>
    <row r="253" spans="1:4" x14ac:dyDescent="0.25">
      <c r="A253" s="1" t="s">
        <v>165</v>
      </c>
      <c r="B253" s="1" t="s">
        <v>168</v>
      </c>
      <c r="C253" s="1" t="s">
        <v>76</v>
      </c>
      <c r="D253">
        <v>1E-3</v>
      </c>
    </row>
    <row r="254" spans="1:4" x14ac:dyDescent="0.25">
      <c r="A254" s="1" t="s">
        <v>22</v>
      </c>
      <c r="B254" s="1" t="s">
        <v>0</v>
      </c>
      <c r="C254" s="1" t="s">
        <v>65</v>
      </c>
      <c r="D254">
        <v>1E-3</v>
      </c>
    </row>
    <row r="255" spans="1:4" x14ac:dyDescent="0.25">
      <c r="A255" s="1" t="s">
        <v>22</v>
      </c>
      <c r="B255" s="1" t="s">
        <v>0</v>
      </c>
      <c r="C255" s="1" t="s">
        <v>66</v>
      </c>
      <c r="D255">
        <v>1E-3</v>
      </c>
    </row>
    <row r="256" spans="1:4" x14ac:dyDescent="0.25">
      <c r="A256" s="1" t="s">
        <v>22</v>
      </c>
      <c r="B256" s="1" t="s">
        <v>0</v>
      </c>
      <c r="C256" s="1" t="s">
        <v>67</v>
      </c>
      <c r="D256">
        <v>1E-3</v>
      </c>
    </row>
    <row r="257" spans="1:4" x14ac:dyDescent="0.25">
      <c r="A257" s="1" t="s">
        <v>22</v>
      </c>
      <c r="B257" s="1" t="s">
        <v>0</v>
      </c>
      <c r="C257" s="1" t="s">
        <v>68</v>
      </c>
      <c r="D257">
        <v>1.5335618172777815E-2</v>
      </c>
    </row>
    <row r="258" spans="1:4" x14ac:dyDescent="0.25">
      <c r="A258" s="1" t="s">
        <v>22</v>
      </c>
      <c r="B258" s="1" t="s">
        <v>0</v>
      </c>
      <c r="C258" s="1" t="s">
        <v>69</v>
      </c>
      <c r="D258">
        <v>1.512296237083236E-2</v>
      </c>
    </row>
    <row r="259" spans="1:4" x14ac:dyDescent="0.25">
      <c r="A259" s="1" t="s">
        <v>22</v>
      </c>
      <c r="B259" s="1" t="s">
        <v>0</v>
      </c>
      <c r="C259" s="1" t="s">
        <v>70</v>
      </c>
      <c r="D259">
        <v>2.1916123810204132E-2</v>
      </c>
    </row>
    <row r="260" spans="1:4" x14ac:dyDescent="0.25">
      <c r="A260" s="1" t="s">
        <v>22</v>
      </c>
      <c r="B260" s="1" t="s">
        <v>0</v>
      </c>
      <c r="C260" s="1" t="s">
        <v>71</v>
      </c>
      <c r="D260">
        <v>2.7886210644667744E-2</v>
      </c>
    </row>
    <row r="261" spans="1:4" x14ac:dyDescent="0.25">
      <c r="A261" s="1" t="s">
        <v>22</v>
      </c>
      <c r="B261" s="1" t="s">
        <v>0</v>
      </c>
      <c r="C261" s="1" t="s">
        <v>72</v>
      </c>
      <c r="D261">
        <v>2.1700817476456084E-2</v>
      </c>
    </row>
    <row r="262" spans="1:4" x14ac:dyDescent="0.25">
      <c r="A262" s="1" t="s">
        <v>22</v>
      </c>
      <c r="B262" s="1" t="s">
        <v>0</v>
      </c>
      <c r="C262" s="1" t="s">
        <v>73</v>
      </c>
      <c r="D262">
        <v>1E-3</v>
      </c>
    </row>
    <row r="263" spans="1:4" x14ac:dyDescent="0.25">
      <c r="A263" s="1" t="s">
        <v>22</v>
      </c>
      <c r="B263" s="1" t="s">
        <v>0</v>
      </c>
      <c r="C263" s="1" t="s">
        <v>74</v>
      </c>
      <c r="D263">
        <v>1E-3</v>
      </c>
    </row>
    <row r="264" spans="1:4" x14ac:dyDescent="0.25">
      <c r="A264" s="1" t="s">
        <v>22</v>
      </c>
      <c r="B264" s="1" t="s">
        <v>0</v>
      </c>
      <c r="C264" s="1" t="s">
        <v>75</v>
      </c>
      <c r="D264">
        <v>1E-3</v>
      </c>
    </row>
    <row r="265" spans="1:4" x14ac:dyDescent="0.25">
      <c r="A265" s="1" t="s">
        <v>22</v>
      </c>
      <c r="B265" s="1" t="s">
        <v>0</v>
      </c>
      <c r="C265" s="1" t="s">
        <v>76</v>
      </c>
      <c r="D265">
        <v>1E-3</v>
      </c>
    </row>
    <row r="266" spans="1:4" x14ac:dyDescent="0.25">
      <c r="A266" s="1" t="s">
        <v>168</v>
      </c>
      <c r="B266" s="1" t="s">
        <v>19</v>
      </c>
      <c r="C266" s="1" t="s">
        <v>65</v>
      </c>
      <c r="D266">
        <v>1E-3</v>
      </c>
    </row>
    <row r="267" spans="1:4" x14ac:dyDescent="0.25">
      <c r="A267" s="1" t="s">
        <v>168</v>
      </c>
      <c r="B267" s="1" t="s">
        <v>19</v>
      </c>
      <c r="C267" s="1" t="s">
        <v>66</v>
      </c>
      <c r="D267">
        <v>1E-3</v>
      </c>
    </row>
    <row r="268" spans="1:4" x14ac:dyDescent="0.25">
      <c r="A268" s="1" t="s">
        <v>168</v>
      </c>
      <c r="B268" s="1" t="s">
        <v>19</v>
      </c>
      <c r="C268" s="1" t="s">
        <v>67</v>
      </c>
      <c r="D268">
        <v>1E-3</v>
      </c>
    </row>
    <row r="269" spans="1:4" x14ac:dyDescent="0.25">
      <c r="A269" s="1" t="s">
        <v>168</v>
      </c>
      <c r="B269" s="1" t="s">
        <v>19</v>
      </c>
      <c r="C269" s="1" t="s">
        <v>68</v>
      </c>
      <c r="D269">
        <v>4.1421087346427084E-2</v>
      </c>
    </row>
    <row r="270" spans="1:4" x14ac:dyDescent="0.25">
      <c r="A270" s="1" t="s">
        <v>168</v>
      </c>
      <c r="B270" s="1" t="s">
        <v>19</v>
      </c>
      <c r="C270" s="1" t="s">
        <v>69</v>
      </c>
      <c r="D270">
        <v>4.1483589767322714E-2</v>
      </c>
    </row>
    <row r="271" spans="1:4" x14ac:dyDescent="0.25">
      <c r="A271" s="1" t="s">
        <v>168</v>
      </c>
      <c r="B271" s="1" t="s">
        <v>19</v>
      </c>
      <c r="C271" s="1" t="s">
        <v>70</v>
      </c>
      <c r="D271">
        <v>3.4657469820771315E-2</v>
      </c>
    </row>
    <row r="272" spans="1:4" x14ac:dyDescent="0.25">
      <c r="A272" s="1" t="s">
        <v>168</v>
      </c>
      <c r="B272" s="1" t="s">
        <v>19</v>
      </c>
      <c r="C272" s="1" t="s">
        <v>71</v>
      </c>
      <c r="D272">
        <v>3.268652250907389E-2</v>
      </c>
    </row>
    <row r="273" spans="1:4" x14ac:dyDescent="0.25">
      <c r="A273" s="1" t="s">
        <v>168</v>
      </c>
      <c r="B273" s="1" t="s">
        <v>19</v>
      </c>
      <c r="C273" s="1" t="s">
        <v>72</v>
      </c>
      <c r="D273">
        <v>3.2686522509073883E-2</v>
      </c>
    </row>
    <row r="274" spans="1:4" x14ac:dyDescent="0.25">
      <c r="A274" s="1" t="s">
        <v>168</v>
      </c>
      <c r="B274" s="1" t="s">
        <v>19</v>
      </c>
      <c r="C274" s="1" t="s">
        <v>73</v>
      </c>
      <c r="D274">
        <v>1E-3</v>
      </c>
    </row>
    <row r="275" spans="1:4" x14ac:dyDescent="0.25">
      <c r="A275" s="1" t="s">
        <v>168</v>
      </c>
      <c r="B275" s="1" t="s">
        <v>19</v>
      </c>
      <c r="C275" s="1" t="s">
        <v>74</v>
      </c>
      <c r="D275">
        <v>1E-3</v>
      </c>
    </row>
    <row r="276" spans="1:4" x14ac:dyDescent="0.25">
      <c r="A276" s="1" t="s">
        <v>168</v>
      </c>
      <c r="B276" s="1" t="s">
        <v>19</v>
      </c>
      <c r="C276" s="1" t="s">
        <v>75</v>
      </c>
      <c r="D276">
        <v>1E-3</v>
      </c>
    </row>
    <row r="277" spans="1:4" x14ac:dyDescent="0.25">
      <c r="A277" s="1" t="s">
        <v>168</v>
      </c>
      <c r="B277" s="1" t="s">
        <v>19</v>
      </c>
      <c r="C277" s="1" t="s">
        <v>76</v>
      </c>
      <c r="D277">
        <v>1E-3</v>
      </c>
    </row>
    <row r="278" spans="1:4" x14ac:dyDescent="0.25">
      <c r="A278" s="1" t="s">
        <v>167</v>
      </c>
      <c r="B278" s="1" t="s">
        <v>169</v>
      </c>
      <c r="C278" s="1" t="s">
        <v>65</v>
      </c>
      <c r="D278">
        <v>1E-3</v>
      </c>
    </row>
    <row r="279" spans="1:4" x14ac:dyDescent="0.25">
      <c r="A279" s="1" t="s">
        <v>167</v>
      </c>
      <c r="B279" s="1" t="s">
        <v>169</v>
      </c>
      <c r="C279" s="1" t="s">
        <v>66</v>
      </c>
      <c r="D279">
        <v>1E-3</v>
      </c>
    </row>
    <row r="280" spans="1:4" x14ac:dyDescent="0.25">
      <c r="A280" s="1" t="s">
        <v>167</v>
      </c>
      <c r="B280" s="1" t="s">
        <v>169</v>
      </c>
      <c r="C280" s="1" t="s">
        <v>67</v>
      </c>
      <c r="D280">
        <v>1E-3</v>
      </c>
    </row>
    <row r="281" spans="1:4" x14ac:dyDescent="0.25">
      <c r="A281" s="1" t="s">
        <v>167</v>
      </c>
      <c r="B281" s="1" t="s">
        <v>169</v>
      </c>
      <c r="C281" s="1" t="s">
        <v>68</v>
      </c>
      <c r="D281">
        <v>3.2686522509073883E-2</v>
      </c>
    </row>
    <row r="282" spans="1:4" x14ac:dyDescent="0.25">
      <c r="A282" s="1" t="s">
        <v>167</v>
      </c>
      <c r="B282" s="1" t="s">
        <v>169</v>
      </c>
      <c r="C282" s="1" t="s">
        <v>69</v>
      </c>
      <c r="D282">
        <v>3.2722941285368796E-2</v>
      </c>
    </row>
    <row r="283" spans="1:4" x14ac:dyDescent="0.25">
      <c r="A283" s="1" t="s">
        <v>167</v>
      </c>
      <c r="B283" s="1" t="s">
        <v>169</v>
      </c>
      <c r="C283" s="1" t="s">
        <v>70</v>
      </c>
      <c r="D283">
        <v>3.2686522509291868E-2</v>
      </c>
    </row>
    <row r="284" spans="1:4" x14ac:dyDescent="0.25">
      <c r="A284" s="1" t="s">
        <v>167</v>
      </c>
      <c r="B284" s="1" t="s">
        <v>169</v>
      </c>
      <c r="C284" s="1" t="s">
        <v>71</v>
      </c>
      <c r="D284">
        <v>3.268652250907389E-2</v>
      </c>
    </row>
    <row r="285" spans="1:4" x14ac:dyDescent="0.25">
      <c r="A285" s="1" t="s">
        <v>167</v>
      </c>
      <c r="B285" s="1" t="s">
        <v>169</v>
      </c>
      <c r="C285" s="1" t="s">
        <v>72</v>
      </c>
      <c r="D285">
        <v>3.2686522509073883E-2</v>
      </c>
    </row>
    <row r="286" spans="1:4" x14ac:dyDescent="0.25">
      <c r="A286" s="1" t="s">
        <v>167</v>
      </c>
      <c r="B286" s="1" t="s">
        <v>169</v>
      </c>
      <c r="C286" s="1" t="s">
        <v>73</v>
      </c>
      <c r="D286">
        <v>1E-3</v>
      </c>
    </row>
    <row r="287" spans="1:4" x14ac:dyDescent="0.25">
      <c r="A287" s="1" t="s">
        <v>167</v>
      </c>
      <c r="B287" s="1" t="s">
        <v>169</v>
      </c>
      <c r="C287" s="1" t="s">
        <v>74</v>
      </c>
      <c r="D287">
        <v>1E-3</v>
      </c>
    </row>
    <row r="288" spans="1:4" x14ac:dyDescent="0.25">
      <c r="A288" s="1" t="s">
        <v>167</v>
      </c>
      <c r="B288" s="1" t="s">
        <v>169</v>
      </c>
      <c r="C288" s="1" t="s">
        <v>75</v>
      </c>
      <c r="D288">
        <v>1E-3</v>
      </c>
    </row>
    <row r="289" spans="1:4" x14ac:dyDescent="0.25">
      <c r="A289" s="1" t="s">
        <v>167</v>
      </c>
      <c r="B289" s="1" t="s">
        <v>169</v>
      </c>
      <c r="C289" s="1" t="s">
        <v>76</v>
      </c>
      <c r="D289">
        <v>1E-3</v>
      </c>
    </row>
    <row r="290" spans="1:4" x14ac:dyDescent="0.25">
      <c r="A290" s="1" t="s">
        <v>169</v>
      </c>
      <c r="B290" s="1" t="s">
        <v>19</v>
      </c>
      <c r="C290" s="1" t="s">
        <v>65</v>
      </c>
      <c r="D290">
        <v>1E-3</v>
      </c>
    </row>
    <row r="291" spans="1:4" x14ac:dyDescent="0.25">
      <c r="A291" s="1" t="s">
        <v>169</v>
      </c>
      <c r="B291" s="1" t="s">
        <v>19</v>
      </c>
      <c r="C291" s="1" t="s">
        <v>66</v>
      </c>
      <c r="D291">
        <v>1E-3</v>
      </c>
    </row>
    <row r="292" spans="1:4" x14ac:dyDescent="0.25">
      <c r="A292" s="1" t="s">
        <v>169</v>
      </c>
      <c r="B292" s="1" t="s">
        <v>19</v>
      </c>
      <c r="C292" s="1" t="s">
        <v>67</v>
      </c>
      <c r="D292">
        <v>1E-3</v>
      </c>
    </row>
    <row r="293" spans="1:4" x14ac:dyDescent="0.25">
      <c r="A293" s="1" t="s">
        <v>169</v>
      </c>
      <c r="B293" s="1" t="s">
        <v>19</v>
      </c>
      <c r="C293" s="1" t="s">
        <v>68</v>
      </c>
      <c r="D293">
        <v>3.2686522509073883E-2</v>
      </c>
    </row>
    <row r="294" spans="1:4" x14ac:dyDescent="0.25">
      <c r="A294" s="1" t="s">
        <v>169</v>
      </c>
      <c r="B294" s="1" t="s">
        <v>19</v>
      </c>
      <c r="C294" s="1" t="s">
        <v>69</v>
      </c>
      <c r="D294">
        <v>3.2686522509291868E-2</v>
      </c>
    </row>
    <row r="295" spans="1:4" x14ac:dyDescent="0.25">
      <c r="A295" s="1" t="s">
        <v>169</v>
      </c>
      <c r="B295" s="1" t="s">
        <v>19</v>
      </c>
      <c r="C295" s="1" t="s">
        <v>70</v>
      </c>
      <c r="D295">
        <v>3.2686522509291868E-2</v>
      </c>
    </row>
    <row r="296" spans="1:4" x14ac:dyDescent="0.25">
      <c r="A296" s="1" t="s">
        <v>169</v>
      </c>
      <c r="B296" s="1" t="s">
        <v>19</v>
      </c>
      <c r="C296" s="1" t="s">
        <v>71</v>
      </c>
      <c r="D296">
        <v>3.2686522509291868E-2</v>
      </c>
    </row>
    <row r="297" spans="1:4" x14ac:dyDescent="0.25">
      <c r="A297" s="1" t="s">
        <v>169</v>
      </c>
      <c r="B297" s="1" t="s">
        <v>19</v>
      </c>
      <c r="C297" s="1" t="s">
        <v>72</v>
      </c>
      <c r="D297">
        <v>3.2686522509291868E-2</v>
      </c>
    </row>
    <row r="298" spans="1:4" x14ac:dyDescent="0.25">
      <c r="A298" s="1" t="s">
        <v>169</v>
      </c>
      <c r="B298" s="1" t="s">
        <v>19</v>
      </c>
      <c r="C298" s="1" t="s">
        <v>73</v>
      </c>
      <c r="D298">
        <v>1E-3</v>
      </c>
    </row>
    <row r="299" spans="1:4" x14ac:dyDescent="0.25">
      <c r="A299" s="1" t="s">
        <v>169</v>
      </c>
      <c r="B299" s="1" t="s">
        <v>19</v>
      </c>
      <c r="C299" s="1" t="s">
        <v>74</v>
      </c>
      <c r="D299">
        <v>1E-3</v>
      </c>
    </row>
    <row r="300" spans="1:4" x14ac:dyDescent="0.25">
      <c r="A300" s="1" t="s">
        <v>169</v>
      </c>
      <c r="B300" s="1" t="s">
        <v>19</v>
      </c>
      <c r="C300" s="1" t="s">
        <v>75</v>
      </c>
      <c r="D300">
        <v>1E-3</v>
      </c>
    </row>
    <row r="301" spans="1:4" x14ac:dyDescent="0.25">
      <c r="A301" s="1" t="s">
        <v>169</v>
      </c>
      <c r="B301" s="1" t="s">
        <v>19</v>
      </c>
      <c r="C301" s="1" t="s">
        <v>76</v>
      </c>
      <c r="D301">
        <v>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"/>
  <sheetViews>
    <sheetView workbookViewId="0">
      <selection activeCell="A14" sqref="A14:XFD14"/>
    </sheetView>
  </sheetViews>
  <sheetFormatPr defaultRowHeight="15" x14ac:dyDescent="0.25"/>
  <sheetData>
    <row r="1" spans="1:15" x14ac:dyDescent="0.25">
      <c r="C1" t="s">
        <v>81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>
        <f>F!C2*Q_Sim!$S$7</f>
        <v>0.12355269050000001</v>
      </c>
      <c r="E2" s="23">
        <f>F!D2*Q_Sim!$S$7</f>
        <v>8.314475341932928</v>
      </c>
      <c r="F2" s="23">
        <f>F!E2*Q_Sim!$S$7</f>
        <v>8.314475341932928</v>
      </c>
      <c r="G2" s="23">
        <f>F!F2*Q_Sim!$S$7</f>
        <v>127.5072400933297</v>
      </c>
      <c r="H2" s="23">
        <f>F!G2*Q_Sim!$S$7</f>
        <v>125.73867434475792</v>
      </c>
      <c r="I2" s="23">
        <f>F!H2*Q_Sim!$S$7</f>
        <v>182.19256906263743</v>
      </c>
      <c r="J2" s="23">
        <f>F!I2*Q_Sim!$S$7</f>
        <v>231.79641216938577</v>
      </c>
      <c r="K2" s="23">
        <f>F!J2*Q_Sim!$S$7</f>
        <v>180.40327480989754</v>
      </c>
      <c r="L2" s="23">
        <f>F!K2*Q_Sim!$S$7</f>
        <v>8.314475341932928</v>
      </c>
      <c r="M2" s="23">
        <f>F!L2*Q_Sim!$S$7</f>
        <v>8.314475341932928</v>
      </c>
      <c r="N2" s="23">
        <f>F!M2*Q_Sim!$S$7</f>
        <v>8.314475341932928</v>
      </c>
      <c r="O2" s="23">
        <f>F!N2*Q_Sim!$S$7</f>
        <v>8.314475341932928</v>
      </c>
    </row>
    <row r="3" spans="1:15" x14ac:dyDescent="0.25">
      <c r="A3" s="1" t="s">
        <v>1</v>
      </c>
      <c r="B3" s="1" t="s">
        <v>3</v>
      </c>
      <c r="C3" s="1" t="str">
        <f t="shared" ref="C3:C18" si="0">A3&amp;B3</f>
        <v>j4j5</v>
      </c>
      <c r="D3" s="23">
        <f>F!C3*Q_Sim!$S$7</f>
        <v>0.49421076200000003</v>
      </c>
      <c r="E3" s="23">
        <f>F!D3*Q_Sim!$S$7</f>
        <v>2.1397349151552003</v>
      </c>
      <c r="F3" s="23">
        <f>F!E3*Q_Sim!$S$7</f>
        <v>2.1397349151552003</v>
      </c>
      <c r="G3" s="23">
        <f>F!F3*Q_Sim!$S$7</f>
        <v>32.364080495732253</v>
      </c>
      <c r="H3" s="23">
        <f>F!G3*Q_Sim!$S$7</f>
        <v>32.114618109597011</v>
      </c>
      <c r="I3" s="23">
        <f>F!H3*Q_Sim!$S$7</f>
        <v>40.101474359373917</v>
      </c>
      <c r="J3" s="23">
        <f>F!I3*Q_Sim!$S$7</f>
        <v>47.160067303252902</v>
      </c>
      <c r="K3" s="23">
        <f>F!J3*Q_Sim!$S$7</f>
        <v>39.847575234210886</v>
      </c>
      <c r="L3" s="23">
        <f>F!K3*Q_Sim!$S$7</f>
        <v>2.1397349151552003</v>
      </c>
      <c r="M3" s="23">
        <f>F!L3*Q_Sim!$S$7</f>
        <v>2.1397349151552003</v>
      </c>
      <c r="N3" s="23">
        <f>F!M3*Q_Sim!$S$7</f>
        <v>2.1397349151552003</v>
      </c>
      <c r="O3" s="23">
        <f>F!N3*Q_Sim!$S$7</f>
        <v>2.1397349151552003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 s="23">
        <f>F!C4*Q_Sim!$S$7</f>
        <v>7.4131614299999996E-2</v>
      </c>
      <c r="E4" s="23">
        <f>F!D4*Q_Sim!$S$7</f>
        <v>2.7378774590876565</v>
      </c>
      <c r="F4" s="23">
        <f>F!E4*Q_Sim!$S$7</f>
        <v>2.7378774590876565</v>
      </c>
      <c r="G4" s="23">
        <f>F!F4*Q_Sim!$S$7</f>
        <v>41.764746780786211</v>
      </c>
      <c r="H4" s="23">
        <f>F!G4*Q_Sim!$S$7</f>
        <v>43.090171712036394</v>
      </c>
      <c r="I4" s="23">
        <f>F!H4*Q_Sim!$S$7</f>
        <v>125.74373966202417</v>
      </c>
      <c r="J4" s="23">
        <f>F!I4*Q_Sim!$S$7</f>
        <v>75.093620074151829</v>
      </c>
      <c r="K4" s="23">
        <f>F!J4*Q_Sim!$S$7</f>
        <v>54.244342421770085</v>
      </c>
      <c r="L4" s="23">
        <f>F!K4*Q_Sim!$S$7</f>
        <v>2.7378774590876565</v>
      </c>
      <c r="M4" s="23">
        <f>F!L4*Q_Sim!$S$7</f>
        <v>2.7378774590876565</v>
      </c>
      <c r="N4" s="23">
        <f>F!M4*Q_Sim!$S$7</f>
        <v>2.7378774590876565</v>
      </c>
      <c r="O4" s="23">
        <f>F!N4*Q_Sim!$S$7</f>
        <v>2.7378774590876565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 s="23">
        <f>F!C5*Q_Sim!$S$7</f>
        <v>2.4710538100000002E-2</v>
      </c>
      <c r="E5" s="23">
        <f>F!D5*Q_Sim!$S$7</f>
        <v>0.116365383388234</v>
      </c>
      <c r="F5" s="23">
        <f>F!E5*Q_Sim!$S$7</f>
        <v>0.116365383388234</v>
      </c>
      <c r="G5" s="23">
        <f>F!F5*Q_Sim!$S$7</f>
        <v>18.376427365197202</v>
      </c>
      <c r="H5" s="23">
        <f>F!G5*Q_Sim!$S$7</f>
        <v>21.290048325205451</v>
      </c>
      <c r="I5" s="23">
        <f>F!H5*Q_Sim!$S$7</f>
        <v>27.480736745553507</v>
      </c>
      <c r="J5" s="23">
        <f>F!I5*Q_Sim!$S$7</f>
        <v>18.381924411836064</v>
      </c>
      <c r="K5" s="23">
        <f>F!J5*Q_Sim!$S$7</f>
        <v>18.373958565526475</v>
      </c>
      <c r="L5" s="23">
        <f>F!K5*Q_Sim!$S$7</f>
        <v>0.116365383388234</v>
      </c>
      <c r="M5" s="23">
        <f>F!L5*Q_Sim!$S$7</f>
        <v>0.116365383388234</v>
      </c>
      <c r="N5" s="23">
        <f>F!M5*Q_Sim!$S$7</f>
        <v>0.116365383388234</v>
      </c>
      <c r="O5" s="23">
        <f>F!N5*Q_Sim!$S$7</f>
        <v>0.116365383388234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 s="23">
        <f>F!C6*Q_Sim!$S$7</f>
        <v>3.7065807149999998E-2</v>
      </c>
      <c r="E6" s="23">
        <f>F!D6*Q_Sim!$S$7</f>
        <v>0.16880411050100599</v>
      </c>
      <c r="F6" s="23">
        <f>F!E6*Q_Sim!$S$7</f>
        <v>0.16880411050100599</v>
      </c>
      <c r="G6" s="23">
        <f>F!F6*Q_Sim!$S$7</f>
        <v>11.430902387072825</v>
      </c>
      <c r="H6" s="23">
        <f>F!G6*Q_Sim!$S$7</f>
        <v>0.26148997310704519</v>
      </c>
      <c r="I6" s="23">
        <f>F!H6*Q_Sim!$S$7</f>
        <v>0.26177785314696761</v>
      </c>
      <c r="J6" s="23">
        <f>F!I6*Q_Sim!$S$7</f>
        <v>0.26147583183579065</v>
      </c>
      <c r="K6" s="23">
        <f>F!J6*Q_Sim!$S$7</f>
        <v>0.26147019808868183</v>
      </c>
      <c r="L6" s="23">
        <f>F!K6*Q_Sim!$S$7</f>
        <v>0.16880411050100599</v>
      </c>
      <c r="M6" s="23">
        <f>F!L6*Q_Sim!$S$7</f>
        <v>0.16880411050100599</v>
      </c>
      <c r="N6" s="23">
        <f>F!M6*Q_Sim!$S$7</f>
        <v>0.16880411050100599</v>
      </c>
      <c r="O6" s="23">
        <f>F!N6*Q_Sim!$S$7</f>
        <v>0.16880411050100599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 s="23">
        <f>F!C7*Q_Sim!$S$7</f>
        <v>2.4710538100000002E-2</v>
      </c>
      <c r="E7" s="23">
        <f>F!D7*Q_Sim!$S$7</f>
        <v>1.1013014859892289</v>
      </c>
      <c r="F7" s="23">
        <f>F!E7*Q_Sim!$S$7</f>
        <v>1.1013014859892289</v>
      </c>
      <c r="G7" s="23">
        <f>F!F7*Q_Sim!$S$7</f>
        <v>89.778039902263046</v>
      </c>
      <c r="H7" s="23">
        <f>F!G7*Q_Sim!$S$7</f>
        <v>1.7079732225778985</v>
      </c>
      <c r="I7" s="23">
        <f>F!H7*Q_Sim!$S$7</f>
        <v>1.7867862680852025</v>
      </c>
      <c r="J7" s="23">
        <f>F!I7*Q_Sim!$S$7</f>
        <v>1.7078202861398442</v>
      </c>
      <c r="K7" s="23">
        <f>F!J7*Q_Sim!$S$7</f>
        <v>1.7059838138991066</v>
      </c>
      <c r="L7" s="23">
        <f>F!K7*Q_Sim!$S$7</f>
        <v>1.1013014859892289</v>
      </c>
      <c r="M7" s="23">
        <f>F!L7*Q_Sim!$S$7</f>
        <v>1.1013014859892289</v>
      </c>
      <c r="N7" s="23">
        <f>F!M7*Q_Sim!$S$7</f>
        <v>1.1013014859892289</v>
      </c>
      <c r="O7" s="23">
        <f>F!N7*Q_Sim!$S$7</f>
        <v>1.1013014859892289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 s="23">
        <f>F!C8*Q_Sim!$S$7</f>
        <v>2.4710538100000002E-2</v>
      </c>
      <c r="E8" s="23">
        <f>F!D8*Q_Sim!$S$7</f>
        <v>0.24721855526449801</v>
      </c>
      <c r="F8" s="23">
        <f>F!E8*Q_Sim!$S$7</f>
        <v>0.24721855526449801</v>
      </c>
      <c r="G8" s="23">
        <f>F!F8*Q_Sim!$S$7</f>
        <v>15.255864275982889</v>
      </c>
      <c r="H8" s="23">
        <f>F!G8*Q_Sim!$S$7</f>
        <v>15.255739442459626</v>
      </c>
      <c r="I8" s="23">
        <f>F!H8*Q_Sim!$S$7</f>
        <v>15.255749959776461</v>
      </c>
      <c r="J8" s="23">
        <f>F!I8*Q_Sim!$S$7</f>
        <v>15.255739323505432</v>
      </c>
      <c r="K8" s="23">
        <f>F!J8*Q_Sim!$S$7</f>
        <v>15.255736354866299</v>
      </c>
      <c r="L8" s="23">
        <f>F!K8*Q_Sim!$S$7</f>
        <v>0.24721855526449801</v>
      </c>
      <c r="M8" s="23">
        <f>F!L8*Q_Sim!$S$7</f>
        <v>0.24721855526449801</v>
      </c>
      <c r="N8" s="23">
        <f>F!M8*Q_Sim!$S$7</f>
        <v>0.24721855526449801</v>
      </c>
      <c r="O8" s="23">
        <f>F!N8*Q_Sim!$S$7</f>
        <v>0.24721855526449801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 s="23">
        <f>F!C9*Q_Sim!$S$7</f>
        <v>1.2355269050000001E-2</v>
      </c>
      <c r="E9" s="23">
        <f>F!D9*Q_Sim!$S$7</f>
        <v>0.38082028029362502</v>
      </c>
      <c r="F9" s="23">
        <f>F!E9*Q_Sim!$S$7</f>
        <v>0.38082028029362502</v>
      </c>
      <c r="G9" s="23">
        <f>F!F9*Q_Sim!$S$7</f>
        <v>23.500430635093135</v>
      </c>
      <c r="H9" s="23">
        <f>F!G9*Q_Sim!$S$7</f>
        <v>23.50023833910128</v>
      </c>
      <c r="I9" s="23">
        <f>F!H9*Q_Sim!$S$7</f>
        <v>23.500254540181089</v>
      </c>
      <c r="J9" s="23">
        <f>F!I9*Q_Sim!$S$7</f>
        <v>23.500238155861922</v>
      </c>
      <c r="K9" s="23">
        <f>F!J9*Q_Sim!$S$7</f>
        <v>23.500233582912347</v>
      </c>
      <c r="L9" s="23">
        <f>F!K9*Q_Sim!$S$7</f>
        <v>0.38082028029362502</v>
      </c>
      <c r="M9" s="23">
        <f>F!L9*Q_Sim!$S$7</f>
        <v>0.38082028029362502</v>
      </c>
      <c r="N9" s="23">
        <f>F!M9*Q_Sim!$S$7</f>
        <v>0.38082028029362502</v>
      </c>
      <c r="O9" s="23">
        <f>F!N9*Q_Sim!$S$7</f>
        <v>0.38082028029362502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 s="23">
        <f>F!C10*Q_Sim!$S$7</f>
        <v>4.9421076200000004E-2</v>
      </c>
      <c r="E10" s="23">
        <f>F!D10*Q_Sim!$S$7</f>
        <v>1.4602366311092079</v>
      </c>
      <c r="F10" s="23">
        <f>F!E10*Q_Sim!$S$7</f>
        <v>1.4602366311092079</v>
      </c>
      <c r="G10" s="23">
        <f>F!F10*Q_Sim!$S$7</f>
        <v>90.111240177213091</v>
      </c>
      <c r="H10" s="23">
        <f>F!G10*Q_Sim!$S$7</f>
        <v>90.110507041422579</v>
      </c>
      <c r="I10" s="23">
        <f>F!H10*Q_Sim!$S$7</f>
        <v>90.110566953208448</v>
      </c>
      <c r="J10" s="23">
        <f>F!I10*Q_Sim!$S$7</f>
        <v>90.110505962218795</v>
      </c>
      <c r="K10" s="23">
        <f>F!J10*Q_Sim!$S$7</f>
        <v>90.110489190984751</v>
      </c>
      <c r="L10" s="23">
        <f>F!K10*Q_Sim!$S$7</f>
        <v>1.4602366311092079</v>
      </c>
      <c r="M10" s="23">
        <f>F!L10*Q_Sim!$S$7</f>
        <v>1.4602366311092079</v>
      </c>
      <c r="N10" s="23">
        <f>F!M10*Q_Sim!$S$7</f>
        <v>1.4602366311092079</v>
      </c>
      <c r="O10" s="23">
        <f>F!N10*Q_Sim!$S$7</f>
        <v>1.4602366311092079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  <c r="D11" s="23">
        <f>F!C11*Q_Sim!$S$7</f>
        <v>9.8842152400000008E-2</v>
      </c>
      <c r="E11" s="23">
        <f>F!D11*Q_Sim!$S$7</f>
        <v>0.25938577711955701</v>
      </c>
      <c r="F11" s="23">
        <f>F!E11*Q_Sim!$S$7</f>
        <v>0.25938577711955701</v>
      </c>
      <c r="G11" s="23">
        <f>F!F11*Q_Sim!$S$7</f>
        <v>0.40179945546697465</v>
      </c>
      <c r="H11" s="23">
        <f>F!G11*Q_Sim!$S$7</f>
        <v>0.40219599291589042</v>
      </c>
      <c r="I11" s="23">
        <f>F!H11*Q_Sim!$S$7</f>
        <v>98.798083911292068</v>
      </c>
      <c r="J11" s="23">
        <f>F!I11*Q_Sim!$S$7</f>
        <v>6.2047295011207977</v>
      </c>
      <c r="K11" s="23">
        <f>F!J11*Q_Sim!$S$7</f>
        <v>0.61016844110208335</v>
      </c>
      <c r="L11" s="23">
        <f>F!K11*Q_Sim!$S$7</f>
        <v>0.25938577711955701</v>
      </c>
      <c r="M11" s="23">
        <f>F!L11*Q_Sim!$S$7</f>
        <v>0.25938577711955701</v>
      </c>
      <c r="N11" s="23">
        <f>F!M11*Q_Sim!$S$7</f>
        <v>0.25938577711955701</v>
      </c>
      <c r="O11" s="23">
        <f>F!N11*Q_Sim!$S$7</f>
        <v>0.25938577711955701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 s="23">
        <f>F!C12*Q_Sim!$S$7</f>
        <v>2.4710538100000002E-2</v>
      </c>
      <c r="E12" s="23">
        <f>F!D12*Q_Sim!$S$7</f>
        <v>0.182903943540866</v>
      </c>
      <c r="F12" s="23">
        <f>F!E12*Q_Sim!$S$7</f>
        <v>0.182903943540866</v>
      </c>
      <c r="G12" s="23">
        <f>F!F12*Q_Sim!$S$7</f>
        <v>16.384910896185257</v>
      </c>
      <c r="H12" s="23">
        <f>F!G12*Q_Sim!$S$7</f>
        <v>41.61591860326395</v>
      </c>
      <c r="I12" s="23">
        <f>F!H12*Q_Sim!$S$7</f>
        <v>24.461749030432884</v>
      </c>
      <c r="J12" s="23">
        <f>F!I12*Q_Sim!$S$7</f>
        <v>10.208937871882855</v>
      </c>
      <c r="K12" s="23">
        <f>F!J12*Q_Sim!$S$7</f>
        <v>5.7049154154457282</v>
      </c>
      <c r="L12" s="23">
        <f>F!K12*Q_Sim!$S$7</f>
        <v>0.182903943540866</v>
      </c>
      <c r="M12" s="23">
        <f>F!L12*Q_Sim!$S$7</f>
        <v>0.182903943540866</v>
      </c>
      <c r="N12" s="23">
        <f>F!M12*Q_Sim!$S$7</f>
        <v>0.182903943540866</v>
      </c>
      <c r="O12" s="23">
        <f>F!N12*Q_Sim!$S$7</f>
        <v>0.182903943540866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 s="23">
        <f>F!C13*Q_Sim!$S$7</f>
        <v>2.4710538100000002E-2</v>
      </c>
      <c r="E13" s="23">
        <f>F!D13*Q_Sim!$S$7</f>
        <v>0.54968641424526199</v>
      </c>
      <c r="F13" s="23">
        <f>F!E13*Q_Sim!$S$7</f>
        <v>0.54968641424526199</v>
      </c>
      <c r="G13" s="23">
        <f>F!F13*Q_Sim!$S$7</f>
        <v>33.924931115078905</v>
      </c>
      <c r="H13" s="23">
        <f>F!G13*Q_Sim!$S$7</f>
        <v>33.921430073372797</v>
      </c>
      <c r="I13" s="23">
        <f>F!H13*Q_Sim!$S$7</f>
        <v>33.921847811784126</v>
      </c>
      <c r="J13" s="23">
        <f>F!I13*Q_Sim!$S$7</f>
        <v>33.920974878252096</v>
      </c>
      <c r="K13" s="23">
        <f>F!J13*Q_Sim!$S$7</f>
        <v>33.920896435620335</v>
      </c>
      <c r="L13" s="23">
        <f>F!K13*Q_Sim!$S$7</f>
        <v>0.54968641424526199</v>
      </c>
      <c r="M13" s="23">
        <f>F!L13*Q_Sim!$S$7</f>
        <v>0.54968641424526199</v>
      </c>
      <c r="N13" s="23">
        <f>F!M13*Q_Sim!$S$7</f>
        <v>0.54968641424526199</v>
      </c>
      <c r="O13" s="23">
        <f>F!N13*Q_Sim!$S$7</f>
        <v>0.54968641424526199</v>
      </c>
    </row>
    <row r="14" spans="1:15" x14ac:dyDescent="0.25">
      <c r="A14" s="1" t="s">
        <v>14</v>
      </c>
      <c r="B14" s="1" t="s">
        <v>5</v>
      </c>
      <c r="C14" s="1" t="str">
        <f t="shared" si="0"/>
        <v>j24j7</v>
      </c>
      <c r="D14" s="23">
        <f>F!C15*Q_Sim!$S$7</f>
        <v>0.12355269050000001</v>
      </c>
      <c r="E14" s="23">
        <f>F!D15*Q_Sim!$S$7</f>
        <v>0.29331334593085706</v>
      </c>
      <c r="F14" s="23">
        <f>F!E15*Q_Sim!$S$7</f>
        <v>0.29331334593085706</v>
      </c>
      <c r="G14" s="23">
        <f>F!F15*Q_Sim!$S$7</f>
        <v>10.791321231507967</v>
      </c>
      <c r="H14" s="23">
        <f>F!G15*Q_Sim!$S$7</f>
        <v>10.620536354051623</v>
      </c>
      <c r="I14" s="23">
        <f>F!H15*Q_Sim!$S$7</f>
        <v>10.873571303882931</v>
      </c>
      <c r="J14" s="23">
        <f>F!I15*Q_Sim!$S$7</f>
        <v>11.189850496716371</v>
      </c>
      <c r="K14" s="23">
        <f>F!J15*Q_Sim!$S$7</f>
        <v>10.879781178068489</v>
      </c>
      <c r="L14" s="23">
        <f>F!K15*Q_Sim!$S$7</f>
        <v>0.29331334593085706</v>
      </c>
      <c r="M14" s="23">
        <f>F!L15*Q_Sim!$S$7</f>
        <v>0.29331334593085706</v>
      </c>
      <c r="N14" s="23">
        <f>F!M15*Q_Sim!$S$7</f>
        <v>0.29331334593085706</v>
      </c>
      <c r="O14" s="23">
        <f>F!N15*Q_Sim!$S$7</f>
        <v>0.29331334593085706</v>
      </c>
    </row>
    <row r="15" spans="1:15" x14ac:dyDescent="0.25">
      <c r="A15" s="1" t="s">
        <v>15</v>
      </c>
      <c r="B15" s="1" t="s">
        <v>14</v>
      </c>
      <c r="C15" s="1" t="str">
        <f t="shared" si="0"/>
        <v>j25j24</v>
      </c>
      <c r="D15" s="23">
        <f>F!C16*Q_Sim!$S$7</f>
        <v>2.4710538100000002E-2</v>
      </c>
      <c r="E15" s="23">
        <f>F!D16*Q_Sim!$S$7</f>
        <v>0.44192845259340102</v>
      </c>
      <c r="F15" s="23">
        <f>F!E16*Q_Sim!$S$7</f>
        <v>0.44192845259340102</v>
      </c>
      <c r="G15" s="23">
        <f>F!F16*Q_Sim!$S$7</f>
        <v>15.478639998195652</v>
      </c>
      <c r="H15" s="23">
        <f>F!G16*Q_Sim!$S$7</f>
        <v>15.262760638705636</v>
      </c>
      <c r="I15" s="23">
        <f>F!H16*Q_Sim!$S$7</f>
        <v>15.228437119366083</v>
      </c>
      <c r="J15" s="23">
        <f>F!I16*Q_Sim!$S$7</f>
        <v>15.515574559578379</v>
      </c>
      <c r="K15" s="23">
        <f>F!J16*Q_Sim!$S$7</f>
        <v>15.447873751706425</v>
      </c>
      <c r="L15" s="23">
        <f>F!K16*Q_Sim!$S$7</f>
        <v>0.44192845259340102</v>
      </c>
      <c r="M15" s="23">
        <f>F!L16*Q_Sim!$S$7</f>
        <v>0.44192845259340102</v>
      </c>
      <c r="N15" s="23">
        <f>F!M16*Q_Sim!$S$7</f>
        <v>0.44192845259340102</v>
      </c>
      <c r="O15" s="23">
        <f>F!N16*Q_Sim!$S$7</f>
        <v>0.44192845259340102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 s="23">
        <f>F!C17*Q_Sim!$S$7</f>
        <v>2.4710538100000002E-2</v>
      </c>
      <c r="E16" s="23">
        <f>F!D17*Q_Sim!$S$7</f>
        <v>1.3396109038471531</v>
      </c>
      <c r="F16" s="23">
        <f>F!E17*Q_Sim!$S$7</f>
        <v>1.3396109038471531</v>
      </c>
      <c r="G16" s="23">
        <f>F!F17*Q_Sim!$S$7</f>
        <v>44.662091510749924</v>
      </c>
      <c r="H16" s="23">
        <f>F!G17*Q_Sim!$S$7</f>
        <v>43.910379168775741</v>
      </c>
      <c r="I16" s="23">
        <f>F!H17*Q_Sim!$S$7</f>
        <v>43.847798454513487</v>
      </c>
      <c r="J16" s="23">
        <f>F!I17*Q_Sim!$S$7</f>
        <v>43.847798454513487</v>
      </c>
      <c r="K16" s="23">
        <f>F!J17*Q_Sim!$S$7</f>
        <v>43.847798454513487</v>
      </c>
      <c r="L16" s="23">
        <f>F!K17*Q_Sim!$S$7</f>
        <v>1.3396109038471531</v>
      </c>
      <c r="M16" s="23">
        <f>F!L17*Q_Sim!$S$7</f>
        <v>1.3396109038471531</v>
      </c>
      <c r="N16" s="23">
        <f>F!M17*Q_Sim!$S$7</f>
        <v>1.3396109038471531</v>
      </c>
      <c r="O16" s="23">
        <f>F!N17*Q_Sim!$S$7</f>
        <v>1.3396109038471531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 s="23">
        <f>F!C18*Q_Sim!$S$7</f>
        <v>1.2355269050000001E-2</v>
      </c>
      <c r="E17" s="23">
        <f>F!D18*Q_Sim!$S$7</f>
        <v>0.28666275170662298</v>
      </c>
      <c r="F17" s="23">
        <f>F!E18*Q_Sim!$S$7</f>
        <v>0.28666275170662298</v>
      </c>
      <c r="G17" s="23">
        <f>F!F18*Q_Sim!$S$7</f>
        <v>3.6542575697352522</v>
      </c>
      <c r="H17" s="23">
        <f>F!G18*Q_Sim!$S$7</f>
        <v>3.6513247940959084</v>
      </c>
      <c r="I17" s="23">
        <f>F!H18*Q_Sim!$S$7</f>
        <v>3.6508806849269124</v>
      </c>
      <c r="J17" s="23">
        <f>F!I18*Q_Sim!$S$7</f>
        <v>3.654782843382522</v>
      </c>
      <c r="K17" s="23">
        <f>F!J18*Q_Sim!$S$7</f>
        <v>3.6538251805669875</v>
      </c>
      <c r="L17" s="23">
        <f>F!K18*Q_Sim!$S$7</f>
        <v>0.28666275170662298</v>
      </c>
      <c r="M17" s="23">
        <f>F!L18*Q_Sim!$S$7</f>
        <v>0.28666275170662298</v>
      </c>
      <c r="N17" s="23">
        <f>F!M18*Q_Sim!$S$7</f>
        <v>0.28666275170662298</v>
      </c>
      <c r="O17" s="23">
        <f>F!N18*Q_Sim!$S$7</f>
        <v>0.28666275170662298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 s="23">
        <f>F!C19*Q_Sim!$S$7</f>
        <v>1.2355269050000001E-2</v>
      </c>
      <c r="E18" s="23">
        <f>F!D19*Q_Sim!$S$7</f>
        <v>0.11805904366960801</v>
      </c>
      <c r="F18" s="23">
        <f>F!E19*Q_Sim!$S$7</f>
        <v>0.11805904366960801</v>
      </c>
      <c r="G18" s="23">
        <f>F!F19*Q_Sim!$S$7</f>
        <v>1.5049676019510121</v>
      </c>
      <c r="H18" s="23">
        <f>F!G19*Q_Sim!$S$7</f>
        <v>1.5021696763229793</v>
      </c>
      <c r="I18" s="23">
        <f>F!H19*Q_Sim!$S$7</f>
        <v>1.5022392848109813</v>
      </c>
      <c r="J18" s="23">
        <f>F!I19*Q_Sim!$S$7</f>
        <v>1.5036998218037794</v>
      </c>
      <c r="K18" s="23">
        <f>F!J19*Q_Sim!$S$7</f>
        <v>1.5035110773079281</v>
      </c>
      <c r="L18" s="23">
        <f>F!K19*Q_Sim!$S$7</f>
        <v>0.11805904366960801</v>
      </c>
      <c r="M18" s="23">
        <f>F!L19*Q_Sim!$S$7</f>
        <v>0.11805904366960801</v>
      </c>
      <c r="N18" s="23">
        <f>F!M19*Q_Sim!$S$7</f>
        <v>0.11805904366960801</v>
      </c>
      <c r="O18" s="23">
        <f>F!N19*Q_Sim!$S$7</f>
        <v>0.11805904366960801</v>
      </c>
    </row>
    <row r="19" spans="1:15" x14ac:dyDescent="0.25">
      <c r="A19" s="1" t="s">
        <v>19</v>
      </c>
      <c r="B19" s="1" t="s">
        <v>16</v>
      </c>
      <c r="C19" s="1" t="str">
        <f t="shared" ref="C19:C26" si="1">A19&amp;B19</f>
        <v>j32j29</v>
      </c>
      <c r="D19" s="23">
        <f>F!C20*Q_Sim!$S$7</f>
        <v>4.9421076200000004E-2</v>
      </c>
      <c r="E19" s="23">
        <f>F!D20*Q_Sim!$S$7</f>
        <v>0.40935600969150504</v>
      </c>
      <c r="F19" s="23">
        <f>F!E20*Q_Sim!$S$7</f>
        <v>0.40935600969150504</v>
      </c>
      <c r="G19" s="23">
        <f>F!F20*Q_Sim!$S$7</f>
        <v>16.955971033216681</v>
      </c>
      <c r="H19" s="23">
        <f>F!G20*Q_Sim!$S$7</f>
        <v>16.981556774830576</v>
      </c>
      <c r="I19" s="23">
        <f>F!H20*Q_Sim!$S$7</f>
        <v>14.187243551834705</v>
      </c>
      <c r="J19" s="23">
        <f>F!I20*Q_Sim!$S$7</f>
        <v>13.380424425006046</v>
      </c>
      <c r="K19" s="23">
        <f>F!J20*Q_Sim!$S$7</f>
        <v>13.380424425006042</v>
      </c>
      <c r="L19" s="23">
        <f>F!K20*Q_Sim!$S$7</f>
        <v>0.40935600969150504</v>
      </c>
      <c r="M19" s="23">
        <f>F!L20*Q_Sim!$S$7</f>
        <v>0.40935600969150504</v>
      </c>
      <c r="N19" s="23">
        <f>F!M20*Q_Sim!$S$7</f>
        <v>0.40935600969150504</v>
      </c>
      <c r="O19" s="23">
        <f>F!N20*Q_Sim!$S$7</f>
        <v>0.40935600969150504</v>
      </c>
    </row>
    <row r="20" spans="1:15" x14ac:dyDescent="0.25">
      <c r="A20" s="1" t="s">
        <v>20</v>
      </c>
      <c r="B20" s="1" t="s">
        <v>167</v>
      </c>
      <c r="C20" s="1" t="str">
        <f t="shared" si="1"/>
        <v>j33j43</v>
      </c>
      <c r="D20" s="23">
        <f>F!C21*Q_Sim!$S$7</f>
        <v>2.4710538100000002E-2</v>
      </c>
      <c r="E20" s="23">
        <f>F!D21*Q_Sim!$S$7</f>
        <v>5.5209025539163001E-2</v>
      </c>
      <c r="F20" s="23">
        <f>F!E21*Q_Sim!$S$7</f>
        <v>5.5209025539163001E-2</v>
      </c>
      <c r="G20" s="23">
        <f>F!F21*Q_Sim!$S$7</f>
        <v>1.8045910560078906</v>
      </c>
      <c r="H20" s="23">
        <f>F!G21*Q_Sim!$S$7</f>
        <v>1.8328222091754587</v>
      </c>
      <c r="I20" s="23">
        <f>F!H21*Q_Sim!$S$7</f>
        <v>1.8628015668082536</v>
      </c>
      <c r="J20" s="23">
        <f>F!I21*Q_Sim!$S$7</f>
        <v>1.8419174968253416</v>
      </c>
      <c r="K20" s="23">
        <f>F!J21*Q_Sim!$S$7</f>
        <v>1.824625920642974</v>
      </c>
      <c r="L20" s="23">
        <f>F!K21*Q_Sim!$S$7</f>
        <v>5.5209025539163001E-2</v>
      </c>
      <c r="M20" s="23">
        <f>F!L21*Q_Sim!$S$7</f>
        <v>5.5209025539163001E-2</v>
      </c>
      <c r="N20" s="23">
        <f>F!M21*Q_Sim!$S$7</f>
        <v>5.5209025539163001E-2</v>
      </c>
      <c r="O20" s="23">
        <f>F!N21*Q_Sim!$S$7</f>
        <v>5.5209025539163001E-2</v>
      </c>
    </row>
    <row r="21" spans="1:15" x14ac:dyDescent="0.25">
      <c r="A21" s="1" t="s">
        <v>21</v>
      </c>
      <c r="B21" s="1" t="s">
        <v>20</v>
      </c>
      <c r="C21" s="1" t="str">
        <f t="shared" si="1"/>
        <v>j34j33</v>
      </c>
      <c r="D21" s="23">
        <f>F!C22*Q_Sim!$S$7</f>
        <v>3.7065807149999998E-2</v>
      </c>
      <c r="E21" s="23">
        <f>F!D22*Q_Sim!$S$7</f>
        <v>0.13565788890442801</v>
      </c>
      <c r="F21" s="23">
        <f>F!E22*Q_Sim!$S$7</f>
        <v>0.13565788890442801</v>
      </c>
      <c r="G21" s="23">
        <f>F!F22*Q_Sim!$S$7</f>
        <v>6.0944828960330621</v>
      </c>
      <c r="H21" s="23">
        <f>F!G22*Q_Sim!$S$7</f>
        <v>4.656748728565848</v>
      </c>
      <c r="I21" s="23">
        <f>F!H22*Q_Sim!$S$7</f>
        <v>4.501670051699314</v>
      </c>
      <c r="J21" s="23">
        <f>F!I22*Q_Sim!$S$7</f>
        <v>4.4605569041382527</v>
      </c>
      <c r="K21" s="23">
        <f>F!J22*Q_Sim!$S$7</f>
        <v>4.454423517831489</v>
      </c>
      <c r="L21" s="23">
        <f>F!K22*Q_Sim!$S$7</f>
        <v>0.13565788890442801</v>
      </c>
      <c r="M21" s="23">
        <f>F!L22*Q_Sim!$S$7</f>
        <v>0.13565788890442801</v>
      </c>
      <c r="N21" s="23">
        <f>F!M22*Q_Sim!$S$7</f>
        <v>0.13565788890442801</v>
      </c>
      <c r="O21" s="23">
        <f>F!N22*Q_Sim!$S$7</f>
        <v>0.13565788890442801</v>
      </c>
    </row>
    <row r="22" spans="1:15" x14ac:dyDescent="0.25">
      <c r="A22" s="1" t="s">
        <v>165</v>
      </c>
      <c r="B22" s="1" t="s">
        <v>168</v>
      </c>
      <c r="C22" s="1" t="str">
        <f t="shared" si="1"/>
        <v>j35j40</v>
      </c>
      <c r="D22" s="23">
        <f>F!C23*Q_Sim!$S$7</f>
        <v>4.9421076200000004E-2</v>
      </c>
      <c r="E22" s="23">
        <f>F!D23*Q_Sim!$S$7</f>
        <v>0.36914133867142201</v>
      </c>
      <c r="F22" s="23">
        <f>F!E23*Q_Sim!$S$7</f>
        <v>0.36914133867142201</v>
      </c>
      <c r="G22" s="23">
        <f>F!F23*Q_Sim!$S$7</f>
        <v>15.290235632285992</v>
      </c>
      <c r="H22" s="23">
        <f>F!G23*Q_Sim!$S$7</f>
        <v>20.758956724330879</v>
      </c>
      <c r="I22" s="23">
        <f>F!H23*Q_Sim!$S$7</f>
        <v>14.285754123955524</v>
      </c>
      <c r="J22" s="23">
        <f>F!I23*Q_Sim!$S$7</f>
        <v>12.514608141523327</v>
      </c>
      <c r="K22" s="23">
        <f>F!J23*Q_Sim!$S$7</f>
        <v>12.460626272966737</v>
      </c>
      <c r="L22" s="23">
        <f>F!K23*Q_Sim!$S$7</f>
        <v>0.36914133867142201</v>
      </c>
      <c r="M22" s="23">
        <f>F!L23*Q_Sim!$S$7</f>
        <v>0.36914133867142201</v>
      </c>
      <c r="N22" s="23">
        <f>F!M23*Q_Sim!$S$7</f>
        <v>0.36914133867142201</v>
      </c>
      <c r="O22" s="23">
        <f>F!N23*Q_Sim!$S$7</f>
        <v>0.36914133867142201</v>
      </c>
    </row>
    <row r="23" spans="1:15" x14ac:dyDescent="0.25">
      <c r="A23" s="1" t="s">
        <v>22</v>
      </c>
      <c r="B23" s="1" t="s">
        <v>0</v>
      </c>
      <c r="C23" s="1" t="str">
        <f t="shared" si="1"/>
        <v>j37j1</v>
      </c>
      <c r="D23" s="23">
        <f>F!C24*Q_Sim!$S$7</f>
        <v>0.12355269050000001</v>
      </c>
      <c r="E23" s="23">
        <f>F!D24*Q_Sim!$S$7</f>
        <v>2.6156168826249058</v>
      </c>
      <c r="F23" s="23">
        <f>F!E24*Q_Sim!$S$7</f>
        <v>2.6156168826249058</v>
      </c>
      <c r="G23" s="23">
        <f>F!F24*Q_Sim!$S$7</f>
        <v>40.112101798206957</v>
      </c>
      <c r="H23" s="23">
        <f>F!G24*Q_Sim!$S$7</f>
        <v>39.555875692450293</v>
      </c>
      <c r="I23" s="23">
        <f>F!H24*Q_Sim!$S$7</f>
        <v>57.3241834396676</v>
      </c>
      <c r="J23" s="23">
        <f>F!I24*Q_Sim!$S$7</f>
        <v>72.939643354627307</v>
      </c>
      <c r="K23" s="23">
        <f>F!J24*Q_Sim!$S$7</f>
        <v>56.761024558180139</v>
      </c>
      <c r="L23" s="23">
        <f>F!K24*Q_Sim!$S$7</f>
        <v>2.6156168826249058</v>
      </c>
      <c r="M23" s="23">
        <f>F!L24*Q_Sim!$S$7</f>
        <v>2.6156168826249058</v>
      </c>
      <c r="N23" s="23">
        <f>F!M24*Q_Sim!$S$7</f>
        <v>2.6156168826249058</v>
      </c>
      <c r="O23" s="23">
        <f>F!N24*Q_Sim!$S$7</f>
        <v>2.6156168826249058</v>
      </c>
    </row>
    <row r="24" spans="1:15" x14ac:dyDescent="0.25">
      <c r="A24" s="1" t="s">
        <v>168</v>
      </c>
      <c r="B24" s="1" t="s">
        <v>19</v>
      </c>
      <c r="C24" s="1" t="str">
        <f t="shared" si="1"/>
        <v>j40j32</v>
      </c>
      <c r="D24" s="23">
        <f>F!C25*Q_Sim!$S$7</f>
        <v>2.4710538100000002E-2</v>
      </c>
      <c r="E24" s="23">
        <f>F!D25*Q_Sim!$S$7</f>
        <v>0.15927424437736001</v>
      </c>
      <c r="F24" s="23">
        <f>F!E25*Q_Sim!$S$7</f>
        <v>0.15927424437736001</v>
      </c>
      <c r="G24" s="23">
        <f>F!F25*Q_Sim!$S$7</f>
        <v>6.5973123883908009</v>
      </c>
      <c r="H24" s="23">
        <f>F!G25*Q_Sim!$S$7</f>
        <v>6.6072674142507086</v>
      </c>
      <c r="I24" s="23">
        <f>F!H25*Q_Sim!$S$7</f>
        <v>5.520042317734509</v>
      </c>
      <c r="J24" s="23">
        <f>F!I25*Q_Sim!$S$7</f>
        <v>5.2061211739563129</v>
      </c>
      <c r="K24" s="23">
        <f>F!J25*Q_Sim!$S$7</f>
        <v>5.2061211740067499</v>
      </c>
      <c r="L24" s="23">
        <f>F!K25*Q_Sim!$S$7</f>
        <v>0.15927424437736001</v>
      </c>
      <c r="M24" s="23">
        <f>F!L25*Q_Sim!$S$7</f>
        <v>0.15927424437736001</v>
      </c>
      <c r="N24" s="23">
        <f>F!M25*Q_Sim!$S$7</f>
        <v>0.15927424437736001</v>
      </c>
      <c r="O24" s="23">
        <f>F!N25*Q_Sim!$S$7</f>
        <v>0.15927424437736001</v>
      </c>
    </row>
    <row r="25" spans="1:15" x14ac:dyDescent="0.25">
      <c r="A25" s="1" t="s">
        <v>167</v>
      </c>
      <c r="B25" s="1" t="s">
        <v>169</v>
      </c>
      <c r="C25" s="1" t="str">
        <f t="shared" si="1"/>
        <v>j43j45</v>
      </c>
      <c r="D25" s="23">
        <f>F!C26*Q_Sim!$S$7</f>
        <v>2.4710538100000002E-2</v>
      </c>
      <c r="E25" s="23">
        <f>F!D26*Q_Sim!$S$7</f>
        <v>0.149000591056904</v>
      </c>
      <c r="F25" s="23">
        <f>F!E26*Q_Sim!$S$7</f>
        <v>0.149000591056904</v>
      </c>
      <c r="G25" s="23">
        <f>F!F26*Q_Sim!$S$7</f>
        <v>4.8703111734468045</v>
      </c>
      <c r="H25" s="23">
        <f>F!G26*Q_Sim!$S$7</f>
        <v>4.8757375926403164</v>
      </c>
      <c r="I25" s="23">
        <f>F!H26*Q_Sim!$S$7</f>
        <v>4.8703111734338105</v>
      </c>
      <c r="J25" s="23">
        <f>F!I26*Q_Sim!$S$7</f>
        <v>4.8703111734468054</v>
      </c>
      <c r="K25" s="23">
        <f>F!J26*Q_Sim!$S$7</f>
        <v>4.8703111734939881</v>
      </c>
      <c r="L25" s="23">
        <f>F!K26*Q_Sim!$S$7</f>
        <v>0.149000591056904</v>
      </c>
      <c r="M25" s="23">
        <f>F!L26*Q_Sim!$S$7</f>
        <v>0.149000591056904</v>
      </c>
      <c r="N25" s="23">
        <f>F!M26*Q_Sim!$S$7</f>
        <v>0.149000591056904</v>
      </c>
      <c r="O25" s="23">
        <f>F!N26*Q_Sim!$S$7</f>
        <v>0.149000591056904</v>
      </c>
    </row>
    <row r="26" spans="1:15" x14ac:dyDescent="0.25">
      <c r="A26" s="1" t="s">
        <v>169</v>
      </c>
      <c r="B26" s="1" t="s">
        <v>19</v>
      </c>
      <c r="C26" s="1" t="str">
        <f t="shared" si="1"/>
        <v>j45j32</v>
      </c>
      <c r="D26" s="23">
        <f>F!C27*Q_Sim!$S$7</f>
        <v>2.4710538100000002E-2</v>
      </c>
      <c r="E26" s="23">
        <f>F!D27*Q_Sim!$S$7</f>
        <v>6.8024157703203997E-2</v>
      </c>
      <c r="F26" s="23">
        <f>F!E27*Q_Sim!$S$7</f>
        <v>6.8024157703203997E-2</v>
      </c>
      <c r="G26" s="23">
        <f>F!F27*Q_Sim!$S$7</f>
        <v>2.2234731619265684</v>
      </c>
      <c r="H26" s="23">
        <f>F!G27*Q_Sim!$S$7</f>
        <v>2.223473161941397</v>
      </c>
      <c r="I26" s="23">
        <f>F!H27*Q_Sim!$S$7</f>
        <v>2.223473161941397</v>
      </c>
      <c r="J26" s="23">
        <f>F!I27*Q_Sim!$S$7</f>
        <v>2.223473161941397</v>
      </c>
      <c r="K26" s="23">
        <f>F!J27*Q_Sim!$S$7</f>
        <v>2.223473161941397</v>
      </c>
      <c r="L26" s="23">
        <f>F!K27*Q_Sim!$S$7</f>
        <v>6.8024157703203997E-2</v>
      </c>
      <c r="M26" s="23">
        <f>F!L27*Q_Sim!$S$7</f>
        <v>6.8024157703203997E-2</v>
      </c>
      <c r="N26" s="23">
        <f>F!M27*Q_Sim!$S$7</f>
        <v>6.8024157703203997E-2</v>
      </c>
      <c r="O26" s="23">
        <f>F!N27*Q_Sim!$S$7</f>
        <v>6.8024157703203997E-2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7"/>
  <sheetViews>
    <sheetView workbookViewId="0">
      <selection activeCell="A2" sqref="A2:B27"/>
    </sheetView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0</v>
      </c>
      <c r="B2" s="1" t="s">
        <v>1</v>
      </c>
      <c r="C2">
        <v>5.0000000000000001E-4</v>
      </c>
      <c r="D2">
        <v>3.3647488000000003E-2</v>
      </c>
      <c r="E2">
        <v>3.3647488000000003E-2</v>
      </c>
      <c r="F2">
        <v>0.51600349444972105</v>
      </c>
      <c r="G2">
        <v>0.50884636277814577</v>
      </c>
      <c r="H2">
        <v>0.73730716961860676</v>
      </c>
      <c r="I2">
        <v>0.93804680105038174</v>
      </c>
      <c r="J2">
        <v>0.73006615266665331</v>
      </c>
      <c r="K2">
        <v>3.3647488000000003E-2</v>
      </c>
      <c r="L2">
        <v>3.3647488000000003E-2</v>
      </c>
      <c r="M2">
        <v>3.3647488000000003E-2</v>
      </c>
      <c r="N2">
        <v>3.3647488000000003E-2</v>
      </c>
    </row>
    <row r="3" spans="1:14" x14ac:dyDescent="0.25">
      <c r="A3" s="1" t="s">
        <v>1</v>
      </c>
      <c r="B3" s="1" t="s">
        <v>3</v>
      </c>
      <c r="C3">
        <v>2E-3</v>
      </c>
      <c r="D3">
        <v>8.6592000000000006E-3</v>
      </c>
      <c r="E3">
        <v>8.6592000000000006E-3</v>
      </c>
      <c r="F3">
        <v>0.13097278725683539</v>
      </c>
      <c r="G3">
        <v>0.12996324879544818</v>
      </c>
      <c r="H3">
        <v>0.16228490936574919</v>
      </c>
      <c r="I3">
        <v>0.19085002160779696</v>
      </c>
      <c r="J3">
        <v>0.16125741605849889</v>
      </c>
      <c r="K3">
        <v>8.6592000000000006E-3</v>
      </c>
      <c r="L3">
        <v>8.6592000000000006E-3</v>
      </c>
      <c r="M3">
        <v>8.6592000000000006E-3</v>
      </c>
      <c r="N3">
        <v>8.6592000000000006E-3</v>
      </c>
    </row>
    <row r="4" spans="1:14" x14ac:dyDescent="0.25">
      <c r="A4" s="1" t="s">
        <v>3</v>
      </c>
      <c r="B4" s="1" t="s">
        <v>2</v>
      </c>
      <c r="C4">
        <v>2.9999999999999997E-4</v>
      </c>
      <c r="D4">
        <v>1.1079796999999999E-2</v>
      </c>
      <c r="E4">
        <v>1.1079796999999999E-2</v>
      </c>
      <c r="F4">
        <v>0.16901593405926765</v>
      </c>
      <c r="G4">
        <v>0.17437973846484708</v>
      </c>
      <c r="H4">
        <v>0.5088668613898949</v>
      </c>
      <c r="I4">
        <v>0.30389309925287233</v>
      </c>
      <c r="J4">
        <v>0.21951906592341705</v>
      </c>
      <c r="K4">
        <v>1.1079796999999999E-2</v>
      </c>
      <c r="L4">
        <v>1.1079796999999999E-2</v>
      </c>
      <c r="M4">
        <v>1.1079796999999999E-2</v>
      </c>
      <c r="N4">
        <v>1.1079796999999999E-2</v>
      </c>
    </row>
    <row r="5" spans="1:14" x14ac:dyDescent="0.25">
      <c r="A5" s="1" t="s">
        <v>4</v>
      </c>
      <c r="B5" s="1" t="s">
        <v>3</v>
      </c>
      <c r="C5">
        <v>1E-4</v>
      </c>
      <c r="D5">
        <v>4.7091400000000001E-4</v>
      </c>
      <c r="E5">
        <v>4.7091400000000001E-4</v>
      </c>
      <c r="F5">
        <v>7.4366763244209572E-2</v>
      </c>
      <c r="G5">
        <v>8.6157768960949704E-2</v>
      </c>
      <c r="H5">
        <v>0.1112105962012762</v>
      </c>
      <c r="I5">
        <v>7.4389009002746337E-2</v>
      </c>
      <c r="J5">
        <v>7.4356772366387588E-2</v>
      </c>
      <c r="K5">
        <v>4.7091400000000001E-4</v>
      </c>
      <c r="L5">
        <v>4.7091400000000001E-4</v>
      </c>
      <c r="M5">
        <v>4.7091400000000001E-4</v>
      </c>
      <c r="N5">
        <v>4.7091400000000001E-4</v>
      </c>
    </row>
    <row r="6" spans="1:14" x14ac:dyDescent="0.25">
      <c r="A6" s="1" t="s">
        <v>5</v>
      </c>
      <c r="B6" s="1" t="s">
        <v>6</v>
      </c>
      <c r="C6">
        <v>1.4999999999999999E-4</v>
      </c>
      <c r="D6">
        <v>6.8312600000000005E-4</v>
      </c>
      <c r="E6">
        <v>6.8312600000000005E-4</v>
      </c>
      <c r="F6">
        <v>4.625922082640857E-2</v>
      </c>
      <c r="G6">
        <v>1.0582123790620537E-3</v>
      </c>
      <c r="H6">
        <v>1.0593773882526969E-3</v>
      </c>
      <c r="I6">
        <v>1.0581551513675481E-3</v>
      </c>
      <c r="J6">
        <v>1.0581323524018356E-3</v>
      </c>
      <c r="K6">
        <v>6.8312600000000005E-4</v>
      </c>
      <c r="L6">
        <v>6.8312600000000005E-4</v>
      </c>
      <c r="M6">
        <v>6.8312600000000005E-4</v>
      </c>
      <c r="N6">
        <v>6.8312600000000005E-4</v>
      </c>
    </row>
    <row r="7" spans="1:14" x14ac:dyDescent="0.25">
      <c r="A7" s="1" t="s">
        <v>6</v>
      </c>
      <c r="B7" s="1" t="s">
        <v>7</v>
      </c>
      <c r="C7">
        <v>1E-4</v>
      </c>
      <c r="D7">
        <v>4.4568089999999999E-3</v>
      </c>
      <c r="E7">
        <v>4.4568089999999999E-3</v>
      </c>
      <c r="F7">
        <v>0.36331883805582948</v>
      </c>
      <c r="G7">
        <v>6.9119224181439362E-3</v>
      </c>
      <c r="H7">
        <v>7.2308674981270546E-3</v>
      </c>
      <c r="I7">
        <v>6.9113035063362062E-3</v>
      </c>
      <c r="J7">
        <v>6.9038715668401675E-3</v>
      </c>
      <c r="K7">
        <v>4.4568089999999999E-3</v>
      </c>
      <c r="L7">
        <v>4.4568089999999999E-3</v>
      </c>
      <c r="M7">
        <v>4.4568089999999999E-3</v>
      </c>
      <c r="N7">
        <v>4.4568089999999999E-3</v>
      </c>
    </row>
    <row r="8" spans="1:14" x14ac:dyDescent="0.25">
      <c r="A8" s="1" t="s">
        <v>7</v>
      </c>
      <c r="B8" s="1" t="s">
        <v>8</v>
      </c>
      <c r="C8">
        <v>1E-4</v>
      </c>
      <c r="D8">
        <v>1.0004580000000001E-3</v>
      </c>
      <c r="E8">
        <v>1.0004580000000001E-3</v>
      </c>
      <c r="F8">
        <v>6.1738292441243472E-2</v>
      </c>
      <c r="G8">
        <v>6.1737787257897178E-2</v>
      </c>
      <c r="H8">
        <v>6.1737829819968434E-2</v>
      </c>
      <c r="I8">
        <v>6.1737786776506633E-2</v>
      </c>
      <c r="J8">
        <v>6.1737774762850264E-2</v>
      </c>
      <c r="K8">
        <v>1.0004580000000001E-3</v>
      </c>
      <c r="L8">
        <v>1.0004580000000001E-3</v>
      </c>
      <c r="M8">
        <v>1.0004580000000001E-3</v>
      </c>
      <c r="N8">
        <v>1.0004580000000001E-3</v>
      </c>
    </row>
    <row r="9" spans="1:14" x14ac:dyDescent="0.25">
      <c r="A9" s="1" t="s">
        <v>8</v>
      </c>
      <c r="B9" s="1" t="s">
        <v>9</v>
      </c>
      <c r="C9">
        <v>5.0000000000000002E-5</v>
      </c>
      <c r="D9">
        <v>1.5411250000000002E-3</v>
      </c>
      <c r="E9">
        <v>1.5411250000000002E-3</v>
      </c>
      <c r="F9">
        <v>9.5102868824589196E-2</v>
      </c>
      <c r="G9">
        <v>9.510209063031809E-2</v>
      </c>
      <c r="H9">
        <v>9.5102156193762083E-2</v>
      </c>
      <c r="I9">
        <v>9.5102089888774707E-2</v>
      </c>
      <c r="J9">
        <v>9.5102071382704323E-2</v>
      </c>
      <c r="K9">
        <v>1.5411250000000002E-3</v>
      </c>
      <c r="L9">
        <v>1.5411250000000002E-3</v>
      </c>
      <c r="M9">
        <v>1.5411250000000002E-3</v>
      </c>
      <c r="N9">
        <v>1.5411250000000002E-3</v>
      </c>
    </row>
    <row r="10" spans="1:14" x14ac:dyDescent="0.25">
      <c r="A10" s="1" t="s">
        <v>9</v>
      </c>
      <c r="B10" s="1" t="s">
        <v>10</v>
      </c>
      <c r="C10">
        <v>2.0000000000000001E-4</v>
      </c>
      <c r="D10">
        <v>5.9093679999999999E-3</v>
      </c>
      <c r="E10">
        <v>5.9093679999999999E-3</v>
      </c>
      <c r="F10">
        <v>0.36466725173100578</v>
      </c>
      <c r="G10">
        <v>0.36466428483571783</v>
      </c>
      <c r="H10">
        <v>0.36466452729011373</v>
      </c>
      <c r="I10">
        <v>0.3646642804683351</v>
      </c>
      <c r="J10">
        <v>0.36466421259755877</v>
      </c>
      <c r="K10">
        <v>5.9093679999999999E-3</v>
      </c>
      <c r="L10">
        <v>5.9093679999999999E-3</v>
      </c>
      <c r="M10">
        <v>5.9093679999999999E-3</v>
      </c>
      <c r="N10">
        <v>5.9093679999999999E-3</v>
      </c>
    </row>
    <row r="11" spans="1:14" x14ac:dyDescent="0.25">
      <c r="A11" s="1" t="s">
        <v>2</v>
      </c>
      <c r="B11" s="1" t="s">
        <v>5</v>
      </c>
      <c r="C11">
        <v>4.0000000000000002E-4</v>
      </c>
      <c r="D11">
        <v>1.049697E-3</v>
      </c>
      <c r="E11">
        <v>1.049697E-3</v>
      </c>
      <c r="F11">
        <v>1.626024709947432E-3</v>
      </c>
      <c r="G11">
        <v>1.6276294400723328E-3</v>
      </c>
      <c r="H11">
        <v>0.39982166115310969</v>
      </c>
      <c r="I11">
        <v>2.5109649478336524E-2</v>
      </c>
      <c r="J11">
        <v>2.469264079288032E-3</v>
      </c>
      <c r="K11">
        <v>1.049697E-3</v>
      </c>
      <c r="L11">
        <v>1.049697E-3</v>
      </c>
      <c r="M11">
        <v>1.049697E-3</v>
      </c>
      <c r="N11">
        <v>1.049697E-3</v>
      </c>
    </row>
    <row r="12" spans="1:14" x14ac:dyDescent="0.25">
      <c r="A12" s="1" t="s">
        <v>11</v>
      </c>
      <c r="B12" s="1" t="s">
        <v>10</v>
      </c>
      <c r="C12">
        <v>1E-4</v>
      </c>
      <c r="D12">
        <v>7.4018599999999999E-4</v>
      </c>
      <c r="E12">
        <v>7.4018599999999999E-4</v>
      </c>
      <c r="F12">
        <v>6.6307382016036545E-2</v>
      </c>
      <c r="G12">
        <v>0.16841364779208895</v>
      </c>
      <c r="H12">
        <v>9.8993186354095972E-2</v>
      </c>
      <c r="I12">
        <v>4.1314105870818144E-2</v>
      </c>
      <c r="J12">
        <v>2.3086973631892414E-2</v>
      </c>
      <c r="K12">
        <v>7.4018599999999999E-4</v>
      </c>
      <c r="L12">
        <v>7.4018599999999999E-4</v>
      </c>
      <c r="M12">
        <v>7.4018599999999999E-4</v>
      </c>
      <c r="N12">
        <v>7.4018599999999999E-4</v>
      </c>
    </row>
    <row r="13" spans="1:14" x14ac:dyDescent="0.25">
      <c r="A13" s="1" t="s">
        <v>10</v>
      </c>
      <c r="B13" s="1" t="s">
        <v>12</v>
      </c>
      <c r="C13">
        <v>1E-4</v>
      </c>
      <c r="D13">
        <v>2.2245020000000002E-3</v>
      </c>
      <c r="E13">
        <v>2.2245020000000002E-3</v>
      </c>
      <c r="F13">
        <v>0.13728932562208715</v>
      </c>
      <c r="G13">
        <v>0.13727515740894691</v>
      </c>
      <c r="H13">
        <v>0.13727684793632286</v>
      </c>
      <c r="I13">
        <v>0.13727331529964576</v>
      </c>
      <c r="J13">
        <v>0.13727299785357705</v>
      </c>
      <c r="K13">
        <v>2.2245020000000002E-3</v>
      </c>
      <c r="L13">
        <v>2.2245020000000002E-3</v>
      </c>
      <c r="M13">
        <v>2.2245020000000002E-3</v>
      </c>
      <c r="N13">
        <v>2.2245020000000002E-3</v>
      </c>
    </row>
    <row r="14" spans="1:14" x14ac:dyDescent="0.25">
      <c r="A14" s="1" t="s">
        <v>12</v>
      </c>
      <c r="B14" s="1" t="s">
        <v>13</v>
      </c>
      <c r="C14">
        <v>-0.79476557206362486</v>
      </c>
      <c r="D14">
        <v>1.8591725220903754</v>
      </c>
      <c r="E14">
        <v>-1.6920747188851237</v>
      </c>
      <c r="F14">
        <v>3.1149989878758788</v>
      </c>
      <c r="G14">
        <v>3.9186663972213864</v>
      </c>
      <c r="H14">
        <v>-4.5229925075545907</v>
      </c>
      <c r="I14">
        <v>-2.4059526203200221</v>
      </c>
      <c r="J14">
        <v>-3.7287831539288163</v>
      </c>
      <c r="K14">
        <v>-0.71912534069269896</v>
      </c>
      <c r="L14">
        <v>-0.75570365879684687</v>
      </c>
      <c r="M14">
        <v>1.9379061134532094</v>
      </c>
      <c r="N14">
        <v>-1.5712303901091218</v>
      </c>
    </row>
    <row r="15" spans="1:14" x14ac:dyDescent="0.25">
      <c r="A15" s="1" t="s">
        <v>14</v>
      </c>
      <c r="B15" s="1" t="s">
        <v>5</v>
      </c>
      <c r="C15">
        <v>5.0000000000000001E-4</v>
      </c>
      <c r="D15">
        <v>1.1869970000000002E-3</v>
      </c>
      <c r="E15">
        <v>1.1869970000000002E-3</v>
      </c>
      <c r="F15">
        <v>4.3670927714471612E-2</v>
      </c>
      <c r="G15">
        <v>4.2979785834981972E-2</v>
      </c>
      <c r="H15">
        <v>4.4003781948734381E-2</v>
      </c>
      <c r="I15">
        <v>4.5283718433943659E-2</v>
      </c>
      <c r="J15">
        <v>4.402891241801201E-2</v>
      </c>
      <c r="K15">
        <v>1.1869970000000002E-3</v>
      </c>
      <c r="L15">
        <v>1.1869970000000002E-3</v>
      </c>
      <c r="M15">
        <v>1.1869970000000002E-3</v>
      </c>
      <c r="N15">
        <v>1.1869970000000002E-3</v>
      </c>
    </row>
    <row r="16" spans="1:14" x14ac:dyDescent="0.25">
      <c r="A16" s="1" t="s">
        <v>15</v>
      </c>
      <c r="B16" s="1" t="s">
        <v>14</v>
      </c>
      <c r="C16">
        <v>1E-4</v>
      </c>
      <c r="D16">
        <v>1.7884210000000001E-3</v>
      </c>
      <c r="E16">
        <v>1.7884210000000001E-3</v>
      </c>
      <c r="F16">
        <v>6.2639833805139405E-2</v>
      </c>
      <c r="G16">
        <v>6.1766201031071985E-2</v>
      </c>
      <c r="H16">
        <v>6.1627298676130746E-2</v>
      </c>
      <c r="I16">
        <v>6.2789302672362199E-2</v>
      </c>
      <c r="J16">
        <v>6.2515327222705946E-2</v>
      </c>
      <c r="K16">
        <v>1.7884210000000001E-3</v>
      </c>
      <c r="L16">
        <v>1.7884210000000001E-3</v>
      </c>
      <c r="M16">
        <v>1.7884210000000001E-3</v>
      </c>
      <c r="N16">
        <v>1.7884210000000001E-3</v>
      </c>
    </row>
    <row r="17" spans="1:14" x14ac:dyDescent="0.25">
      <c r="A17" s="1" t="s">
        <v>16</v>
      </c>
      <c r="B17" s="1" t="s">
        <v>14</v>
      </c>
      <c r="C17">
        <v>1E-4</v>
      </c>
      <c r="D17">
        <v>5.4212130000000002E-3</v>
      </c>
      <c r="E17">
        <v>5.4212130000000002E-3</v>
      </c>
      <c r="F17">
        <v>0.18074107220979507</v>
      </c>
      <c r="G17">
        <v>0.17769900028512831</v>
      </c>
      <c r="H17">
        <v>0.17744574511921896</v>
      </c>
      <c r="I17">
        <v>0.17744574511921896</v>
      </c>
      <c r="J17">
        <v>0.17744574511921896</v>
      </c>
      <c r="K17">
        <v>5.4212130000000002E-3</v>
      </c>
      <c r="L17">
        <v>5.4212130000000002E-3</v>
      </c>
      <c r="M17">
        <v>5.4212130000000002E-3</v>
      </c>
      <c r="N17">
        <v>5.4212130000000002E-3</v>
      </c>
    </row>
    <row r="18" spans="1:14" x14ac:dyDescent="0.25">
      <c r="A18" s="1" t="s">
        <v>17</v>
      </c>
      <c r="B18" s="1" t="s">
        <v>15</v>
      </c>
      <c r="C18">
        <v>5.0000000000000002E-5</v>
      </c>
      <c r="D18">
        <v>1.1600829999999999E-3</v>
      </c>
      <c r="E18">
        <v>1.1600829999999999E-3</v>
      </c>
      <c r="F18">
        <v>1.4788255743144874E-2</v>
      </c>
      <c r="G18">
        <v>1.4776387221190899E-2</v>
      </c>
      <c r="H18">
        <v>1.4774589975144704E-2</v>
      </c>
      <c r="I18">
        <v>1.4790381450181864E-2</v>
      </c>
      <c r="J18">
        <v>1.4786505926258998E-2</v>
      </c>
      <c r="K18">
        <v>1.1600829999999999E-3</v>
      </c>
      <c r="L18">
        <v>1.1600829999999999E-3</v>
      </c>
      <c r="M18">
        <v>1.1600829999999999E-3</v>
      </c>
      <c r="N18">
        <v>1.1600829999999999E-3</v>
      </c>
    </row>
    <row r="19" spans="1:14" x14ac:dyDescent="0.25">
      <c r="A19" s="1" t="s">
        <v>18</v>
      </c>
      <c r="B19" s="1" t="s">
        <v>17</v>
      </c>
      <c r="C19">
        <v>5.0000000000000002E-5</v>
      </c>
      <c r="D19">
        <v>4.7776800000000005E-4</v>
      </c>
      <c r="E19">
        <v>4.7776800000000005E-4</v>
      </c>
      <c r="F19">
        <v>6.0903878169735696E-3</v>
      </c>
      <c r="G19">
        <v>6.0790650136549607E-3</v>
      </c>
      <c r="H19">
        <v>6.0793467092122178E-3</v>
      </c>
      <c r="I19">
        <v>6.0852572927328503E-3</v>
      </c>
      <c r="J19">
        <v>6.0844934708561777E-3</v>
      </c>
      <c r="K19">
        <v>4.7776800000000005E-4</v>
      </c>
      <c r="L19">
        <v>4.7776800000000005E-4</v>
      </c>
      <c r="M19">
        <v>4.7776800000000005E-4</v>
      </c>
      <c r="N19">
        <v>4.7776800000000005E-4</v>
      </c>
    </row>
    <row r="20" spans="1:14" x14ac:dyDescent="0.25">
      <c r="A20" s="1" t="s">
        <v>19</v>
      </c>
      <c r="B20" s="1" t="s">
        <v>16</v>
      </c>
      <c r="C20">
        <v>2.0000000000000001E-4</v>
      </c>
      <c r="D20">
        <v>1.6566050000000002E-3</v>
      </c>
      <c r="E20">
        <v>1.6566050000000002E-3</v>
      </c>
      <c r="F20">
        <v>6.8618380403527843E-2</v>
      </c>
      <c r="G20">
        <v>6.8721922226495646E-2</v>
      </c>
      <c r="H20">
        <v>5.7413737792438864E-2</v>
      </c>
      <c r="I20">
        <v>5.4148656621144348E-2</v>
      </c>
      <c r="J20">
        <v>5.4148656621144334E-2</v>
      </c>
      <c r="K20">
        <v>1.6566050000000002E-3</v>
      </c>
      <c r="L20">
        <v>1.6566050000000002E-3</v>
      </c>
      <c r="M20">
        <v>1.6566050000000002E-3</v>
      </c>
      <c r="N20">
        <v>1.6566050000000002E-3</v>
      </c>
    </row>
    <row r="21" spans="1:14" x14ac:dyDescent="0.25">
      <c r="A21" s="1" t="s">
        <v>20</v>
      </c>
      <c r="B21" s="1" t="s">
        <v>167</v>
      </c>
      <c r="C21">
        <v>1E-4</v>
      </c>
      <c r="D21">
        <v>2.2342300000000002E-4</v>
      </c>
      <c r="E21">
        <v>2.2342300000000002E-4</v>
      </c>
      <c r="F21">
        <v>7.3029209186176751E-3</v>
      </c>
      <c r="G21">
        <v>7.4171683423415969E-3</v>
      </c>
      <c r="H21">
        <v>7.538490498546665E-3</v>
      </c>
      <c r="I21">
        <v>7.4539756656506872E-3</v>
      </c>
      <c r="J21">
        <v>7.38399913939136E-3</v>
      </c>
      <c r="K21">
        <v>2.2342300000000002E-4</v>
      </c>
      <c r="L21">
        <v>2.2342300000000002E-4</v>
      </c>
      <c r="M21">
        <v>2.2342300000000002E-4</v>
      </c>
      <c r="N21">
        <v>2.2342300000000002E-4</v>
      </c>
    </row>
    <row r="22" spans="1:14" x14ac:dyDescent="0.25">
      <c r="A22" s="1" t="s">
        <v>21</v>
      </c>
      <c r="B22" s="1" t="s">
        <v>20</v>
      </c>
      <c r="C22">
        <v>1.4999999999999999E-4</v>
      </c>
      <c r="D22">
        <v>5.4898800000000004E-4</v>
      </c>
      <c r="E22">
        <v>5.4898800000000004E-4</v>
      </c>
      <c r="F22">
        <v>2.4663497295645952E-2</v>
      </c>
      <c r="G22">
        <v>1.8845193535327539E-2</v>
      </c>
      <c r="H22">
        <v>1.8217612394686437E-2</v>
      </c>
      <c r="I22">
        <v>1.8051233389119327E-2</v>
      </c>
      <c r="J22">
        <v>1.8026412455305816E-2</v>
      </c>
      <c r="K22">
        <v>5.4898800000000004E-4</v>
      </c>
      <c r="L22">
        <v>5.4898800000000004E-4</v>
      </c>
      <c r="M22">
        <v>5.4898800000000004E-4</v>
      </c>
      <c r="N22">
        <v>5.4898800000000004E-4</v>
      </c>
    </row>
    <row r="23" spans="1:14" x14ac:dyDescent="0.25">
      <c r="A23" s="1" t="s">
        <v>165</v>
      </c>
      <c r="B23" s="1" t="s">
        <v>168</v>
      </c>
      <c r="C23">
        <v>2.0000000000000001E-4</v>
      </c>
      <c r="D23">
        <v>1.4938620000000001E-3</v>
      </c>
      <c r="E23">
        <v>1.4938620000000001E-3</v>
      </c>
      <c r="F23">
        <v>6.1877388385508256E-2</v>
      </c>
      <c r="G23">
        <v>8.4008517501004479E-2</v>
      </c>
      <c r="H23">
        <v>5.7812395934653989E-2</v>
      </c>
      <c r="I23">
        <v>5.0644822427089627E-2</v>
      </c>
      <c r="J23">
        <v>5.0426365555215236E-2</v>
      </c>
      <c r="K23">
        <v>1.4938620000000001E-3</v>
      </c>
      <c r="L23">
        <v>1.4938620000000001E-3</v>
      </c>
      <c r="M23">
        <v>1.4938620000000001E-3</v>
      </c>
      <c r="N23">
        <v>1.4938620000000001E-3</v>
      </c>
    </row>
    <row r="24" spans="1:14" x14ac:dyDescent="0.25">
      <c r="A24" s="1" t="s">
        <v>22</v>
      </c>
      <c r="B24" s="1" t="s">
        <v>0</v>
      </c>
      <c r="C24">
        <v>5.0000000000000001E-4</v>
      </c>
      <c r="D24">
        <v>1.0585025999999999E-2</v>
      </c>
      <c r="E24">
        <v>1.0585025999999999E-2</v>
      </c>
      <c r="F24">
        <v>0.16232791708492564</v>
      </c>
      <c r="G24">
        <v>0.16007694989228216</v>
      </c>
      <c r="H24">
        <v>0.23198274035022978</v>
      </c>
      <c r="I24">
        <v>0.2951762647152848</v>
      </c>
      <c r="J24">
        <v>0.22970371720954202</v>
      </c>
      <c r="K24">
        <v>1.0585025999999999E-2</v>
      </c>
      <c r="L24">
        <v>1.0585025999999999E-2</v>
      </c>
      <c r="M24">
        <v>1.0585025999999999E-2</v>
      </c>
      <c r="N24">
        <v>1.0585025999999999E-2</v>
      </c>
    </row>
    <row r="25" spans="1:14" x14ac:dyDescent="0.25">
      <c r="A25" s="1" t="s">
        <v>168</v>
      </c>
      <c r="B25" s="1" t="s">
        <v>19</v>
      </c>
      <c r="C25">
        <v>1E-4</v>
      </c>
      <c r="D25">
        <v>6.4456000000000008E-4</v>
      </c>
      <c r="E25">
        <v>6.4456000000000008E-4</v>
      </c>
      <c r="F25">
        <v>2.6698376060013039E-2</v>
      </c>
      <c r="G25">
        <v>2.673866262042553E-2</v>
      </c>
      <c r="H25">
        <v>2.2338818747676358E-2</v>
      </c>
      <c r="I25">
        <v>2.1068424948448666E-2</v>
      </c>
      <c r="J25">
        <v>2.1068424948652777E-2</v>
      </c>
      <c r="K25">
        <v>6.4456000000000008E-4</v>
      </c>
      <c r="L25">
        <v>6.4456000000000008E-4</v>
      </c>
      <c r="M25">
        <v>6.4456000000000008E-4</v>
      </c>
      <c r="N25">
        <v>6.4456000000000008E-4</v>
      </c>
    </row>
    <row r="26" spans="1:14" x14ac:dyDescent="0.25">
      <c r="A26" s="1" t="s">
        <v>167</v>
      </c>
      <c r="B26" s="1" t="s">
        <v>169</v>
      </c>
      <c r="C26">
        <v>1E-4</v>
      </c>
      <c r="D26">
        <v>6.0298399999999999E-4</v>
      </c>
      <c r="E26">
        <v>6.0298399999999999E-4</v>
      </c>
      <c r="F26">
        <v>1.9709450088611403E-2</v>
      </c>
      <c r="G26">
        <v>1.9731410028016819E-2</v>
      </c>
      <c r="H26">
        <v>1.970945008855882E-2</v>
      </c>
      <c r="I26">
        <v>1.9709450088611406E-2</v>
      </c>
      <c r="J26">
        <v>1.9709450088802347E-2</v>
      </c>
      <c r="K26">
        <v>6.0298399999999999E-4</v>
      </c>
      <c r="L26">
        <v>6.0298399999999999E-4</v>
      </c>
      <c r="M26">
        <v>6.0298399999999999E-4</v>
      </c>
      <c r="N26">
        <v>6.0298399999999999E-4</v>
      </c>
    </row>
    <row r="27" spans="1:14" x14ac:dyDescent="0.25">
      <c r="A27" s="1" t="s">
        <v>169</v>
      </c>
      <c r="B27" s="1" t="s">
        <v>19</v>
      </c>
      <c r="C27">
        <v>1E-4</v>
      </c>
      <c r="D27">
        <v>2.7528399999999999E-4</v>
      </c>
      <c r="E27">
        <v>2.7528399999999999E-4</v>
      </c>
      <c r="F27">
        <v>8.9980766623878917E-3</v>
      </c>
      <c r="G27">
        <v>8.998076662447901E-3</v>
      </c>
      <c r="H27">
        <v>8.998076662447901E-3</v>
      </c>
      <c r="I27">
        <v>8.998076662447901E-3</v>
      </c>
      <c r="J27">
        <v>8.998076662447901E-3</v>
      </c>
      <c r="K27">
        <v>2.7528399999999999E-4</v>
      </c>
      <c r="L27">
        <v>2.7528399999999999E-4</v>
      </c>
      <c r="M27">
        <v>2.7528399999999999E-4</v>
      </c>
      <c r="N27">
        <v>2.7528399999999999E-4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6"/>
  <sheetViews>
    <sheetView workbookViewId="0">
      <selection activeCell="D1" sqref="D1:O1"/>
    </sheetView>
  </sheetViews>
  <sheetFormatPr defaultRowHeight="15" x14ac:dyDescent="0.25"/>
  <cols>
    <col min="1" max="16384" width="9.140625" style="23"/>
  </cols>
  <sheetData>
    <row r="1" spans="1:15" x14ac:dyDescent="0.25">
      <c r="C1" s="23" t="s">
        <v>81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 s="23">
        <v>1</v>
      </c>
      <c r="E2" s="23">
        <v>1</v>
      </c>
      <c r="F2" s="23">
        <v>1</v>
      </c>
      <c r="G2" s="23">
        <v>1</v>
      </c>
      <c r="H2" s="23">
        <v>1</v>
      </c>
      <c r="I2" s="23">
        <v>1</v>
      </c>
      <c r="J2" s="23">
        <v>1</v>
      </c>
      <c r="K2" s="23">
        <v>1</v>
      </c>
      <c r="L2" s="23">
        <v>1</v>
      </c>
      <c r="M2" s="23">
        <v>1</v>
      </c>
      <c r="N2" s="23">
        <v>1</v>
      </c>
      <c r="O2" s="23">
        <v>1</v>
      </c>
    </row>
    <row r="3" spans="1:15" x14ac:dyDescent="0.25">
      <c r="A3" s="1" t="s">
        <v>1</v>
      </c>
      <c r="B3" s="1" t="s">
        <v>3</v>
      </c>
      <c r="C3" s="1" t="str">
        <f t="shared" ref="C3:C26" si="0">A3&amp;B3</f>
        <v>j4j5</v>
      </c>
      <c r="D3" s="23">
        <v>1</v>
      </c>
      <c r="E3" s="23">
        <v>1</v>
      </c>
      <c r="F3" s="23">
        <v>1</v>
      </c>
      <c r="G3" s="23">
        <v>1</v>
      </c>
      <c r="H3" s="23">
        <v>1</v>
      </c>
      <c r="I3" s="23">
        <v>1</v>
      </c>
      <c r="J3" s="23">
        <v>1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23">
        <v>1</v>
      </c>
      <c r="O4" s="23">
        <v>1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 s="23">
        <v>1</v>
      </c>
      <c r="E5" s="23">
        <v>1</v>
      </c>
      <c r="F5" s="23">
        <v>1</v>
      </c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3">
        <v>1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 s="23">
        <v>1</v>
      </c>
      <c r="E7" s="23">
        <v>1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 s="23">
        <v>1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 s="23">
        <v>0.9999999999507736</v>
      </c>
      <c r="E9" s="23">
        <v>0.99999999983877763</v>
      </c>
      <c r="F9" s="23">
        <v>0.9999999999988971</v>
      </c>
      <c r="G9" s="23">
        <v>1</v>
      </c>
      <c r="H9" s="23">
        <v>1</v>
      </c>
      <c r="I9" s="23">
        <v>1</v>
      </c>
      <c r="J9" s="23">
        <v>1</v>
      </c>
      <c r="K9" s="23">
        <v>0.99999999999999956</v>
      </c>
      <c r="L9" s="23">
        <v>0.99975720116930866</v>
      </c>
      <c r="M9" s="23">
        <v>0.9994692661187804</v>
      </c>
      <c r="N9" s="23">
        <v>0.99999990954824036</v>
      </c>
      <c r="O9" s="23">
        <v>0.99999999813614315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 s="23">
        <v>0.9999999999507736</v>
      </c>
      <c r="E10" s="23">
        <v>0.99999999983877763</v>
      </c>
      <c r="F10" s="23">
        <v>0.99999999999886879</v>
      </c>
      <c r="G10" s="23">
        <v>1</v>
      </c>
      <c r="H10" s="23">
        <v>1</v>
      </c>
      <c r="I10" s="23">
        <v>1</v>
      </c>
      <c r="J10" s="23">
        <v>1</v>
      </c>
      <c r="K10" s="23">
        <v>0.99999999999999956</v>
      </c>
      <c r="L10" s="23">
        <v>0.99974014954645496</v>
      </c>
      <c r="M10" s="23">
        <v>0.99943200447050007</v>
      </c>
      <c r="N10" s="23">
        <v>0.99999990954824036</v>
      </c>
      <c r="O10" s="23">
        <v>0.99999999813614315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 s="23">
        <v>0.72768521643847162</v>
      </c>
      <c r="E12" s="23">
        <v>0.30579744886817872</v>
      </c>
      <c r="F12" s="23">
        <v>0.99137267871283286</v>
      </c>
      <c r="G12" s="23">
        <v>1</v>
      </c>
      <c r="H12" s="23">
        <v>1</v>
      </c>
      <c r="I12" s="23">
        <v>1</v>
      </c>
      <c r="J12" s="23">
        <v>0.99999999999998601</v>
      </c>
      <c r="K12" s="23">
        <v>0.99999999866741662</v>
      </c>
      <c r="L12" s="23">
        <v>0.99991066834922993</v>
      </c>
      <c r="M12" s="23">
        <v>0.99999984219333449</v>
      </c>
      <c r="N12" s="23">
        <v>0.98953785964004248</v>
      </c>
      <c r="O12" s="23">
        <v>0.13073419786231133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 s="23">
        <v>1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</row>
    <row r="14" spans="1:15" x14ac:dyDescent="0.25">
      <c r="A14" s="1" t="s">
        <v>14</v>
      </c>
      <c r="B14" s="1" t="s">
        <v>5</v>
      </c>
      <c r="C14" s="1" t="str">
        <f t="shared" si="0"/>
        <v>j24j7</v>
      </c>
      <c r="D14" s="23">
        <v>0.57681778101271397</v>
      </c>
      <c r="E14" s="23">
        <v>0.65054795189210934</v>
      </c>
      <c r="F14" s="23">
        <v>0.75898914543224516</v>
      </c>
      <c r="G14" s="23">
        <v>0.99966130582379498</v>
      </c>
      <c r="H14" s="23">
        <v>0.99955958983768123</v>
      </c>
      <c r="I14" s="23">
        <v>0.99969861529603232</v>
      </c>
      <c r="J14" s="23">
        <v>0.99979828255961711</v>
      </c>
      <c r="K14" s="23">
        <v>0.99970119032055516</v>
      </c>
      <c r="L14" s="23">
        <v>0.74716375215699427</v>
      </c>
      <c r="M14" s="23">
        <v>0.65586101412203623</v>
      </c>
      <c r="N14" s="23">
        <v>0.83681459479763853</v>
      </c>
      <c r="O14" s="23">
        <v>0.99890149016497387</v>
      </c>
    </row>
    <row r="15" spans="1:15" x14ac:dyDescent="0.25">
      <c r="A15" s="1" t="s">
        <v>15</v>
      </c>
      <c r="B15" s="1" t="s">
        <v>14</v>
      </c>
      <c r="C15" s="1" t="str">
        <f t="shared" si="0"/>
        <v>j25j24</v>
      </c>
      <c r="D15" s="23">
        <v>1</v>
      </c>
      <c r="E15" s="23">
        <v>1</v>
      </c>
      <c r="F15" s="23">
        <v>1</v>
      </c>
      <c r="G15" s="23">
        <v>1</v>
      </c>
      <c r="H15" s="23">
        <v>1</v>
      </c>
      <c r="I15" s="23">
        <v>1</v>
      </c>
      <c r="J15" s="23">
        <v>1</v>
      </c>
      <c r="K15" s="23">
        <v>1</v>
      </c>
      <c r="L15" s="23">
        <v>1</v>
      </c>
      <c r="M15" s="23">
        <v>1</v>
      </c>
      <c r="N15" s="23">
        <v>1</v>
      </c>
      <c r="O15" s="23">
        <v>1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 s="23">
        <v>0.23454283817316163</v>
      </c>
      <c r="E16" s="23">
        <v>0.29783860357118136</v>
      </c>
      <c r="F16" s="23">
        <v>0.32740422178812056</v>
      </c>
      <c r="G16" s="23">
        <v>0.99655377836126646</v>
      </c>
      <c r="H16" s="23">
        <v>0.99267586877455372</v>
      </c>
      <c r="I16" s="23">
        <v>0.99210383167122718</v>
      </c>
      <c r="J16" s="23">
        <v>0.99210383167122718</v>
      </c>
      <c r="K16" s="23">
        <v>0.99210383167122718</v>
      </c>
      <c r="L16" s="23">
        <v>0.23116084770617992</v>
      </c>
      <c r="M16" s="23">
        <v>0.23116084770617976</v>
      </c>
      <c r="N16" s="23">
        <v>0.44751493519952845</v>
      </c>
      <c r="O16" s="23">
        <v>0.9938444990167552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 s="23">
        <v>0.99999942547837184</v>
      </c>
      <c r="E17" s="23">
        <v>0.99999942046297585</v>
      </c>
      <c r="F17" s="23">
        <v>0.99999954859368367</v>
      </c>
      <c r="G17" s="23">
        <v>0.99999999981572052</v>
      </c>
      <c r="H17" s="23">
        <v>0.99999999977215892</v>
      </c>
      <c r="I17" s="23">
        <v>0.99999999976364773</v>
      </c>
      <c r="J17" s="23">
        <v>0.99999999982178944</v>
      </c>
      <c r="K17" s="23">
        <v>0.99999999981039789</v>
      </c>
      <c r="L17" s="23">
        <v>0.99999960949418143</v>
      </c>
      <c r="M17" s="23">
        <v>0.99999954261811608</v>
      </c>
      <c r="N17" s="23">
        <v>0.99999954225298238</v>
      </c>
      <c r="O17" s="23">
        <v>0.99999950644594582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 s="23">
        <v>0.99999942547837151</v>
      </c>
      <c r="E18" s="23">
        <v>0.99999942046297541</v>
      </c>
      <c r="F18" s="23">
        <v>0.99999954859368356</v>
      </c>
      <c r="G18" s="23">
        <v>0.99999999981572052</v>
      </c>
      <c r="H18" s="23">
        <v>0.99999999966719533</v>
      </c>
      <c r="I18" s="23">
        <v>0.99999999967383224</v>
      </c>
      <c r="J18" s="23">
        <v>0.9999999997694391</v>
      </c>
      <c r="K18" s="23">
        <v>0.99999999976042475</v>
      </c>
      <c r="L18" s="23">
        <v>0.99999956143988666</v>
      </c>
      <c r="M18" s="23">
        <v>0.99999954261811563</v>
      </c>
      <c r="N18" s="23">
        <v>0.99999954225298193</v>
      </c>
      <c r="O18" s="23">
        <v>0.99999950644594482</v>
      </c>
    </row>
    <row r="19" spans="1:15" x14ac:dyDescent="0.25">
      <c r="A19" s="1" t="s">
        <v>19</v>
      </c>
      <c r="B19" s="1" t="s">
        <v>16</v>
      </c>
      <c r="C19" s="1" t="str">
        <f t="shared" si="0"/>
        <v>j32j29</v>
      </c>
      <c r="D19" s="23">
        <v>1</v>
      </c>
      <c r="E19" s="23">
        <v>1</v>
      </c>
      <c r="F19" s="23">
        <v>1</v>
      </c>
      <c r="G19" s="23">
        <v>1</v>
      </c>
      <c r="H19" s="23">
        <v>1</v>
      </c>
      <c r="I19" s="23">
        <v>1</v>
      </c>
      <c r="J19" s="23">
        <v>1</v>
      </c>
      <c r="K19" s="23">
        <v>1</v>
      </c>
      <c r="L19" s="23">
        <v>1</v>
      </c>
      <c r="M19" s="23">
        <v>1</v>
      </c>
      <c r="N19" s="23">
        <v>1</v>
      </c>
      <c r="O19" s="23">
        <v>1</v>
      </c>
    </row>
    <row r="20" spans="1:15" x14ac:dyDescent="0.25">
      <c r="A20" s="1" t="s">
        <v>20</v>
      </c>
      <c r="B20" s="1" t="s">
        <v>167</v>
      </c>
      <c r="C20" s="1" t="str">
        <f t="shared" si="0"/>
        <v>j33j43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1</v>
      </c>
    </row>
    <row r="21" spans="1:15" x14ac:dyDescent="0.25">
      <c r="A21" s="1" t="s">
        <v>21</v>
      </c>
      <c r="B21" s="1" t="s">
        <v>20</v>
      </c>
      <c r="C21" s="1" t="str">
        <f t="shared" si="0"/>
        <v>j34j33</v>
      </c>
      <c r="D21" s="23">
        <v>1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23">
        <v>1</v>
      </c>
      <c r="O21" s="23">
        <v>1</v>
      </c>
    </row>
    <row r="22" spans="1:15" x14ac:dyDescent="0.25">
      <c r="A22" s="1" t="s">
        <v>165</v>
      </c>
      <c r="B22" s="1" t="s">
        <v>168</v>
      </c>
      <c r="C22" s="1" t="str">
        <f t="shared" si="0"/>
        <v>j35j40</v>
      </c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</row>
    <row r="23" spans="1:15" x14ac:dyDescent="0.25">
      <c r="A23" s="1" t="s">
        <v>22</v>
      </c>
      <c r="B23" s="1" t="s">
        <v>0</v>
      </c>
      <c r="C23" s="1" t="str">
        <f t="shared" si="0"/>
        <v>j37j1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</row>
    <row r="24" spans="1:15" x14ac:dyDescent="0.25">
      <c r="A24" s="1" t="s">
        <v>168</v>
      </c>
      <c r="B24" s="1" t="s">
        <v>19</v>
      </c>
      <c r="C24" s="1" t="str">
        <f t="shared" si="0"/>
        <v>j40j32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23">
        <v>1</v>
      </c>
      <c r="K24" s="23">
        <v>1</v>
      </c>
      <c r="L24" s="23">
        <v>1</v>
      </c>
      <c r="M24" s="23">
        <v>1</v>
      </c>
      <c r="N24" s="23">
        <v>1</v>
      </c>
      <c r="O24" s="23">
        <v>1</v>
      </c>
    </row>
    <row r="25" spans="1:15" x14ac:dyDescent="0.25">
      <c r="A25" s="1" t="s">
        <v>167</v>
      </c>
      <c r="B25" s="1" t="s">
        <v>169</v>
      </c>
      <c r="C25" s="1" t="str">
        <f t="shared" si="0"/>
        <v>j43j45</v>
      </c>
      <c r="D25" s="23">
        <v>1</v>
      </c>
      <c r="E25" s="23">
        <v>1</v>
      </c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23">
        <v>1</v>
      </c>
      <c r="L25" s="23">
        <v>1</v>
      </c>
      <c r="M25" s="23">
        <v>1</v>
      </c>
      <c r="N25" s="23">
        <v>1</v>
      </c>
      <c r="O25" s="23">
        <v>1</v>
      </c>
    </row>
    <row r="26" spans="1:15" x14ac:dyDescent="0.25">
      <c r="A26" s="1" t="s">
        <v>169</v>
      </c>
      <c r="B26" s="1" t="s">
        <v>19</v>
      </c>
      <c r="C26" s="1" t="str">
        <f t="shared" si="0"/>
        <v>j45j32</v>
      </c>
      <c r="D26" s="23">
        <v>1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01"/>
  <sheetViews>
    <sheetView topLeftCell="A271" workbookViewId="0">
      <selection activeCell="D194" sqref="D194:D205"/>
    </sheetView>
  </sheetViews>
  <sheetFormatPr defaultRowHeight="15" x14ac:dyDescent="0.25"/>
  <sheetData>
    <row r="1" spans="1:4" x14ac:dyDescent="0.25">
      <c r="D1" s="1" t="s">
        <v>78</v>
      </c>
    </row>
    <row r="2" spans="1:4" x14ac:dyDescent="0.25">
      <c r="A2" s="1" t="s">
        <v>0</v>
      </c>
      <c r="B2" s="1" t="s">
        <v>1</v>
      </c>
      <c r="C2" s="1" t="s">
        <v>65</v>
      </c>
      <c r="D2">
        <v>1</v>
      </c>
    </row>
    <row r="3" spans="1:4" x14ac:dyDescent="0.25">
      <c r="A3" s="1" t="s">
        <v>0</v>
      </c>
      <c r="B3" s="1" t="s">
        <v>1</v>
      </c>
      <c r="C3" s="1" t="s">
        <v>66</v>
      </c>
      <c r="D3">
        <v>1</v>
      </c>
    </row>
    <row r="4" spans="1:4" x14ac:dyDescent="0.25">
      <c r="A4" s="1" t="s">
        <v>0</v>
      </c>
      <c r="B4" s="1" t="s">
        <v>1</v>
      </c>
      <c r="C4" s="1" t="s">
        <v>67</v>
      </c>
      <c r="D4">
        <v>1</v>
      </c>
    </row>
    <row r="5" spans="1:4" x14ac:dyDescent="0.25">
      <c r="A5" s="1" t="s">
        <v>0</v>
      </c>
      <c r="B5" s="1" t="s">
        <v>1</v>
      </c>
      <c r="C5" s="1" t="s">
        <v>68</v>
      </c>
      <c r="D5">
        <v>1</v>
      </c>
    </row>
    <row r="6" spans="1:4" x14ac:dyDescent="0.25">
      <c r="A6" s="1" t="s">
        <v>0</v>
      </c>
      <c r="B6" s="1" t="s">
        <v>1</v>
      </c>
      <c r="C6" s="1" t="s">
        <v>69</v>
      </c>
      <c r="D6">
        <v>1</v>
      </c>
    </row>
    <row r="7" spans="1:4" x14ac:dyDescent="0.25">
      <c r="A7" s="1" t="s">
        <v>0</v>
      </c>
      <c r="B7" s="1" t="s">
        <v>1</v>
      </c>
      <c r="C7" s="1" t="s">
        <v>70</v>
      </c>
      <c r="D7">
        <v>1</v>
      </c>
    </row>
    <row r="8" spans="1:4" x14ac:dyDescent="0.25">
      <c r="A8" s="1" t="s">
        <v>0</v>
      </c>
      <c r="B8" s="1" t="s">
        <v>1</v>
      </c>
      <c r="C8" s="1" t="s">
        <v>71</v>
      </c>
      <c r="D8">
        <v>1</v>
      </c>
    </row>
    <row r="9" spans="1:4" x14ac:dyDescent="0.25">
      <c r="A9" s="1" t="s">
        <v>0</v>
      </c>
      <c r="B9" s="1" t="s">
        <v>1</v>
      </c>
      <c r="C9" s="1" t="s">
        <v>72</v>
      </c>
      <c r="D9">
        <v>1</v>
      </c>
    </row>
    <row r="10" spans="1:4" x14ac:dyDescent="0.25">
      <c r="A10" s="1" t="s">
        <v>0</v>
      </c>
      <c r="B10" s="1" t="s">
        <v>1</v>
      </c>
      <c r="C10" s="1" t="s">
        <v>73</v>
      </c>
      <c r="D10">
        <v>1</v>
      </c>
    </row>
    <row r="11" spans="1:4" x14ac:dyDescent="0.25">
      <c r="A11" s="1" t="s">
        <v>0</v>
      </c>
      <c r="B11" s="1" t="s">
        <v>1</v>
      </c>
      <c r="C11" s="1" t="s">
        <v>74</v>
      </c>
      <c r="D11">
        <v>1</v>
      </c>
    </row>
    <row r="12" spans="1:4" x14ac:dyDescent="0.25">
      <c r="A12" s="1" t="s">
        <v>0</v>
      </c>
      <c r="B12" s="1" t="s">
        <v>1</v>
      </c>
      <c r="C12" s="1" t="s">
        <v>75</v>
      </c>
      <c r="D12">
        <v>1</v>
      </c>
    </row>
    <row r="13" spans="1:4" x14ac:dyDescent="0.25">
      <c r="A13" s="1" t="s">
        <v>0</v>
      </c>
      <c r="B13" s="1" t="s">
        <v>1</v>
      </c>
      <c r="C13" s="1" t="s">
        <v>76</v>
      </c>
      <c r="D13">
        <v>1</v>
      </c>
    </row>
    <row r="14" spans="1:4" x14ac:dyDescent="0.25">
      <c r="A14" s="1" t="s">
        <v>1</v>
      </c>
      <c r="B14" s="1" t="s">
        <v>3</v>
      </c>
      <c r="C14" s="1" t="s">
        <v>65</v>
      </c>
      <c r="D14">
        <v>1</v>
      </c>
    </row>
    <row r="15" spans="1:4" x14ac:dyDescent="0.25">
      <c r="A15" s="1" t="s">
        <v>1</v>
      </c>
      <c r="B15" s="1" t="s">
        <v>3</v>
      </c>
      <c r="C15" s="1" t="s">
        <v>66</v>
      </c>
      <c r="D15">
        <v>1</v>
      </c>
    </row>
    <row r="16" spans="1:4" x14ac:dyDescent="0.25">
      <c r="A16" s="1" t="s">
        <v>1</v>
      </c>
      <c r="B16" s="1" t="s">
        <v>3</v>
      </c>
      <c r="C16" s="1" t="s">
        <v>67</v>
      </c>
      <c r="D16">
        <v>1</v>
      </c>
    </row>
    <row r="17" spans="1:4" x14ac:dyDescent="0.25">
      <c r="A17" s="1" t="s">
        <v>1</v>
      </c>
      <c r="B17" s="1" t="s">
        <v>3</v>
      </c>
      <c r="C17" s="1" t="s">
        <v>68</v>
      </c>
      <c r="D17">
        <v>1</v>
      </c>
    </row>
    <row r="18" spans="1:4" x14ac:dyDescent="0.25">
      <c r="A18" s="1" t="s">
        <v>1</v>
      </c>
      <c r="B18" s="1" t="s">
        <v>3</v>
      </c>
      <c r="C18" s="1" t="s">
        <v>69</v>
      </c>
      <c r="D18">
        <v>1</v>
      </c>
    </row>
    <row r="19" spans="1:4" x14ac:dyDescent="0.25">
      <c r="A19" s="1" t="s">
        <v>1</v>
      </c>
      <c r="B19" s="1" t="s">
        <v>3</v>
      </c>
      <c r="C19" s="1" t="s">
        <v>70</v>
      </c>
      <c r="D19">
        <v>1</v>
      </c>
    </row>
    <row r="20" spans="1:4" x14ac:dyDescent="0.25">
      <c r="A20" s="1" t="s">
        <v>1</v>
      </c>
      <c r="B20" s="1" t="s">
        <v>3</v>
      </c>
      <c r="C20" s="1" t="s">
        <v>71</v>
      </c>
      <c r="D20">
        <v>1</v>
      </c>
    </row>
    <row r="21" spans="1:4" x14ac:dyDescent="0.25">
      <c r="A21" s="1" t="s">
        <v>1</v>
      </c>
      <c r="B21" s="1" t="s">
        <v>3</v>
      </c>
      <c r="C21" s="1" t="s">
        <v>72</v>
      </c>
      <c r="D21">
        <v>1</v>
      </c>
    </row>
    <row r="22" spans="1:4" x14ac:dyDescent="0.25">
      <c r="A22" s="1" t="s">
        <v>1</v>
      </c>
      <c r="B22" s="1" t="s">
        <v>3</v>
      </c>
      <c r="C22" s="1" t="s">
        <v>73</v>
      </c>
      <c r="D22">
        <v>1</v>
      </c>
    </row>
    <row r="23" spans="1:4" x14ac:dyDescent="0.25">
      <c r="A23" s="1" t="s">
        <v>1</v>
      </c>
      <c r="B23" s="1" t="s">
        <v>3</v>
      </c>
      <c r="C23" s="1" t="s">
        <v>74</v>
      </c>
      <c r="D23">
        <v>1</v>
      </c>
    </row>
    <row r="24" spans="1:4" x14ac:dyDescent="0.25">
      <c r="A24" s="1" t="s">
        <v>1</v>
      </c>
      <c r="B24" s="1" t="s">
        <v>3</v>
      </c>
      <c r="C24" s="1" t="s">
        <v>75</v>
      </c>
      <c r="D24">
        <v>1</v>
      </c>
    </row>
    <row r="25" spans="1:4" x14ac:dyDescent="0.25">
      <c r="A25" s="1" t="s">
        <v>1</v>
      </c>
      <c r="B25" s="1" t="s">
        <v>3</v>
      </c>
      <c r="C25" s="1" t="s">
        <v>76</v>
      </c>
      <c r="D25">
        <v>1</v>
      </c>
    </row>
    <row r="26" spans="1:4" x14ac:dyDescent="0.25">
      <c r="A26" s="1" t="s">
        <v>3</v>
      </c>
      <c r="B26" s="1" t="s">
        <v>2</v>
      </c>
      <c r="C26" s="1" t="s">
        <v>65</v>
      </c>
      <c r="D26">
        <v>1</v>
      </c>
    </row>
    <row r="27" spans="1:4" x14ac:dyDescent="0.25">
      <c r="A27" s="1" t="s">
        <v>3</v>
      </c>
      <c r="B27" s="1" t="s">
        <v>2</v>
      </c>
      <c r="C27" s="1" t="s">
        <v>66</v>
      </c>
      <c r="D27">
        <v>1</v>
      </c>
    </row>
    <row r="28" spans="1:4" x14ac:dyDescent="0.25">
      <c r="A28" s="1" t="s">
        <v>3</v>
      </c>
      <c r="B28" s="1" t="s">
        <v>2</v>
      </c>
      <c r="C28" s="1" t="s">
        <v>67</v>
      </c>
      <c r="D28">
        <v>1</v>
      </c>
    </row>
    <row r="29" spans="1:4" x14ac:dyDescent="0.25">
      <c r="A29" s="1" t="s">
        <v>3</v>
      </c>
      <c r="B29" s="1" t="s">
        <v>2</v>
      </c>
      <c r="C29" s="1" t="s">
        <v>68</v>
      </c>
      <c r="D29">
        <v>1</v>
      </c>
    </row>
    <row r="30" spans="1:4" x14ac:dyDescent="0.25">
      <c r="A30" s="1" t="s">
        <v>3</v>
      </c>
      <c r="B30" s="1" t="s">
        <v>2</v>
      </c>
      <c r="C30" s="1" t="s">
        <v>69</v>
      </c>
      <c r="D30">
        <v>1</v>
      </c>
    </row>
    <row r="31" spans="1:4" x14ac:dyDescent="0.25">
      <c r="A31" s="1" t="s">
        <v>3</v>
      </c>
      <c r="B31" s="1" t="s">
        <v>2</v>
      </c>
      <c r="C31" s="1" t="s">
        <v>70</v>
      </c>
      <c r="D31">
        <v>1</v>
      </c>
    </row>
    <row r="32" spans="1:4" x14ac:dyDescent="0.25">
      <c r="A32" s="1" t="s">
        <v>3</v>
      </c>
      <c r="B32" s="1" t="s">
        <v>2</v>
      </c>
      <c r="C32" s="1" t="s">
        <v>71</v>
      </c>
      <c r="D32">
        <v>1</v>
      </c>
    </row>
    <row r="33" spans="1:4" x14ac:dyDescent="0.25">
      <c r="A33" s="1" t="s">
        <v>3</v>
      </c>
      <c r="B33" s="1" t="s">
        <v>2</v>
      </c>
      <c r="C33" s="1" t="s">
        <v>72</v>
      </c>
      <c r="D33">
        <v>1</v>
      </c>
    </row>
    <row r="34" spans="1:4" x14ac:dyDescent="0.25">
      <c r="A34" s="1" t="s">
        <v>3</v>
      </c>
      <c r="B34" s="1" t="s">
        <v>2</v>
      </c>
      <c r="C34" s="1" t="s">
        <v>73</v>
      </c>
      <c r="D34">
        <v>1</v>
      </c>
    </row>
    <row r="35" spans="1:4" x14ac:dyDescent="0.25">
      <c r="A35" s="1" t="s">
        <v>3</v>
      </c>
      <c r="B35" s="1" t="s">
        <v>2</v>
      </c>
      <c r="C35" s="1" t="s">
        <v>74</v>
      </c>
      <c r="D35">
        <v>1</v>
      </c>
    </row>
    <row r="36" spans="1:4" x14ac:dyDescent="0.25">
      <c r="A36" s="1" t="s">
        <v>3</v>
      </c>
      <c r="B36" s="1" t="s">
        <v>2</v>
      </c>
      <c r="C36" s="1" t="s">
        <v>75</v>
      </c>
      <c r="D36">
        <v>1</v>
      </c>
    </row>
    <row r="37" spans="1:4" x14ac:dyDescent="0.25">
      <c r="A37" s="1" t="s">
        <v>3</v>
      </c>
      <c r="B37" s="1" t="s">
        <v>2</v>
      </c>
      <c r="C37" s="1" t="s">
        <v>76</v>
      </c>
      <c r="D37">
        <v>1</v>
      </c>
    </row>
    <row r="38" spans="1:4" x14ac:dyDescent="0.25">
      <c r="A38" s="1" t="s">
        <v>4</v>
      </c>
      <c r="B38" s="1" t="s">
        <v>3</v>
      </c>
      <c r="C38" s="1" t="s">
        <v>65</v>
      </c>
      <c r="D38">
        <v>1</v>
      </c>
    </row>
    <row r="39" spans="1:4" x14ac:dyDescent="0.25">
      <c r="A39" s="1" t="s">
        <v>4</v>
      </c>
      <c r="B39" s="1" t="s">
        <v>3</v>
      </c>
      <c r="C39" s="1" t="s">
        <v>66</v>
      </c>
      <c r="D39">
        <v>1</v>
      </c>
    </row>
    <row r="40" spans="1:4" x14ac:dyDescent="0.25">
      <c r="A40" s="1" t="s">
        <v>4</v>
      </c>
      <c r="B40" s="1" t="s">
        <v>3</v>
      </c>
      <c r="C40" s="1" t="s">
        <v>67</v>
      </c>
      <c r="D40">
        <v>1</v>
      </c>
    </row>
    <row r="41" spans="1:4" x14ac:dyDescent="0.25">
      <c r="A41" s="1" t="s">
        <v>4</v>
      </c>
      <c r="B41" s="1" t="s">
        <v>3</v>
      </c>
      <c r="C41" s="1" t="s">
        <v>68</v>
      </c>
      <c r="D41">
        <v>1</v>
      </c>
    </row>
    <row r="42" spans="1:4" x14ac:dyDescent="0.25">
      <c r="A42" s="1" t="s">
        <v>4</v>
      </c>
      <c r="B42" s="1" t="s">
        <v>3</v>
      </c>
      <c r="C42" s="1" t="s">
        <v>69</v>
      </c>
      <c r="D42">
        <v>1</v>
      </c>
    </row>
    <row r="43" spans="1:4" x14ac:dyDescent="0.25">
      <c r="A43" s="1" t="s">
        <v>4</v>
      </c>
      <c r="B43" s="1" t="s">
        <v>3</v>
      </c>
      <c r="C43" s="1" t="s">
        <v>70</v>
      </c>
      <c r="D43">
        <v>1</v>
      </c>
    </row>
    <row r="44" spans="1:4" x14ac:dyDescent="0.25">
      <c r="A44" s="1" t="s">
        <v>4</v>
      </c>
      <c r="B44" s="1" t="s">
        <v>3</v>
      </c>
      <c r="C44" s="1" t="s">
        <v>71</v>
      </c>
      <c r="D44">
        <v>1</v>
      </c>
    </row>
    <row r="45" spans="1:4" x14ac:dyDescent="0.25">
      <c r="A45" s="1" t="s">
        <v>4</v>
      </c>
      <c r="B45" s="1" t="s">
        <v>3</v>
      </c>
      <c r="C45" s="1" t="s">
        <v>72</v>
      </c>
      <c r="D45">
        <v>1</v>
      </c>
    </row>
    <row r="46" spans="1:4" x14ac:dyDescent="0.25">
      <c r="A46" s="1" t="s">
        <v>4</v>
      </c>
      <c r="B46" s="1" t="s">
        <v>3</v>
      </c>
      <c r="C46" s="1" t="s">
        <v>73</v>
      </c>
      <c r="D46">
        <v>1</v>
      </c>
    </row>
    <row r="47" spans="1:4" x14ac:dyDescent="0.25">
      <c r="A47" s="1" t="s">
        <v>4</v>
      </c>
      <c r="B47" s="1" t="s">
        <v>3</v>
      </c>
      <c r="C47" s="1" t="s">
        <v>74</v>
      </c>
      <c r="D47">
        <v>1</v>
      </c>
    </row>
    <row r="48" spans="1:4" x14ac:dyDescent="0.25">
      <c r="A48" s="1" t="s">
        <v>4</v>
      </c>
      <c r="B48" s="1" t="s">
        <v>3</v>
      </c>
      <c r="C48" s="1" t="s">
        <v>75</v>
      </c>
      <c r="D48">
        <v>1</v>
      </c>
    </row>
    <row r="49" spans="1:4" x14ac:dyDescent="0.25">
      <c r="A49" s="1" t="s">
        <v>4</v>
      </c>
      <c r="B49" s="1" t="s">
        <v>3</v>
      </c>
      <c r="C49" s="1" t="s">
        <v>76</v>
      </c>
      <c r="D49">
        <v>1</v>
      </c>
    </row>
    <row r="50" spans="1:4" x14ac:dyDescent="0.25">
      <c r="A50" s="1" t="s">
        <v>5</v>
      </c>
      <c r="B50" s="1" t="s">
        <v>6</v>
      </c>
      <c r="C50" s="1" t="s">
        <v>65</v>
      </c>
      <c r="D50">
        <v>1</v>
      </c>
    </row>
    <row r="51" spans="1:4" x14ac:dyDescent="0.25">
      <c r="A51" s="1" t="s">
        <v>5</v>
      </c>
      <c r="B51" s="1" t="s">
        <v>6</v>
      </c>
      <c r="C51" s="1" t="s">
        <v>66</v>
      </c>
      <c r="D51">
        <v>1</v>
      </c>
    </row>
    <row r="52" spans="1:4" x14ac:dyDescent="0.25">
      <c r="A52" s="1" t="s">
        <v>5</v>
      </c>
      <c r="B52" s="1" t="s">
        <v>6</v>
      </c>
      <c r="C52" s="1" t="s">
        <v>67</v>
      </c>
      <c r="D52">
        <v>1</v>
      </c>
    </row>
    <row r="53" spans="1:4" x14ac:dyDescent="0.25">
      <c r="A53" s="1" t="s">
        <v>5</v>
      </c>
      <c r="B53" s="1" t="s">
        <v>6</v>
      </c>
      <c r="C53" s="1" t="s">
        <v>68</v>
      </c>
      <c r="D53">
        <v>1</v>
      </c>
    </row>
    <row r="54" spans="1:4" x14ac:dyDescent="0.25">
      <c r="A54" s="1" t="s">
        <v>5</v>
      </c>
      <c r="B54" s="1" t="s">
        <v>6</v>
      </c>
      <c r="C54" s="1" t="s">
        <v>69</v>
      </c>
      <c r="D54">
        <v>1</v>
      </c>
    </row>
    <row r="55" spans="1:4" x14ac:dyDescent="0.25">
      <c r="A55" s="1" t="s">
        <v>5</v>
      </c>
      <c r="B55" s="1" t="s">
        <v>6</v>
      </c>
      <c r="C55" s="1" t="s">
        <v>70</v>
      </c>
      <c r="D55">
        <v>1</v>
      </c>
    </row>
    <row r="56" spans="1:4" x14ac:dyDescent="0.25">
      <c r="A56" s="1" t="s">
        <v>5</v>
      </c>
      <c r="B56" s="1" t="s">
        <v>6</v>
      </c>
      <c r="C56" s="1" t="s">
        <v>71</v>
      </c>
      <c r="D56">
        <v>1</v>
      </c>
    </row>
    <row r="57" spans="1:4" x14ac:dyDescent="0.25">
      <c r="A57" s="1" t="s">
        <v>5</v>
      </c>
      <c r="B57" s="1" t="s">
        <v>6</v>
      </c>
      <c r="C57" s="1" t="s">
        <v>72</v>
      </c>
      <c r="D57">
        <v>1</v>
      </c>
    </row>
    <row r="58" spans="1:4" x14ac:dyDescent="0.25">
      <c r="A58" s="1" t="s">
        <v>5</v>
      </c>
      <c r="B58" s="1" t="s">
        <v>6</v>
      </c>
      <c r="C58" s="1" t="s">
        <v>73</v>
      </c>
      <c r="D58">
        <v>1</v>
      </c>
    </row>
    <row r="59" spans="1:4" x14ac:dyDescent="0.25">
      <c r="A59" s="1" t="s">
        <v>5</v>
      </c>
      <c r="B59" s="1" t="s">
        <v>6</v>
      </c>
      <c r="C59" s="1" t="s">
        <v>74</v>
      </c>
      <c r="D59">
        <v>1</v>
      </c>
    </row>
    <row r="60" spans="1:4" x14ac:dyDescent="0.25">
      <c r="A60" s="1" t="s">
        <v>5</v>
      </c>
      <c r="B60" s="1" t="s">
        <v>6</v>
      </c>
      <c r="C60" s="1" t="s">
        <v>75</v>
      </c>
      <c r="D60">
        <v>1</v>
      </c>
    </row>
    <row r="61" spans="1:4" x14ac:dyDescent="0.25">
      <c r="A61" s="1" t="s">
        <v>5</v>
      </c>
      <c r="B61" s="1" t="s">
        <v>6</v>
      </c>
      <c r="C61" s="1" t="s">
        <v>76</v>
      </c>
      <c r="D61">
        <v>1</v>
      </c>
    </row>
    <row r="62" spans="1:4" x14ac:dyDescent="0.25">
      <c r="A62" s="1" t="s">
        <v>6</v>
      </c>
      <c r="B62" s="1" t="s">
        <v>7</v>
      </c>
      <c r="C62" s="1" t="s">
        <v>65</v>
      </c>
      <c r="D62">
        <v>1</v>
      </c>
    </row>
    <row r="63" spans="1:4" x14ac:dyDescent="0.25">
      <c r="A63" s="1" t="s">
        <v>6</v>
      </c>
      <c r="B63" s="1" t="s">
        <v>7</v>
      </c>
      <c r="C63" s="1" t="s">
        <v>66</v>
      </c>
      <c r="D63">
        <v>1</v>
      </c>
    </row>
    <row r="64" spans="1:4" x14ac:dyDescent="0.25">
      <c r="A64" s="1" t="s">
        <v>6</v>
      </c>
      <c r="B64" s="1" t="s">
        <v>7</v>
      </c>
      <c r="C64" s="1" t="s">
        <v>67</v>
      </c>
      <c r="D64">
        <v>1</v>
      </c>
    </row>
    <row r="65" spans="1:4" x14ac:dyDescent="0.25">
      <c r="A65" s="1" t="s">
        <v>6</v>
      </c>
      <c r="B65" s="1" t="s">
        <v>7</v>
      </c>
      <c r="C65" s="1" t="s">
        <v>68</v>
      </c>
      <c r="D65">
        <v>1</v>
      </c>
    </row>
    <row r="66" spans="1:4" x14ac:dyDescent="0.25">
      <c r="A66" s="1" t="s">
        <v>6</v>
      </c>
      <c r="B66" s="1" t="s">
        <v>7</v>
      </c>
      <c r="C66" s="1" t="s">
        <v>69</v>
      </c>
      <c r="D66">
        <v>1</v>
      </c>
    </row>
    <row r="67" spans="1:4" x14ac:dyDescent="0.25">
      <c r="A67" s="1" t="s">
        <v>6</v>
      </c>
      <c r="B67" s="1" t="s">
        <v>7</v>
      </c>
      <c r="C67" s="1" t="s">
        <v>70</v>
      </c>
      <c r="D67">
        <v>1</v>
      </c>
    </row>
    <row r="68" spans="1:4" x14ac:dyDescent="0.25">
      <c r="A68" s="1" t="s">
        <v>6</v>
      </c>
      <c r="B68" s="1" t="s">
        <v>7</v>
      </c>
      <c r="C68" s="1" t="s">
        <v>71</v>
      </c>
      <c r="D68">
        <v>1</v>
      </c>
    </row>
    <row r="69" spans="1:4" x14ac:dyDescent="0.25">
      <c r="A69" s="1" t="s">
        <v>6</v>
      </c>
      <c r="B69" s="1" t="s">
        <v>7</v>
      </c>
      <c r="C69" s="1" t="s">
        <v>72</v>
      </c>
      <c r="D69">
        <v>1</v>
      </c>
    </row>
    <row r="70" spans="1:4" x14ac:dyDescent="0.25">
      <c r="A70" s="1" t="s">
        <v>6</v>
      </c>
      <c r="B70" s="1" t="s">
        <v>7</v>
      </c>
      <c r="C70" s="1" t="s">
        <v>73</v>
      </c>
      <c r="D70">
        <v>1</v>
      </c>
    </row>
    <row r="71" spans="1:4" x14ac:dyDescent="0.25">
      <c r="A71" s="1" t="s">
        <v>6</v>
      </c>
      <c r="B71" s="1" t="s">
        <v>7</v>
      </c>
      <c r="C71" s="1" t="s">
        <v>74</v>
      </c>
      <c r="D71">
        <v>1</v>
      </c>
    </row>
    <row r="72" spans="1:4" x14ac:dyDescent="0.25">
      <c r="A72" s="1" t="s">
        <v>6</v>
      </c>
      <c r="B72" s="1" t="s">
        <v>7</v>
      </c>
      <c r="C72" s="1" t="s">
        <v>75</v>
      </c>
      <c r="D72">
        <v>1</v>
      </c>
    </row>
    <row r="73" spans="1:4" x14ac:dyDescent="0.25">
      <c r="A73" s="1" t="s">
        <v>6</v>
      </c>
      <c r="B73" s="1" t="s">
        <v>7</v>
      </c>
      <c r="C73" s="1" t="s">
        <v>76</v>
      </c>
      <c r="D73">
        <v>1</v>
      </c>
    </row>
    <row r="74" spans="1:4" x14ac:dyDescent="0.25">
      <c r="A74" s="1" t="s">
        <v>7</v>
      </c>
      <c r="B74" s="1" t="s">
        <v>8</v>
      </c>
      <c r="C74" s="1" t="s">
        <v>65</v>
      </c>
      <c r="D74">
        <v>1</v>
      </c>
    </row>
    <row r="75" spans="1:4" x14ac:dyDescent="0.25">
      <c r="A75" s="1" t="s">
        <v>7</v>
      </c>
      <c r="B75" s="1" t="s">
        <v>8</v>
      </c>
      <c r="C75" s="1" t="s">
        <v>66</v>
      </c>
      <c r="D75">
        <v>1</v>
      </c>
    </row>
    <row r="76" spans="1:4" x14ac:dyDescent="0.25">
      <c r="A76" s="1" t="s">
        <v>7</v>
      </c>
      <c r="B76" s="1" t="s">
        <v>8</v>
      </c>
      <c r="C76" s="1" t="s">
        <v>67</v>
      </c>
      <c r="D76">
        <v>1</v>
      </c>
    </row>
    <row r="77" spans="1:4" x14ac:dyDescent="0.25">
      <c r="A77" s="1" t="s">
        <v>7</v>
      </c>
      <c r="B77" s="1" t="s">
        <v>8</v>
      </c>
      <c r="C77" s="1" t="s">
        <v>68</v>
      </c>
      <c r="D77">
        <v>1</v>
      </c>
    </row>
    <row r="78" spans="1:4" x14ac:dyDescent="0.25">
      <c r="A78" s="1" t="s">
        <v>7</v>
      </c>
      <c r="B78" s="1" t="s">
        <v>8</v>
      </c>
      <c r="C78" s="1" t="s">
        <v>69</v>
      </c>
      <c r="D78">
        <v>1</v>
      </c>
    </row>
    <row r="79" spans="1:4" x14ac:dyDescent="0.25">
      <c r="A79" s="1" t="s">
        <v>7</v>
      </c>
      <c r="B79" s="1" t="s">
        <v>8</v>
      </c>
      <c r="C79" s="1" t="s">
        <v>70</v>
      </c>
      <c r="D79">
        <v>1</v>
      </c>
    </row>
    <row r="80" spans="1:4" x14ac:dyDescent="0.25">
      <c r="A80" s="1" t="s">
        <v>7</v>
      </c>
      <c r="B80" s="1" t="s">
        <v>8</v>
      </c>
      <c r="C80" s="1" t="s">
        <v>71</v>
      </c>
      <c r="D80">
        <v>1</v>
      </c>
    </row>
    <row r="81" spans="1:4" x14ac:dyDescent="0.25">
      <c r="A81" s="1" t="s">
        <v>7</v>
      </c>
      <c r="B81" s="1" t="s">
        <v>8</v>
      </c>
      <c r="C81" s="1" t="s">
        <v>72</v>
      </c>
      <c r="D81">
        <v>1</v>
      </c>
    </row>
    <row r="82" spans="1:4" x14ac:dyDescent="0.25">
      <c r="A82" s="1" t="s">
        <v>7</v>
      </c>
      <c r="B82" s="1" t="s">
        <v>8</v>
      </c>
      <c r="C82" s="1" t="s">
        <v>73</v>
      </c>
      <c r="D82">
        <v>1</v>
      </c>
    </row>
    <row r="83" spans="1:4" x14ac:dyDescent="0.25">
      <c r="A83" s="1" t="s">
        <v>7</v>
      </c>
      <c r="B83" s="1" t="s">
        <v>8</v>
      </c>
      <c r="C83" s="1" t="s">
        <v>74</v>
      </c>
      <c r="D83">
        <v>1</v>
      </c>
    </row>
    <row r="84" spans="1:4" x14ac:dyDescent="0.25">
      <c r="A84" s="1" t="s">
        <v>7</v>
      </c>
      <c r="B84" s="1" t="s">
        <v>8</v>
      </c>
      <c r="C84" s="1" t="s">
        <v>75</v>
      </c>
      <c r="D84">
        <v>1</v>
      </c>
    </row>
    <row r="85" spans="1:4" x14ac:dyDescent="0.25">
      <c r="A85" s="1" t="s">
        <v>7</v>
      </c>
      <c r="B85" s="1" t="s">
        <v>8</v>
      </c>
      <c r="C85" s="1" t="s">
        <v>76</v>
      </c>
      <c r="D85">
        <v>1</v>
      </c>
    </row>
    <row r="86" spans="1:4" x14ac:dyDescent="0.25">
      <c r="A86" s="1" t="s">
        <v>8</v>
      </c>
      <c r="B86" s="1" t="s">
        <v>9</v>
      </c>
      <c r="C86" s="1" t="s">
        <v>65</v>
      </c>
      <c r="D86">
        <v>0.9999999999507736</v>
      </c>
    </row>
    <row r="87" spans="1:4" x14ac:dyDescent="0.25">
      <c r="A87" s="1" t="s">
        <v>8</v>
      </c>
      <c r="B87" s="1" t="s">
        <v>9</v>
      </c>
      <c r="C87" s="1" t="s">
        <v>66</v>
      </c>
      <c r="D87">
        <v>0.99999999983877763</v>
      </c>
    </row>
    <row r="88" spans="1:4" x14ac:dyDescent="0.25">
      <c r="A88" s="1" t="s">
        <v>8</v>
      </c>
      <c r="B88" s="1" t="s">
        <v>9</v>
      </c>
      <c r="C88" s="1" t="s">
        <v>67</v>
      </c>
      <c r="D88">
        <v>0.9999999999988971</v>
      </c>
    </row>
    <row r="89" spans="1:4" x14ac:dyDescent="0.25">
      <c r="A89" s="1" t="s">
        <v>8</v>
      </c>
      <c r="B89" s="1" t="s">
        <v>9</v>
      </c>
      <c r="C89" s="1" t="s">
        <v>68</v>
      </c>
      <c r="D89">
        <v>1</v>
      </c>
    </row>
    <row r="90" spans="1:4" x14ac:dyDescent="0.25">
      <c r="A90" s="1" t="s">
        <v>8</v>
      </c>
      <c r="B90" s="1" t="s">
        <v>9</v>
      </c>
      <c r="C90" s="1" t="s">
        <v>69</v>
      </c>
      <c r="D90">
        <v>1</v>
      </c>
    </row>
    <row r="91" spans="1:4" x14ac:dyDescent="0.25">
      <c r="A91" s="1" t="s">
        <v>8</v>
      </c>
      <c r="B91" s="1" t="s">
        <v>9</v>
      </c>
      <c r="C91" s="1" t="s">
        <v>70</v>
      </c>
      <c r="D91">
        <v>1</v>
      </c>
    </row>
    <row r="92" spans="1:4" x14ac:dyDescent="0.25">
      <c r="A92" s="1" t="s">
        <v>8</v>
      </c>
      <c r="B92" s="1" t="s">
        <v>9</v>
      </c>
      <c r="C92" s="1" t="s">
        <v>71</v>
      </c>
      <c r="D92">
        <v>1</v>
      </c>
    </row>
    <row r="93" spans="1:4" x14ac:dyDescent="0.25">
      <c r="A93" s="1" t="s">
        <v>8</v>
      </c>
      <c r="B93" s="1" t="s">
        <v>9</v>
      </c>
      <c r="C93" s="1" t="s">
        <v>72</v>
      </c>
      <c r="D93">
        <v>0.99999999999999956</v>
      </c>
    </row>
    <row r="94" spans="1:4" x14ac:dyDescent="0.25">
      <c r="A94" s="1" t="s">
        <v>8</v>
      </c>
      <c r="B94" s="1" t="s">
        <v>9</v>
      </c>
      <c r="C94" s="1" t="s">
        <v>73</v>
      </c>
      <c r="D94">
        <v>0.99975720116930866</v>
      </c>
    </row>
    <row r="95" spans="1:4" x14ac:dyDescent="0.25">
      <c r="A95" s="1" t="s">
        <v>8</v>
      </c>
      <c r="B95" s="1" t="s">
        <v>9</v>
      </c>
      <c r="C95" s="1" t="s">
        <v>74</v>
      </c>
      <c r="D95">
        <v>0.9994692661187804</v>
      </c>
    </row>
    <row r="96" spans="1:4" x14ac:dyDescent="0.25">
      <c r="A96" s="1" t="s">
        <v>8</v>
      </c>
      <c r="B96" s="1" t="s">
        <v>9</v>
      </c>
      <c r="C96" s="1" t="s">
        <v>75</v>
      </c>
      <c r="D96">
        <v>0.99999990954824036</v>
      </c>
    </row>
    <row r="97" spans="1:4" x14ac:dyDescent="0.25">
      <c r="A97" s="1" t="s">
        <v>8</v>
      </c>
      <c r="B97" s="1" t="s">
        <v>9</v>
      </c>
      <c r="C97" s="1" t="s">
        <v>76</v>
      </c>
      <c r="D97">
        <v>0.99999999813614315</v>
      </c>
    </row>
    <row r="98" spans="1:4" x14ac:dyDescent="0.25">
      <c r="A98" s="1" t="s">
        <v>9</v>
      </c>
      <c r="B98" s="1" t="s">
        <v>10</v>
      </c>
      <c r="C98" s="1" t="s">
        <v>65</v>
      </c>
      <c r="D98">
        <v>0.9999999999507736</v>
      </c>
    </row>
    <row r="99" spans="1:4" x14ac:dyDescent="0.25">
      <c r="A99" s="1" t="s">
        <v>9</v>
      </c>
      <c r="B99" s="1" t="s">
        <v>10</v>
      </c>
      <c r="C99" s="1" t="s">
        <v>66</v>
      </c>
      <c r="D99">
        <v>0.99999999983877763</v>
      </c>
    </row>
    <row r="100" spans="1:4" x14ac:dyDescent="0.25">
      <c r="A100" s="1" t="s">
        <v>9</v>
      </c>
      <c r="B100" s="1" t="s">
        <v>10</v>
      </c>
      <c r="C100" s="1" t="s">
        <v>67</v>
      </c>
      <c r="D100">
        <v>0.99999999999886879</v>
      </c>
    </row>
    <row r="101" spans="1:4" x14ac:dyDescent="0.25">
      <c r="A101" s="1" t="s">
        <v>9</v>
      </c>
      <c r="B101" s="1" t="s">
        <v>10</v>
      </c>
      <c r="C101" s="1" t="s">
        <v>68</v>
      </c>
      <c r="D101">
        <v>1</v>
      </c>
    </row>
    <row r="102" spans="1:4" x14ac:dyDescent="0.25">
      <c r="A102" s="1" t="s">
        <v>9</v>
      </c>
      <c r="B102" s="1" t="s">
        <v>10</v>
      </c>
      <c r="C102" s="1" t="s">
        <v>69</v>
      </c>
      <c r="D102">
        <v>1</v>
      </c>
    </row>
    <row r="103" spans="1:4" x14ac:dyDescent="0.25">
      <c r="A103" s="1" t="s">
        <v>9</v>
      </c>
      <c r="B103" s="1" t="s">
        <v>10</v>
      </c>
      <c r="C103" s="1" t="s">
        <v>70</v>
      </c>
      <c r="D103">
        <v>1</v>
      </c>
    </row>
    <row r="104" spans="1:4" x14ac:dyDescent="0.25">
      <c r="A104" s="1" t="s">
        <v>9</v>
      </c>
      <c r="B104" s="1" t="s">
        <v>10</v>
      </c>
      <c r="C104" s="1" t="s">
        <v>71</v>
      </c>
      <c r="D104">
        <v>1</v>
      </c>
    </row>
    <row r="105" spans="1:4" x14ac:dyDescent="0.25">
      <c r="A105" s="1" t="s">
        <v>9</v>
      </c>
      <c r="B105" s="1" t="s">
        <v>10</v>
      </c>
      <c r="C105" s="1" t="s">
        <v>72</v>
      </c>
      <c r="D105">
        <v>0.99999999999999956</v>
      </c>
    </row>
    <row r="106" spans="1:4" x14ac:dyDescent="0.25">
      <c r="A106" s="1" t="s">
        <v>9</v>
      </c>
      <c r="B106" s="1" t="s">
        <v>10</v>
      </c>
      <c r="C106" s="1" t="s">
        <v>73</v>
      </c>
      <c r="D106">
        <v>0.99974014954645496</v>
      </c>
    </row>
    <row r="107" spans="1:4" x14ac:dyDescent="0.25">
      <c r="A107" s="1" t="s">
        <v>9</v>
      </c>
      <c r="B107" s="1" t="s">
        <v>10</v>
      </c>
      <c r="C107" s="1" t="s">
        <v>74</v>
      </c>
      <c r="D107">
        <v>0.99943200447050007</v>
      </c>
    </row>
    <row r="108" spans="1:4" x14ac:dyDescent="0.25">
      <c r="A108" s="1" t="s">
        <v>9</v>
      </c>
      <c r="B108" s="1" t="s">
        <v>10</v>
      </c>
      <c r="C108" s="1" t="s">
        <v>75</v>
      </c>
      <c r="D108">
        <v>0.99999990954824036</v>
      </c>
    </row>
    <row r="109" spans="1:4" x14ac:dyDescent="0.25">
      <c r="A109" s="1" t="s">
        <v>9</v>
      </c>
      <c r="B109" s="1" t="s">
        <v>10</v>
      </c>
      <c r="C109" s="1" t="s">
        <v>76</v>
      </c>
      <c r="D109">
        <v>0.99999999813614315</v>
      </c>
    </row>
    <row r="110" spans="1:4" x14ac:dyDescent="0.25">
      <c r="A110" s="1" t="s">
        <v>2</v>
      </c>
      <c r="B110" s="1" t="s">
        <v>5</v>
      </c>
      <c r="C110" s="1" t="s">
        <v>65</v>
      </c>
      <c r="D110">
        <v>1</v>
      </c>
    </row>
    <row r="111" spans="1:4" x14ac:dyDescent="0.25">
      <c r="A111" s="1" t="s">
        <v>2</v>
      </c>
      <c r="B111" s="1" t="s">
        <v>5</v>
      </c>
      <c r="C111" s="1" t="s">
        <v>66</v>
      </c>
      <c r="D111">
        <v>1</v>
      </c>
    </row>
    <row r="112" spans="1:4" x14ac:dyDescent="0.25">
      <c r="A112" s="1" t="s">
        <v>2</v>
      </c>
      <c r="B112" s="1" t="s">
        <v>5</v>
      </c>
      <c r="C112" s="1" t="s">
        <v>67</v>
      </c>
      <c r="D112">
        <v>1</v>
      </c>
    </row>
    <row r="113" spans="1:4" x14ac:dyDescent="0.25">
      <c r="A113" s="1" t="s">
        <v>2</v>
      </c>
      <c r="B113" s="1" t="s">
        <v>5</v>
      </c>
      <c r="C113" s="1" t="s">
        <v>68</v>
      </c>
      <c r="D113">
        <v>1</v>
      </c>
    </row>
    <row r="114" spans="1:4" x14ac:dyDescent="0.25">
      <c r="A114" s="1" t="s">
        <v>2</v>
      </c>
      <c r="B114" s="1" t="s">
        <v>5</v>
      </c>
      <c r="C114" s="1" t="s">
        <v>69</v>
      </c>
      <c r="D114">
        <v>1</v>
      </c>
    </row>
    <row r="115" spans="1:4" x14ac:dyDescent="0.25">
      <c r="A115" s="1" t="s">
        <v>2</v>
      </c>
      <c r="B115" s="1" t="s">
        <v>5</v>
      </c>
      <c r="C115" s="1" t="s">
        <v>70</v>
      </c>
      <c r="D115">
        <v>1</v>
      </c>
    </row>
    <row r="116" spans="1:4" x14ac:dyDescent="0.25">
      <c r="A116" s="1" t="s">
        <v>2</v>
      </c>
      <c r="B116" s="1" t="s">
        <v>5</v>
      </c>
      <c r="C116" s="1" t="s">
        <v>71</v>
      </c>
      <c r="D116">
        <v>1</v>
      </c>
    </row>
    <row r="117" spans="1:4" x14ac:dyDescent="0.25">
      <c r="A117" s="1" t="s">
        <v>2</v>
      </c>
      <c r="B117" s="1" t="s">
        <v>5</v>
      </c>
      <c r="C117" s="1" t="s">
        <v>72</v>
      </c>
      <c r="D117">
        <v>1</v>
      </c>
    </row>
    <row r="118" spans="1:4" x14ac:dyDescent="0.25">
      <c r="A118" s="1" t="s">
        <v>2</v>
      </c>
      <c r="B118" s="1" t="s">
        <v>5</v>
      </c>
      <c r="C118" s="1" t="s">
        <v>73</v>
      </c>
      <c r="D118">
        <v>1</v>
      </c>
    </row>
    <row r="119" spans="1:4" x14ac:dyDescent="0.25">
      <c r="A119" s="1" t="s">
        <v>2</v>
      </c>
      <c r="B119" s="1" t="s">
        <v>5</v>
      </c>
      <c r="C119" s="1" t="s">
        <v>74</v>
      </c>
      <c r="D119">
        <v>1</v>
      </c>
    </row>
    <row r="120" spans="1:4" x14ac:dyDescent="0.25">
      <c r="A120" s="1" t="s">
        <v>2</v>
      </c>
      <c r="B120" s="1" t="s">
        <v>5</v>
      </c>
      <c r="C120" s="1" t="s">
        <v>75</v>
      </c>
      <c r="D120">
        <v>1</v>
      </c>
    </row>
    <row r="121" spans="1:4" x14ac:dyDescent="0.25">
      <c r="A121" s="1" t="s">
        <v>2</v>
      </c>
      <c r="B121" s="1" t="s">
        <v>5</v>
      </c>
      <c r="C121" s="1" t="s">
        <v>76</v>
      </c>
      <c r="D121">
        <v>1</v>
      </c>
    </row>
    <row r="122" spans="1:4" x14ac:dyDescent="0.25">
      <c r="A122" s="1" t="s">
        <v>11</v>
      </c>
      <c r="B122" s="1" t="s">
        <v>10</v>
      </c>
      <c r="C122" s="1" t="s">
        <v>65</v>
      </c>
      <c r="D122">
        <v>0.72768521643847162</v>
      </c>
    </row>
    <row r="123" spans="1:4" x14ac:dyDescent="0.25">
      <c r="A123" s="1" t="s">
        <v>11</v>
      </c>
      <c r="B123" s="1" t="s">
        <v>10</v>
      </c>
      <c r="C123" s="1" t="s">
        <v>66</v>
      </c>
      <c r="D123">
        <v>0.30579744886817872</v>
      </c>
    </row>
    <row r="124" spans="1:4" x14ac:dyDescent="0.25">
      <c r="A124" s="1" t="s">
        <v>11</v>
      </c>
      <c r="B124" s="1" t="s">
        <v>10</v>
      </c>
      <c r="C124" s="1" t="s">
        <v>67</v>
      </c>
      <c r="D124">
        <v>0.99137267871283286</v>
      </c>
    </row>
    <row r="125" spans="1:4" x14ac:dyDescent="0.25">
      <c r="A125" s="1" t="s">
        <v>11</v>
      </c>
      <c r="B125" s="1" t="s">
        <v>10</v>
      </c>
      <c r="C125" s="1" t="s">
        <v>68</v>
      </c>
      <c r="D125">
        <v>1</v>
      </c>
    </row>
    <row r="126" spans="1:4" x14ac:dyDescent="0.25">
      <c r="A126" s="1" t="s">
        <v>11</v>
      </c>
      <c r="B126" s="1" t="s">
        <v>10</v>
      </c>
      <c r="C126" s="1" t="s">
        <v>69</v>
      </c>
      <c r="D126">
        <v>1</v>
      </c>
    </row>
    <row r="127" spans="1:4" x14ac:dyDescent="0.25">
      <c r="A127" s="1" t="s">
        <v>11</v>
      </c>
      <c r="B127" s="1" t="s">
        <v>10</v>
      </c>
      <c r="C127" s="1" t="s">
        <v>70</v>
      </c>
      <c r="D127">
        <v>1</v>
      </c>
    </row>
    <row r="128" spans="1:4" x14ac:dyDescent="0.25">
      <c r="A128" s="1" t="s">
        <v>11</v>
      </c>
      <c r="B128" s="1" t="s">
        <v>10</v>
      </c>
      <c r="C128" s="1" t="s">
        <v>71</v>
      </c>
      <c r="D128">
        <v>0.99999999999998601</v>
      </c>
    </row>
    <row r="129" spans="1:4" x14ac:dyDescent="0.25">
      <c r="A129" s="1" t="s">
        <v>11</v>
      </c>
      <c r="B129" s="1" t="s">
        <v>10</v>
      </c>
      <c r="C129" s="1" t="s">
        <v>72</v>
      </c>
      <c r="D129">
        <v>0.99999999866741662</v>
      </c>
    </row>
    <row r="130" spans="1:4" x14ac:dyDescent="0.25">
      <c r="A130" s="1" t="s">
        <v>11</v>
      </c>
      <c r="B130" s="1" t="s">
        <v>10</v>
      </c>
      <c r="C130" s="1" t="s">
        <v>73</v>
      </c>
      <c r="D130">
        <v>0.99991066834922993</v>
      </c>
    </row>
    <row r="131" spans="1:4" x14ac:dyDescent="0.25">
      <c r="A131" s="1" t="s">
        <v>11</v>
      </c>
      <c r="B131" s="1" t="s">
        <v>10</v>
      </c>
      <c r="C131" s="1" t="s">
        <v>74</v>
      </c>
      <c r="D131">
        <v>0.99999984219333449</v>
      </c>
    </row>
    <row r="132" spans="1:4" x14ac:dyDescent="0.25">
      <c r="A132" s="1" t="s">
        <v>11</v>
      </c>
      <c r="B132" s="1" t="s">
        <v>10</v>
      </c>
      <c r="C132" s="1" t="s">
        <v>75</v>
      </c>
      <c r="D132">
        <v>0.98953785964004248</v>
      </c>
    </row>
    <row r="133" spans="1:4" x14ac:dyDescent="0.25">
      <c r="A133" s="1" t="s">
        <v>11</v>
      </c>
      <c r="B133" s="1" t="s">
        <v>10</v>
      </c>
      <c r="C133" s="1" t="s">
        <v>76</v>
      </c>
      <c r="D133">
        <v>0.13073419786231133</v>
      </c>
    </row>
    <row r="134" spans="1:4" x14ac:dyDescent="0.25">
      <c r="A134" s="1" t="s">
        <v>10</v>
      </c>
      <c r="B134" s="1" t="s">
        <v>12</v>
      </c>
      <c r="C134" s="1" t="s">
        <v>65</v>
      </c>
      <c r="D134">
        <v>1</v>
      </c>
    </row>
    <row r="135" spans="1:4" x14ac:dyDescent="0.25">
      <c r="A135" s="1" t="s">
        <v>10</v>
      </c>
      <c r="B135" s="1" t="s">
        <v>12</v>
      </c>
      <c r="C135" s="1" t="s">
        <v>66</v>
      </c>
      <c r="D135">
        <v>1</v>
      </c>
    </row>
    <row r="136" spans="1:4" x14ac:dyDescent="0.25">
      <c r="A136" s="1" t="s">
        <v>10</v>
      </c>
      <c r="B136" s="1" t="s">
        <v>12</v>
      </c>
      <c r="C136" s="1" t="s">
        <v>67</v>
      </c>
      <c r="D136">
        <v>1</v>
      </c>
    </row>
    <row r="137" spans="1:4" x14ac:dyDescent="0.25">
      <c r="A137" s="1" t="s">
        <v>10</v>
      </c>
      <c r="B137" s="1" t="s">
        <v>12</v>
      </c>
      <c r="C137" s="1" t="s">
        <v>68</v>
      </c>
      <c r="D137">
        <v>1</v>
      </c>
    </row>
    <row r="138" spans="1:4" x14ac:dyDescent="0.25">
      <c r="A138" s="1" t="s">
        <v>10</v>
      </c>
      <c r="B138" s="1" t="s">
        <v>12</v>
      </c>
      <c r="C138" s="1" t="s">
        <v>69</v>
      </c>
      <c r="D138">
        <v>1</v>
      </c>
    </row>
    <row r="139" spans="1:4" x14ac:dyDescent="0.25">
      <c r="A139" s="1" t="s">
        <v>10</v>
      </c>
      <c r="B139" s="1" t="s">
        <v>12</v>
      </c>
      <c r="C139" s="1" t="s">
        <v>70</v>
      </c>
      <c r="D139">
        <v>1</v>
      </c>
    </row>
    <row r="140" spans="1:4" x14ac:dyDescent="0.25">
      <c r="A140" s="1" t="s">
        <v>10</v>
      </c>
      <c r="B140" s="1" t="s">
        <v>12</v>
      </c>
      <c r="C140" s="1" t="s">
        <v>71</v>
      </c>
      <c r="D140">
        <v>1</v>
      </c>
    </row>
    <row r="141" spans="1:4" x14ac:dyDescent="0.25">
      <c r="A141" s="1" t="s">
        <v>10</v>
      </c>
      <c r="B141" s="1" t="s">
        <v>12</v>
      </c>
      <c r="C141" s="1" t="s">
        <v>72</v>
      </c>
      <c r="D141">
        <v>1</v>
      </c>
    </row>
    <row r="142" spans="1:4" x14ac:dyDescent="0.25">
      <c r="A142" s="1" t="s">
        <v>10</v>
      </c>
      <c r="B142" s="1" t="s">
        <v>12</v>
      </c>
      <c r="C142" s="1" t="s">
        <v>73</v>
      </c>
      <c r="D142">
        <v>0.99999999941265427</v>
      </c>
    </row>
    <row r="143" spans="1:4" x14ac:dyDescent="0.25">
      <c r="A143" s="1" t="s">
        <v>10</v>
      </c>
      <c r="B143" s="1" t="s">
        <v>12</v>
      </c>
      <c r="C143" s="1" t="s">
        <v>74</v>
      </c>
      <c r="D143">
        <v>0.99999999999579758</v>
      </c>
    </row>
    <row r="144" spans="1:4" x14ac:dyDescent="0.25">
      <c r="A144" s="1" t="s">
        <v>10</v>
      </c>
      <c r="B144" s="1" t="s">
        <v>12</v>
      </c>
      <c r="C144" s="1" t="s">
        <v>75</v>
      </c>
      <c r="D144">
        <v>0.99999999999998535</v>
      </c>
    </row>
    <row r="145" spans="1:4" x14ac:dyDescent="0.25">
      <c r="A145" s="1" t="s">
        <v>10</v>
      </c>
      <c r="B145" s="1" t="s">
        <v>12</v>
      </c>
      <c r="C145" s="1" t="s">
        <v>76</v>
      </c>
      <c r="D145">
        <v>0.99999999999999623</v>
      </c>
    </row>
    <row r="146" spans="1:4" x14ac:dyDescent="0.25">
      <c r="A146" s="1" t="s">
        <v>14</v>
      </c>
      <c r="B146" s="1" t="s">
        <v>5</v>
      </c>
      <c r="C146" s="1" t="s">
        <v>65</v>
      </c>
      <c r="D146">
        <v>0.57681778101271397</v>
      </c>
    </row>
    <row r="147" spans="1:4" x14ac:dyDescent="0.25">
      <c r="A147" s="1" t="s">
        <v>14</v>
      </c>
      <c r="B147" s="1" t="s">
        <v>5</v>
      </c>
      <c r="C147" s="1" t="s">
        <v>66</v>
      </c>
      <c r="D147">
        <v>0.65054795189210934</v>
      </c>
    </row>
    <row r="148" spans="1:4" x14ac:dyDescent="0.25">
      <c r="A148" s="1" t="s">
        <v>14</v>
      </c>
      <c r="B148" s="1" t="s">
        <v>5</v>
      </c>
      <c r="C148" s="1" t="s">
        <v>67</v>
      </c>
      <c r="D148">
        <v>0.75898914543224516</v>
      </c>
    </row>
    <row r="149" spans="1:4" x14ac:dyDescent="0.25">
      <c r="A149" s="1" t="s">
        <v>14</v>
      </c>
      <c r="B149" s="1" t="s">
        <v>5</v>
      </c>
      <c r="C149" s="1" t="s">
        <v>68</v>
      </c>
      <c r="D149">
        <v>0.99966130582379498</v>
      </c>
    </row>
    <row r="150" spans="1:4" x14ac:dyDescent="0.25">
      <c r="A150" s="1" t="s">
        <v>14</v>
      </c>
      <c r="B150" s="1" t="s">
        <v>5</v>
      </c>
      <c r="C150" s="1" t="s">
        <v>69</v>
      </c>
      <c r="D150">
        <v>0.99955958983768123</v>
      </c>
    </row>
    <row r="151" spans="1:4" x14ac:dyDescent="0.25">
      <c r="A151" s="1" t="s">
        <v>14</v>
      </c>
      <c r="B151" s="1" t="s">
        <v>5</v>
      </c>
      <c r="C151" s="1" t="s">
        <v>70</v>
      </c>
      <c r="D151">
        <v>0.99969861529603232</v>
      </c>
    </row>
    <row r="152" spans="1:4" x14ac:dyDescent="0.25">
      <c r="A152" s="1" t="s">
        <v>14</v>
      </c>
      <c r="B152" s="1" t="s">
        <v>5</v>
      </c>
      <c r="C152" s="1" t="s">
        <v>71</v>
      </c>
      <c r="D152">
        <v>0.99979828255961711</v>
      </c>
    </row>
    <row r="153" spans="1:4" x14ac:dyDescent="0.25">
      <c r="A153" s="1" t="s">
        <v>14</v>
      </c>
      <c r="B153" s="1" t="s">
        <v>5</v>
      </c>
      <c r="C153" s="1" t="s">
        <v>72</v>
      </c>
      <c r="D153">
        <v>0.99970119032055516</v>
      </c>
    </row>
    <row r="154" spans="1:4" x14ac:dyDescent="0.25">
      <c r="A154" s="1" t="s">
        <v>14</v>
      </c>
      <c r="B154" s="1" t="s">
        <v>5</v>
      </c>
      <c r="C154" s="1" t="s">
        <v>73</v>
      </c>
      <c r="D154">
        <v>0.74716375215699427</v>
      </c>
    </row>
    <row r="155" spans="1:4" x14ac:dyDescent="0.25">
      <c r="A155" s="1" t="s">
        <v>14</v>
      </c>
      <c r="B155" s="1" t="s">
        <v>5</v>
      </c>
      <c r="C155" s="1" t="s">
        <v>74</v>
      </c>
      <c r="D155">
        <v>0.65586101412203623</v>
      </c>
    </row>
    <row r="156" spans="1:4" x14ac:dyDescent="0.25">
      <c r="A156" s="1" t="s">
        <v>14</v>
      </c>
      <c r="B156" s="1" t="s">
        <v>5</v>
      </c>
      <c r="C156" s="1" t="s">
        <v>75</v>
      </c>
      <c r="D156">
        <v>0.83681459479763853</v>
      </c>
    </row>
    <row r="157" spans="1:4" x14ac:dyDescent="0.25">
      <c r="A157" s="1" t="s">
        <v>14</v>
      </c>
      <c r="B157" s="1" t="s">
        <v>5</v>
      </c>
      <c r="C157" s="1" t="s">
        <v>76</v>
      </c>
      <c r="D157">
        <v>0.99890149016497387</v>
      </c>
    </row>
    <row r="158" spans="1:4" x14ac:dyDescent="0.25">
      <c r="A158" s="1" t="s">
        <v>15</v>
      </c>
      <c r="B158" s="1" t="s">
        <v>14</v>
      </c>
      <c r="C158" s="1" t="s">
        <v>65</v>
      </c>
      <c r="D158">
        <v>0.99999999945234763</v>
      </c>
    </row>
    <row r="159" spans="1:4" x14ac:dyDescent="0.25">
      <c r="A159" s="1" t="s">
        <v>15</v>
      </c>
      <c r="B159" s="1" t="s">
        <v>14</v>
      </c>
      <c r="C159" s="1" t="s">
        <v>66</v>
      </c>
      <c r="D159">
        <v>0.99999999944115725</v>
      </c>
    </row>
    <row r="160" spans="1:4" x14ac:dyDescent="0.25">
      <c r="A160" s="1" t="s">
        <v>15</v>
      </c>
      <c r="B160" s="1" t="s">
        <v>14</v>
      </c>
      <c r="C160" s="1" t="s">
        <v>67</v>
      </c>
      <c r="D160">
        <v>0.99999999968756637</v>
      </c>
    </row>
    <row r="161" spans="1:4" x14ac:dyDescent="0.25">
      <c r="A161" s="1" t="s">
        <v>15</v>
      </c>
      <c r="B161" s="1" t="s">
        <v>14</v>
      </c>
      <c r="C161" s="1" t="s">
        <v>68</v>
      </c>
      <c r="D161">
        <v>0.99999999999995137</v>
      </c>
    </row>
    <row r="162" spans="1:4" x14ac:dyDescent="0.25">
      <c r="A162" s="1" t="s">
        <v>15</v>
      </c>
      <c r="B162" s="1" t="s">
        <v>14</v>
      </c>
      <c r="C162" s="1" t="s">
        <v>69</v>
      </c>
      <c r="D162">
        <v>0.99999999999992029</v>
      </c>
    </row>
    <row r="163" spans="1:4" x14ac:dyDescent="0.25">
      <c r="A163" s="1" t="s">
        <v>15</v>
      </c>
      <c r="B163" s="1" t="s">
        <v>14</v>
      </c>
      <c r="C163" s="1" t="s">
        <v>70</v>
      </c>
      <c r="D163">
        <v>0.99999999999991318</v>
      </c>
    </row>
    <row r="164" spans="1:4" x14ac:dyDescent="0.25">
      <c r="A164" s="1" t="s">
        <v>15</v>
      </c>
      <c r="B164" s="1" t="s">
        <v>14</v>
      </c>
      <c r="C164" s="1" t="s">
        <v>71</v>
      </c>
      <c r="D164">
        <v>0.99999999999995492</v>
      </c>
    </row>
    <row r="165" spans="1:4" x14ac:dyDescent="0.25">
      <c r="A165" s="1" t="s">
        <v>15</v>
      </c>
      <c r="B165" s="1" t="s">
        <v>14</v>
      </c>
      <c r="C165" s="1" t="s">
        <v>72</v>
      </c>
      <c r="D165">
        <v>0.99999999999994804</v>
      </c>
    </row>
    <row r="166" spans="1:4" x14ac:dyDescent="0.25">
      <c r="A166" s="1" t="s">
        <v>15</v>
      </c>
      <c r="B166" s="1" t="s">
        <v>14</v>
      </c>
      <c r="C166" s="1" t="s">
        <v>73</v>
      </c>
      <c r="D166">
        <v>0.9999999997770106</v>
      </c>
    </row>
    <row r="167" spans="1:4" x14ac:dyDescent="0.25">
      <c r="A167" s="1" t="s">
        <v>15</v>
      </c>
      <c r="B167" s="1" t="s">
        <v>14</v>
      </c>
      <c r="C167" s="1" t="s">
        <v>74</v>
      </c>
      <c r="D167">
        <v>0.99999999967785658</v>
      </c>
    </row>
    <row r="168" spans="1:4" x14ac:dyDescent="0.25">
      <c r="A168" s="1" t="s">
        <v>15</v>
      </c>
      <c r="B168" s="1" t="s">
        <v>14</v>
      </c>
      <c r="C168" s="1" t="s">
        <v>75</v>
      </c>
      <c r="D168">
        <v>0.99999999967725772</v>
      </c>
    </row>
    <row r="169" spans="1:4" x14ac:dyDescent="0.25">
      <c r="A169" s="1" t="s">
        <v>15</v>
      </c>
      <c r="B169" s="1" t="s">
        <v>14</v>
      </c>
      <c r="C169" s="1" t="s">
        <v>76</v>
      </c>
      <c r="D169">
        <v>0.99999999961542918</v>
      </c>
    </row>
    <row r="170" spans="1:4" x14ac:dyDescent="0.25">
      <c r="A170" s="1" t="s">
        <v>16</v>
      </c>
      <c r="B170" s="1" t="s">
        <v>14</v>
      </c>
      <c r="C170" s="1" t="s">
        <v>65</v>
      </c>
      <c r="D170">
        <v>0.23454283817316163</v>
      </c>
    </row>
    <row r="171" spans="1:4" x14ac:dyDescent="0.25">
      <c r="A171" s="1" t="s">
        <v>16</v>
      </c>
      <c r="B171" s="1" t="s">
        <v>14</v>
      </c>
      <c r="C171" s="1" t="s">
        <v>66</v>
      </c>
      <c r="D171">
        <v>0.29783860357118136</v>
      </c>
    </row>
    <row r="172" spans="1:4" x14ac:dyDescent="0.25">
      <c r="A172" s="1" t="s">
        <v>16</v>
      </c>
      <c r="B172" s="1" t="s">
        <v>14</v>
      </c>
      <c r="C172" s="1" t="s">
        <v>67</v>
      </c>
      <c r="D172">
        <v>0.32740422178812056</v>
      </c>
    </row>
    <row r="173" spans="1:4" x14ac:dyDescent="0.25">
      <c r="A173" s="1" t="s">
        <v>16</v>
      </c>
      <c r="B173" s="1" t="s">
        <v>14</v>
      </c>
      <c r="C173" s="1" t="s">
        <v>68</v>
      </c>
      <c r="D173">
        <v>0.99655377836126646</v>
      </c>
    </row>
    <row r="174" spans="1:4" x14ac:dyDescent="0.25">
      <c r="A174" s="1" t="s">
        <v>16</v>
      </c>
      <c r="B174" s="1" t="s">
        <v>14</v>
      </c>
      <c r="C174" s="1" t="s">
        <v>69</v>
      </c>
      <c r="D174">
        <v>0.99267586877455372</v>
      </c>
    </row>
    <row r="175" spans="1:4" x14ac:dyDescent="0.25">
      <c r="A175" s="1" t="s">
        <v>16</v>
      </c>
      <c r="B175" s="1" t="s">
        <v>14</v>
      </c>
      <c r="C175" s="1" t="s">
        <v>70</v>
      </c>
      <c r="D175">
        <v>0.99210383167122718</v>
      </c>
    </row>
    <row r="176" spans="1:4" x14ac:dyDescent="0.25">
      <c r="A176" s="1" t="s">
        <v>16</v>
      </c>
      <c r="B176" s="1" t="s">
        <v>14</v>
      </c>
      <c r="C176" s="1" t="s">
        <v>71</v>
      </c>
      <c r="D176">
        <v>0.99210383167122718</v>
      </c>
    </row>
    <row r="177" spans="1:4" x14ac:dyDescent="0.25">
      <c r="A177" s="1" t="s">
        <v>16</v>
      </c>
      <c r="B177" s="1" t="s">
        <v>14</v>
      </c>
      <c r="C177" s="1" t="s">
        <v>72</v>
      </c>
      <c r="D177">
        <v>0.99210383167122718</v>
      </c>
    </row>
    <row r="178" spans="1:4" x14ac:dyDescent="0.25">
      <c r="A178" s="1" t="s">
        <v>16</v>
      </c>
      <c r="B178" s="1" t="s">
        <v>14</v>
      </c>
      <c r="C178" s="1" t="s">
        <v>73</v>
      </c>
      <c r="D178">
        <v>0.23116084770617992</v>
      </c>
    </row>
    <row r="179" spans="1:4" x14ac:dyDescent="0.25">
      <c r="A179" s="1" t="s">
        <v>16</v>
      </c>
      <c r="B179" s="1" t="s">
        <v>14</v>
      </c>
      <c r="C179" s="1" t="s">
        <v>74</v>
      </c>
      <c r="D179">
        <v>0.23116084770617976</v>
      </c>
    </row>
    <row r="180" spans="1:4" x14ac:dyDescent="0.25">
      <c r="A180" s="1" t="s">
        <v>16</v>
      </c>
      <c r="B180" s="1" t="s">
        <v>14</v>
      </c>
      <c r="C180" s="1" t="s">
        <v>75</v>
      </c>
      <c r="D180">
        <v>0.44751493519952845</v>
      </c>
    </row>
    <row r="181" spans="1:4" x14ac:dyDescent="0.25">
      <c r="A181" s="1" t="s">
        <v>16</v>
      </c>
      <c r="B181" s="1" t="s">
        <v>14</v>
      </c>
      <c r="C181" s="1" t="s">
        <v>76</v>
      </c>
      <c r="D181">
        <v>0.9938444990167552</v>
      </c>
    </row>
    <row r="182" spans="1:4" x14ac:dyDescent="0.25">
      <c r="A182" s="1" t="s">
        <v>17</v>
      </c>
      <c r="B182" s="1" t="s">
        <v>15</v>
      </c>
      <c r="C182" s="1" t="s">
        <v>65</v>
      </c>
      <c r="D182">
        <v>0.99999942547837184</v>
      </c>
    </row>
    <row r="183" spans="1:4" x14ac:dyDescent="0.25">
      <c r="A183" s="1" t="s">
        <v>17</v>
      </c>
      <c r="B183" s="1" t="s">
        <v>15</v>
      </c>
      <c r="C183" s="1" t="s">
        <v>66</v>
      </c>
      <c r="D183">
        <v>0.99999942046297585</v>
      </c>
    </row>
    <row r="184" spans="1:4" x14ac:dyDescent="0.25">
      <c r="A184" s="1" t="s">
        <v>17</v>
      </c>
      <c r="B184" s="1" t="s">
        <v>15</v>
      </c>
      <c r="C184" s="1" t="s">
        <v>67</v>
      </c>
      <c r="D184">
        <v>0.99999954859368367</v>
      </c>
    </row>
    <row r="185" spans="1:4" x14ac:dyDescent="0.25">
      <c r="A185" s="1" t="s">
        <v>17</v>
      </c>
      <c r="B185" s="1" t="s">
        <v>15</v>
      </c>
      <c r="C185" s="1" t="s">
        <v>68</v>
      </c>
      <c r="D185">
        <v>0.99999999981572052</v>
      </c>
    </row>
    <row r="186" spans="1:4" x14ac:dyDescent="0.25">
      <c r="A186" s="1" t="s">
        <v>17</v>
      </c>
      <c r="B186" s="1" t="s">
        <v>15</v>
      </c>
      <c r="C186" s="1" t="s">
        <v>69</v>
      </c>
      <c r="D186">
        <v>0.99999999977215892</v>
      </c>
    </row>
    <row r="187" spans="1:4" x14ac:dyDescent="0.25">
      <c r="A187" s="1" t="s">
        <v>17</v>
      </c>
      <c r="B187" s="1" t="s">
        <v>15</v>
      </c>
      <c r="C187" s="1" t="s">
        <v>70</v>
      </c>
      <c r="D187">
        <v>0.99999999976364773</v>
      </c>
    </row>
    <row r="188" spans="1:4" x14ac:dyDescent="0.25">
      <c r="A188" s="1" t="s">
        <v>17</v>
      </c>
      <c r="B188" s="1" t="s">
        <v>15</v>
      </c>
      <c r="C188" s="1" t="s">
        <v>71</v>
      </c>
      <c r="D188">
        <v>0.99999999982178944</v>
      </c>
    </row>
    <row r="189" spans="1:4" x14ac:dyDescent="0.25">
      <c r="A189" s="1" t="s">
        <v>17</v>
      </c>
      <c r="B189" s="1" t="s">
        <v>15</v>
      </c>
      <c r="C189" s="1" t="s">
        <v>72</v>
      </c>
      <c r="D189">
        <v>0.99999999981039789</v>
      </c>
    </row>
    <row r="190" spans="1:4" x14ac:dyDescent="0.25">
      <c r="A190" s="1" t="s">
        <v>17</v>
      </c>
      <c r="B190" s="1" t="s">
        <v>15</v>
      </c>
      <c r="C190" s="1" t="s">
        <v>73</v>
      </c>
      <c r="D190">
        <v>0.99999960949418143</v>
      </c>
    </row>
    <row r="191" spans="1:4" x14ac:dyDescent="0.25">
      <c r="A191" s="1" t="s">
        <v>17</v>
      </c>
      <c r="B191" s="1" t="s">
        <v>15</v>
      </c>
      <c r="C191" s="1" t="s">
        <v>74</v>
      </c>
      <c r="D191">
        <v>0.99999954261811608</v>
      </c>
    </row>
    <row r="192" spans="1:4" x14ac:dyDescent="0.25">
      <c r="A192" s="1" t="s">
        <v>17</v>
      </c>
      <c r="B192" s="1" t="s">
        <v>15</v>
      </c>
      <c r="C192" s="1" t="s">
        <v>75</v>
      </c>
      <c r="D192">
        <v>0.99999954225298238</v>
      </c>
    </row>
    <row r="193" spans="1:4" x14ac:dyDescent="0.25">
      <c r="A193" s="1" t="s">
        <v>17</v>
      </c>
      <c r="B193" s="1" t="s">
        <v>15</v>
      </c>
      <c r="C193" s="1" t="s">
        <v>76</v>
      </c>
      <c r="D193">
        <v>0.99999950644594582</v>
      </c>
    </row>
    <row r="194" spans="1:4" x14ac:dyDescent="0.25">
      <c r="A194" s="1" t="s">
        <v>18</v>
      </c>
      <c r="B194" s="1" t="s">
        <v>17</v>
      </c>
      <c r="C194" s="1" t="s">
        <v>65</v>
      </c>
      <c r="D194">
        <v>0.99999942547837151</v>
      </c>
    </row>
    <row r="195" spans="1:4" x14ac:dyDescent="0.25">
      <c r="A195" s="1" t="s">
        <v>18</v>
      </c>
      <c r="B195" s="1" t="s">
        <v>17</v>
      </c>
      <c r="C195" s="1" t="s">
        <v>66</v>
      </c>
      <c r="D195">
        <v>0.99999942046297541</v>
      </c>
    </row>
    <row r="196" spans="1:4" x14ac:dyDescent="0.25">
      <c r="A196" s="1" t="s">
        <v>18</v>
      </c>
      <c r="B196" s="1" t="s">
        <v>17</v>
      </c>
      <c r="C196" s="1" t="s">
        <v>67</v>
      </c>
      <c r="D196">
        <v>0.99999954859368356</v>
      </c>
    </row>
    <row r="197" spans="1:4" x14ac:dyDescent="0.25">
      <c r="A197" s="1" t="s">
        <v>18</v>
      </c>
      <c r="B197" s="1" t="s">
        <v>17</v>
      </c>
      <c r="C197" s="1" t="s">
        <v>68</v>
      </c>
      <c r="D197">
        <v>0.99999999981572052</v>
      </c>
    </row>
    <row r="198" spans="1:4" x14ac:dyDescent="0.25">
      <c r="A198" s="1" t="s">
        <v>18</v>
      </c>
      <c r="B198" s="1" t="s">
        <v>17</v>
      </c>
      <c r="C198" s="1" t="s">
        <v>69</v>
      </c>
      <c r="D198">
        <v>0.99999999966719533</v>
      </c>
    </row>
    <row r="199" spans="1:4" x14ac:dyDescent="0.25">
      <c r="A199" s="1" t="s">
        <v>18</v>
      </c>
      <c r="B199" s="1" t="s">
        <v>17</v>
      </c>
      <c r="C199" s="1" t="s">
        <v>70</v>
      </c>
      <c r="D199">
        <v>0.99999999967383224</v>
      </c>
    </row>
    <row r="200" spans="1:4" x14ac:dyDescent="0.25">
      <c r="A200" s="1" t="s">
        <v>18</v>
      </c>
      <c r="B200" s="1" t="s">
        <v>17</v>
      </c>
      <c r="C200" s="1" t="s">
        <v>71</v>
      </c>
      <c r="D200">
        <v>0.9999999997694391</v>
      </c>
    </row>
    <row r="201" spans="1:4" x14ac:dyDescent="0.25">
      <c r="A201" s="1" t="s">
        <v>18</v>
      </c>
      <c r="B201" s="1" t="s">
        <v>17</v>
      </c>
      <c r="C201" s="1" t="s">
        <v>72</v>
      </c>
      <c r="D201">
        <v>0.99999999976042475</v>
      </c>
    </row>
    <row r="202" spans="1:4" x14ac:dyDescent="0.25">
      <c r="A202" s="1" t="s">
        <v>18</v>
      </c>
      <c r="B202" s="1" t="s">
        <v>17</v>
      </c>
      <c r="C202" s="1" t="s">
        <v>73</v>
      </c>
      <c r="D202">
        <v>0.99999956143988666</v>
      </c>
    </row>
    <row r="203" spans="1:4" x14ac:dyDescent="0.25">
      <c r="A203" s="1" t="s">
        <v>18</v>
      </c>
      <c r="B203" s="1" t="s">
        <v>17</v>
      </c>
      <c r="C203" s="1" t="s">
        <v>74</v>
      </c>
      <c r="D203">
        <v>0.99999954261811563</v>
      </c>
    </row>
    <row r="204" spans="1:4" x14ac:dyDescent="0.25">
      <c r="A204" s="1" t="s">
        <v>18</v>
      </c>
      <c r="B204" s="1" t="s">
        <v>17</v>
      </c>
      <c r="C204" s="1" t="s">
        <v>75</v>
      </c>
      <c r="D204">
        <v>0.99999954225298193</v>
      </c>
    </row>
    <row r="205" spans="1:4" x14ac:dyDescent="0.25">
      <c r="A205" s="1" t="s">
        <v>18</v>
      </c>
      <c r="B205" s="1" t="s">
        <v>17</v>
      </c>
      <c r="C205" s="1" t="s">
        <v>76</v>
      </c>
      <c r="D205">
        <v>0.99999950644594482</v>
      </c>
    </row>
    <row r="206" spans="1:4" x14ac:dyDescent="0.25">
      <c r="A206" s="1" t="s">
        <v>19</v>
      </c>
      <c r="B206" s="1" t="s">
        <v>16</v>
      </c>
      <c r="C206" s="1" t="s">
        <v>65</v>
      </c>
      <c r="D206">
        <v>0.99999999870558809</v>
      </c>
    </row>
    <row r="207" spans="1:4" x14ac:dyDescent="0.25">
      <c r="A207" s="1" t="s">
        <v>19</v>
      </c>
      <c r="B207" s="1" t="s">
        <v>16</v>
      </c>
      <c r="C207" s="1" t="s">
        <v>66</v>
      </c>
      <c r="D207">
        <v>0.99999999881198898</v>
      </c>
    </row>
    <row r="208" spans="1:4" x14ac:dyDescent="0.25">
      <c r="A208" s="1" t="s">
        <v>19</v>
      </c>
      <c r="B208" s="1" t="s">
        <v>16</v>
      </c>
      <c r="C208" s="1" t="s">
        <v>67</v>
      </c>
      <c r="D208">
        <v>0.99999999990153743</v>
      </c>
    </row>
    <row r="209" spans="1:4" x14ac:dyDescent="0.25">
      <c r="A209" s="1" t="s">
        <v>19</v>
      </c>
      <c r="B209" s="1" t="s">
        <v>16</v>
      </c>
      <c r="C209" s="1" t="s">
        <v>68</v>
      </c>
      <c r="D209">
        <v>0.99999999999999845</v>
      </c>
    </row>
    <row r="210" spans="1:4" x14ac:dyDescent="0.25">
      <c r="A210" s="1" t="s">
        <v>19</v>
      </c>
      <c r="B210" s="1" t="s">
        <v>16</v>
      </c>
      <c r="C210" s="1" t="s">
        <v>69</v>
      </c>
      <c r="D210">
        <v>0.99999999999999867</v>
      </c>
    </row>
    <row r="211" spans="1:4" x14ac:dyDescent="0.25">
      <c r="A211" s="1" t="s">
        <v>19</v>
      </c>
      <c r="B211" s="1" t="s">
        <v>16</v>
      </c>
      <c r="C211" s="1" t="s">
        <v>70</v>
      </c>
      <c r="D211">
        <v>0.99999999999992983</v>
      </c>
    </row>
    <row r="212" spans="1:4" x14ac:dyDescent="0.25">
      <c r="A212" s="1" t="s">
        <v>19</v>
      </c>
      <c r="B212" s="1" t="s">
        <v>16</v>
      </c>
      <c r="C212" s="1" t="s">
        <v>71</v>
      </c>
      <c r="D212">
        <v>0.99999999999841771</v>
      </c>
    </row>
    <row r="213" spans="1:4" x14ac:dyDescent="0.25">
      <c r="A213" s="1" t="s">
        <v>19</v>
      </c>
      <c r="B213" s="1" t="s">
        <v>16</v>
      </c>
      <c r="C213" s="1" t="s">
        <v>72</v>
      </c>
      <c r="D213">
        <v>0.99999999999841771</v>
      </c>
    </row>
    <row r="214" spans="1:4" x14ac:dyDescent="0.25">
      <c r="A214" s="1" t="s">
        <v>19</v>
      </c>
      <c r="B214" s="1" t="s">
        <v>16</v>
      </c>
      <c r="C214" s="1" t="s">
        <v>73</v>
      </c>
      <c r="D214">
        <v>0.99999999741229795</v>
      </c>
    </row>
    <row r="215" spans="1:4" x14ac:dyDescent="0.25">
      <c r="A215" s="1" t="s">
        <v>19</v>
      </c>
      <c r="B215" s="1" t="s">
        <v>16</v>
      </c>
      <c r="C215" s="1" t="s">
        <v>74</v>
      </c>
      <c r="D215">
        <v>0.99999999853937194</v>
      </c>
    </row>
    <row r="216" spans="1:4" x14ac:dyDescent="0.25">
      <c r="A216" s="1" t="s">
        <v>19</v>
      </c>
      <c r="B216" s="1" t="s">
        <v>16</v>
      </c>
      <c r="C216" s="1" t="s">
        <v>75</v>
      </c>
      <c r="D216">
        <v>0.99999999863885392</v>
      </c>
    </row>
    <row r="217" spans="1:4" x14ac:dyDescent="0.25">
      <c r="A217" s="1" t="s">
        <v>19</v>
      </c>
      <c r="B217" s="1" t="s">
        <v>16</v>
      </c>
      <c r="C217" s="1" t="s">
        <v>76</v>
      </c>
      <c r="D217">
        <v>0.99999999993485056</v>
      </c>
    </row>
    <row r="218" spans="1:4" x14ac:dyDescent="0.25">
      <c r="A218" s="1" t="s">
        <v>20</v>
      </c>
      <c r="B218" s="1" t="s">
        <v>167</v>
      </c>
      <c r="C218" s="1" t="s">
        <v>65</v>
      </c>
      <c r="D218">
        <v>0.99999999487306201</v>
      </c>
    </row>
    <row r="219" spans="1:4" x14ac:dyDescent="0.25">
      <c r="A219" s="1" t="s">
        <v>20</v>
      </c>
      <c r="B219" s="1" t="s">
        <v>167</v>
      </c>
      <c r="C219" s="1" t="s">
        <v>66</v>
      </c>
      <c r="D219">
        <v>0.99999999487306201</v>
      </c>
    </row>
    <row r="220" spans="1:4" x14ac:dyDescent="0.25">
      <c r="A220" s="1" t="s">
        <v>20</v>
      </c>
      <c r="B220" s="1" t="s">
        <v>167</v>
      </c>
      <c r="C220" s="1" t="s">
        <v>67</v>
      </c>
      <c r="D220">
        <v>0.99999999487306201</v>
      </c>
    </row>
    <row r="221" spans="1:4" x14ac:dyDescent="0.25">
      <c r="A221" s="1" t="s">
        <v>20</v>
      </c>
      <c r="B221" s="1" t="s">
        <v>167</v>
      </c>
      <c r="C221" s="1" t="s">
        <v>68</v>
      </c>
      <c r="D221">
        <v>0.99999999999841771</v>
      </c>
    </row>
    <row r="222" spans="1:4" x14ac:dyDescent="0.25">
      <c r="A222" s="1" t="s">
        <v>20</v>
      </c>
      <c r="B222" s="1" t="s">
        <v>167</v>
      </c>
      <c r="C222" s="1" t="s">
        <v>69</v>
      </c>
      <c r="D222">
        <v>0.99999999999947797</v>
      </c>
    </row>
    <row r="223" spans="1:4" x14ac:dyDescent="0.25">
      <c r="A223" s="1" t="s">
        <v>20</v>
      </c>
      <c r="B223" s="1" t="s">
        <v>167</v>
      </c>
      <c r="C223" s="1" t="s">
        <v>70</v>
      </c>
      <c r="D223">
        <v>0.99999999999978484</v>
      </c>
    </row>
    <row r="224" spans="1:4" x14ac:dyDescent="0.25">
      <c r="A224" s="1" t="s">
        <v>20</v>
      </c>
      <c r="B224" s="1" t="s">
        <v>167</v>
      </c>
      <c r="C224" s="1" t="s">
        <v>71</v>
      </c>
      <c r="D224">
        <v>0.99999999999961076</v>
      </c>
    </row>
    <row r="225" spans="1:4" x14ac:dyDescent="0.25">
      <c r="A225" s="1" t="s">
        <v>20</v>
      </c>
      <c r="B225" s="1" t="s">
        <v>167</v>
      </c>
      <c r="C225" s="1" t="s">
        <v>72</v>
      </c>
      <c r="D225">
        <v>0.99999999999930411</v>
      </c>
    </row>
    <row r="226" spans="1:4" x14ac:dyDescent="0.25">
      <c r="A226" s="1" t="s">
        <v>20</v>
      </c>
      <c r="B226" s="1" t="s">
        <v>167</v>
      </c>
      <c r="C226" s="1" t="s">
        <v>73</v>
      </c>
      <c r="D226">
        <v>0.99999999487306201</v>
      </c>
    </row>
    <row r="227" spans="1:4" x14ac:dyDescent="0.25">
      <c r="A227" s="1" t="s">
        <v>20</v>
      </c>
      <c r="B227" s="1" t="s">
        <v>167</v>
      </c>
      <c r="C227" s="1" t="s">
        <v>74</v>
      </c>
      <c r="D227">
        <v>0.99999999487306201</v>
      </c>
    </row>
    <row r="228" spans="1:4" x14ac:dyDescent="0.25">
      <c r="A228" s="1" t="s">
        <v>20</v>
      </c>
      <c r="B228" s="1" t="s">
        <v>167</v>
      </c>
      <c r="C228" s="1" t="s">
        <v>75</v>
      </c>
      <c r="D228">
        <v>0.99999999487306201</v>
      </c>
    </row>
    <row r="229" spans="1:4" x14ac:dyDescent="0.25">
      <c r="A229" s="1" t="s">
        <v>20</v>
      </c>
      <c r="B229" s="1" t="s">
        <v>167</v>
      </c>
      <c r="C229" s="1" t="s">
        <v>76</v>
      </c>
      <c r="D229">
        <v>0.99999999978224041</v>
      </c>
    </row>
    <row r="230" spans="1:4" x14ac:dyDescent="0.25">
      <c r="A230" s="1" t="s">
        <v>21</v>
      </c>
      <c r="B230" s="1" t="s">
        <v>20</v>
      </c>
      <c r="C230" s="1" t="s">
        <v>65</v>
      </c>
      <c r="D230">
        <v>0.9999999964655788</v>
      </c>
    </row>
    <row r="231" spans="1:4" x14ac:dyDescent="0.25">
      <c r="A231" s="1" t="s">
        <v>21</v>
      </c>
      <c r="B231" s="1" t="s">
        <v>20</v>
      </c>
      <c r="C231" s="1" t="s">
        <v>66</v>
      </c>
      <c r="D231">
        <v>0.99999999754177904</v>
      </c>
    </row>
    <row r="232" spans="1:4" x14ac:dyDescent="0.25">
      <c r="A232" s="1" t="s">
        <v>21</v>
      </c>
      <c r="B232" s="1" t="s">
        <v>20</v>
      </c>
      <c r="C232" s="1" t="s">
        <v>67</v>
      </c>
      <c r="D232">
        <v>0.99999999934293493</v>
      </c>
    </row>
    <row r="233" spans="1:4" x14ac:dyDescent="0.25">
      <c r="A233" s="1" t="s">
        <v>21</v>
      </c>
      <c r="B233" s="1" t="s">
        <v>20</v>
      </c>
      <c r="C233" s="1" t="s">
        <v>68</v>
      </c>
      <c r="D233">
        <v>0.99999999999999956</v>
      </c>
    </row>
    <row r="234" spans="1:4" x14ac:dyDescent="0.25">
      <c r="A234" s="1" t="s">
        <v>21</v>
      </c>
      <c r="B234" s="1" t="s">
        <v>20</v>
      </c>
      <c r="C234" s="1" t="s">
        <v>69</v>
      </c>
      <c r="D234">
        <v>0.99999999999989897</v>
      </c>
    </row>
    <row r="235" spans="1:4" x14ac:dyDescent="0.25">
      <c r="A235" s="1" t="s">
        <v>21</v>
      </c>
      <c r="B235" s="1" t="s">
        <v>20</v>
      </c>
      <c r="C235" s="1" t="s">
        <v>70</v>
      </c>
      <c r="D235">
        <v>0.99999999999946421</v>
      </c>
    </row>
    <row r="236" spans="1:4" x14ac:dyDescent="0.25">
      <c r="A236" s="1" t="s">
        <v>21</v>
      </c>
      <c r="B236" s="1" t="s">
        <v>20</v>
      </c>
      <c r="C236" s="1" t="s">
        <v>71</v>
      </c>
      <c r="D236">
        <v>0.99999999999900524</v>
      </c>
    </row>
    <row r="237" spans="1:4" x14ac:dyDescent="0.25">
      <c r="A237" s="1" t="s">
        <v>21</v>
      </c>
      <c r="B237" s="1" t="s">
        <v>20</v>
      </c>
      <c r="C237" s="1" t="s">
        <v>72</v>
      </c>
      <c r="D237">
        <v>0.99999999999889777</v>
      </c>
    </row>
    <row r="238" spans="1:4" x14ac:dyDescent="0.25">
      <c r="A238" s="1" t="s">
        <v>21</v>
      </c>
      <c r="B238" s="1" t="s">
        <v>20</v>
      </c>
      <c r="C238" s="1" t="s">
        <v>73</v>
      </c>
      <c r="D238">
        <v>0.99999999614331814</v>
      </c>
    </row>
    <row r="239" spans="1:4" x14ac:dyDescent="0.25">
      <c r="A239" s="1" t="s">
        <v>21</v>
      </c>
      <c r="B239" s="1" t="s">
        <v>20</v>
      </c>
      <c r="C239" s="1" t="s">
        <v>74</v>
      </c>
      <c r="D239">
        <v>0.99999999597983269</v>
      </c>
    </row>
    <row r="240" spans="1:4" x14ac:dyDescent="0.25">
      <c r="A240" s="1" t="s">
        <v>21</v>
      </c>
      <c r="B240" s="1" t="s">
        <v>20</v>
      </c>
      <c r="C240" s="1" t="s">
        <v>75</v>
      </c>
      <c r="D240">
        <v>0.99999999613378621</v>
      </c>
    </row>
    <row r="241" spans="1:4" x14ac:dyDescent="0.25">
      <c r="A241" s="1" t="s">
        <v>21</v>
      </c>
      <c r="B241" s="1" t="s">
        <v>20</v>
      </c>
      <c r="C241" s="1" t="s">
        <v>76</v>
      </c>
      <c r="D241">
        <v>0.99999999519344307</v>
      </c>
    </row>
    <row r="242" spans="1:4" x14ac:dyDescent="0.25">
      <c r="A242" s="1" t="s">
        <v>165</v>
      </c>
      <c r="B242" s="1" t="s">
        <v>168</v>
      </c>
      <c r="C242" s="1" t="s">
        <v>65</v>
      </c>
      <c r="D242">
        <v>0.99999999870558809</v>
      </c>
    </row>
    <row r="243" spans="1:4" x14ac:dyDescent="0.25">
      <c r="A243" s="1" t="s">
        <v>165</v>
      </c>
      <c r="B243" s="1" t="s">
        <v>168</v>
      </c>
      <c r="C243" s="1" t="s">
        <v>66</v>
      </c>
      <c r="D243">
        <v>0.99999999881198898</v>
      </c>
    </row>
    <row r="244" spans="1:4" x14ac:dyDescent="0.25">
      <c r="A244" s="1" t="s">
        <v>165</v>
      </c>
      <c r="B244" s="1" t="s">
        <v>168</v>
      </c>
      <c r="C244" s="1" t="s">
        <v>67</v>
      </c>
      <c r="D244">
        <v>0.99999999990153743</v>
      </c>
    </row>
    <row r="245" spans="1:4" x14ac:dyDescent="0.25">
      <c r="A245" s="1" t="s">
        <v>165</v>
      </c>
      <c r="B245" s="1" t="s">
        <v>168</v>
      </c>
      <c r="C245" s="1" t="s">
        <v>68</v>
      </c>
      <c r="D245">
        <v>0.99999999999999845</v>
      </c>
    </row>
    <row r="246" spans="1:4" x14ac:dyDescent="0.25">
      <c r="A246" s="1" t="s">
        <v>165</v>
      </c>
      <c r="B246" s="1" t="s">
        <v>168</v>
      </c>
      <c r="C246" s="1" t="s">
        <v>69</v>
      </c>
      <c r="D246">
        <v>1</v>
      </c>
    </row>
    <row r="247" spans="1:4" x14ac:dyDescent="0.25">
      <c r="A247" s="1" t="s">
        <v>165</v>
      </c>
      <c r="B247" s="1" t="s">
        <v>168</v>
      </c>
      <c r="C247" s="1" t="s">
        <v>70</v>
      </c>
      <c r="D247">
        <v>0.99999999999999556</v>
      </c>
    </row>
    <row r="248" spans="1:4" x14ac:dyDescent="0.25">
      <c r="A248" s="1" t="s">
        <v>165</v>
      </c>
      <c r="B248" s="1" t="s">
        <v>168</v>
      </c>
      <c r="C248" s="1" t="s">
        <v>71</v>
      </c>
      <c r="D248">
        <v>0.99999999999982814</v>
      </c>
    </row>
    <row r="249" spans="1:4" x14ac:dyDescent="0.25">
      <c r="A249" s="1" t="s">
        <v>165</v>
      </c>
      <c r="B249" s="1" t="s">
        <v>168</v>
      </c>
      <c r="C249" s="1" t="s">
        <v>72</v>
      </c>
      <c r="D249">
        <v>0.99999999999978928</v>
      </c>
    </row>
    <row r="250" spans="1:4" x14ac:dyDescent="0.25">
      <c r="A250" s="1" t="s">
        <v>165</v>
      </c>
      <c r="B250" s="1" t="s">
        <v>168</v>
      </c>
      <c r="C250" s="1" t="s">
        <v>73</v>
      </c>
      <c r="D250">
        <v>0.99999999904831882</v>
      </c>
    </row>
    <row r="251" spans="1:4" x14ac:dyDescent="0.25">
      <c r="A251" s="1" t="s">
        <v>165</v>
      </c>
      <c r="B251" s="1" t="s">
        <v>168</v>
      </c>
      <c r="C251" s="1" t="s">
        <v>74</v>
      </c>
      <c r="D251">
        <v>0.99999999853937194</v>
      </c>
    </row>
    <row r="252" spans="1:4" x14ac:dyDescent="0.25">
      <c r="A252" s="1" t="s">
        <v>165</v>
      </c>
      <c r="B252" s="1" t="s">
        <v>168</v>
      </c>
      <c r="C252" s="1" t="s">
        <v>75</v>
      </c>
      <c r="D252">
        <v>0.99999999863885392</v>
      </c>
    </row>
    <row r="253" spans="1:4" x14ac:dyDescent="0.25">
      <c r="A253" s="1" t="s">
        <v>165</v>
      </c>
      <c r="B253" s="1" t="s">
        <v>168</v>
      </c>
      <c r="C253" s="1" t="s">
        <v>76</v>
      </c>
      <c r="D253">
        <v>0.99999999846612231</v>
      </c>
    </row>
    <row r="254" spans="1:4" x14ac:dyDescent="0.25">
      <c r="A254" s="1" t="s">
        <v>22</v>
      </c>
      <c r="B254" s="1" t="s">
        <v>0</v>
      </c>
      <c r="C254" s="1" t="s">
        <v>65</v>
      </c>
      <c r="D254">
        <v>1</v>
      </c>
    </row>
    <row r="255" spans="1:4" x14ac:dyDescent="0.25">
      <c r="A255" s="1" t="s">
        <v>22</v>
      </c>
      <c r="B255" s="1" t="s">
        <v>0</v>
      </c>
      <c r="C255" s="1" t="s">
        <v>66</v>
      </c>
      <c r="D255">
        <v>1</v>
      </c>
    </row>
    <row r="256" spans="1:4" x14ac:dyDescent="0.25">
      <c r="A256" s="1" t="s">
        <v>22</v>
      </c>
      <c r="B256" s="1" t="s">
        <v>0</v>
      </c>
      <c r="C256" s="1" t="s">
        <v>67</v>
      </c>
      <c r="D256">
        <v>1</v>
      </c>
    </row>
    <row r="257" spans="1:4" x14ac:dyDescent="0.25">
      <c r="A257" s="1" t="s">
        <v>22</v>
      </c>
      <c r="B257" s="1" t="s">
        <v>0</v>
      </c>
      <c r="C257" s="1" t="s">
        <v>68</v>
      </c>
      <c r="D257">
        <v>1</v>
      </c>
    </row>
    <row r="258" spans="1:4" x14ac:dyDescent="0.25">
      <c r="A258" s="1" t="s">
        <v>22</v>
      </c>
      <c r="B258" s="1" t="s">
        <v>0</v>
      </c>
      <c r="C258" s="1" t="s">
        <v>69</v>
      </c>
      <c r="D258">
        <v>1</v>
      </c>
    </row>
    <row r="259" spans="1:4" x14ac:dyDescent="0.25">
      <c r="A259" s="1" t="s">
        <v>22</v>
      </c>
      <c r="B259" s="1" t="s">
        <v>0</v>
      </c>
      <c r="C259" s="1" t="s">
        <v>70</v>
      </c>
      <c r="D259">
        <v>1</v>
      </c>
    </row>
    <row r="260" spans="1:4" x14ac:dyDescent="0.25">
      <c r="A260" s="1" t="s">
        <v>22</v>
      </c>
      <c r="B260" s="1" t="s">
        <v>0</v>
      </c>
      <c r="C260" s="1" t="s">
        <v>71</v>
      </c>
      <c r="D260">
        <v>1</v>
      </c>
    </row>
    <row r="261" spans="1:4" x14ac:dyDescent="0.25">
      <c r="A261" s="1" t="s">
        <v>22</v>
      </c>
      <c r="B261" s="1" t="s">
        <v>0</v>
      </c>
      <c r="C261" s="1" t="s">
        <v>72</v>
      </c>
      <c r="D261">
        <v>1</v>
      </c>
    </row>
    <row r="262" spans="1:4" x14ac:dyDescent="0.25">
      <c r="A262" s="1" t="s">
        <v>22</v>
      </c>
      <c r="B262" s="1" t="s">
        <v>0</v>
      </c>
      <c r="C262" s="1" t="s">
        <v>73</v>
      </c>
      <c r="D262">
        <v>1</v>
      </c>
    </row>
    <row r="263" spans="1:4" x14ac:dyDescent="0.25">
      <c r="A263" s="1" t="s">
        <v>22</v>
      </c>
      <c r="B263" s="1" t="s">
        <v>0</v>
      </c>
      <c r="C263" s="1" t="s">
        <v>74</v>
      </c>
      <c r="D263">
        <v>1</v>
      </c>
    </row>
    <row r="264" spans="1:4" x14ac:dyDescent="0.25">
      <c r="A264" s="1" t="s">
        <v>22</v>
      </c>
      <c r="B264" s="1" t="s">
        <v>0</v>
      </c>
      <c r="C264" s="1" t="s">
        <v>75</v>
      </c>
      <c r="D264">
        <v>1</v>
      </c>
    </row>
    <row r="265" spans="1:4" x14ac:dyDescent="0.25">
      <c r="A265" s="1" t="s">
        <v>22</v>
      </c>
      <c r="B265" s="1" t="s">
        <v>0</v>
      </c>
      <c r="C265" s="1" t="s">
        <v>76</v>
      </c>
      <c r="D265">
        <v>1</v>
      </c>
    </row>
    <row r="266" spans="1:4" x14ac:dyDescent="0.25">
      <c r="A266" s="1" t="s">
        <v>168</v>
      </c>
      <c r="B266" s="1" t="s">
        <v>19</v>
      </c>
      <c r="C266" s="1" t="s">
        <v>65</v>
      </c>
      <c r="D266">
        <v>0.99999999870558809</v>
      </c>
    </row>
    <row r="267" spans="1:4" x14ac:dyDescent="0.25">
      <c r="A267" s="1" t="s">
        <v>168</v>
      </c>
      <c r="B267" s="1" t="s">
        <v>19</v>
      </c>
      <c r="C267" s="1" t="s">
        <v>66</v>
      </c>
      <c r="D267">
        <v>0.99999999881198898</v>
      </c>
    </row>
    <row r="268" spans="1:4" x14ac:dyDescent="0.25">
      <c r="A268" s="1" t="s">
        <v>168</v>
      </c>
      <c r="B268" s="1" t="s">
        <v>19</v>
      </c>
      <c r="C268" s="1" t="s">
        <v>67</v>
      </c>
      <c r="D268">
        <v>0.99999999990153743</v>
      </c>
    </row>
    <row r="269" spans="1:4" x14ac:dyDescent="0.25">
      <c r="A269" s="1" t="s">
        <v>168</v>
      </c>
      <c r="B269" s="1" t="s">
        <v>19</v>
      </c>
      <c r="C269" s="1" t="s">
        <v>68</v>
      </c>
      <c r="D269">
        <v>1</v>
      </c>
    </row>
    <row r="270" spans="1:4" x14ac:dyDescent="0.25">
      <c r="A270" s="1" t="s">
        <v>168</v>
      </c>
      <c r="B270" s="1" t="s">
        <v>19</v>
      </c>
      <c r="C270" s="1" t="s">
        <v>69</v>
      </c>
      <c r="D270">
        <v>1</v>
      </c>
    </row>
    <row r="271" spans="1:4" x14ac:dyDescent="0.25">
      <c r="A271" s="1" t="s">
        <v>168</v>
      </c>
      <c r="B271" s="1" t="s">
        <v>19</v>
      </c>
      <c r="C271" s="1" t="s">
        <v>70</v>
      </c>
      <c r="D271">
        <v>1</v>
      </c>
    </row>
    <row r="272" spans="1:4" x14ac:dyDescent="0.25">
      <c r="A272" s="1" t="s">
        <v>168</v>
      </c>
      <c r="B272" s="1" t="s">
        <v>19</v>
      </c>
      <c r="C272" s="1" t="s">
        <v>71</v>
      </c>
      <c r="D272">
        <v>1</v>
      </c>
    </row>
    <row r="273" spans="1:4" x14ac:dyDescent="0.25">
      <c r="A273" s="1" t="s">
        <v>168</v>
      </c>
      <c r="B273" s="1" t="s">
        <v>19</v>
      </c>
      <c r="C273" s="1" t="s">
        <v>72</v>
      </c>
      <c r="D273">
        <v>1</v>
      </c>
    </row>
    <row r="274" spans="1:4" x14ac:dyDescent="0.25">
      <c r="A274" s="1" t="s">
        <v>168</v>
      </c>
      <c r="B274" s="1" t="s">
        <v>19</v>
      </c>
      <c r="C274" s="1" t="s">
        <v>73</v>
      </c>
      <c r="D274">
        <v>0.99999999741229795</v>
      </c>
    </row>
    <row r="275" spans="1:4" x14ac:dyDescent="0.25">
      <c r="A275" s="1" t="s">
        <v>168</v>
      </c>
      <c r="B275" s="1" t="s">
        <v>19</v>
      </c>
      <c r="C275" s="1" t="s">
        <v>74</v>
      </c>
      <c r="D275">
        <v>0.99999999853937194</v>
      </c>
    </row>
    <row r="276" spans="1:4" x14ac:dyDescent="0.25">
      <c r="A276" s="1" t="s">
        <v>168</v>
      </c>
      <c r="B276" s="1" t="s">
        <v>19</v>
      </c>
      <c r="C276" s="1" t="s">
        <v>75</v>
      </c>
      <c r="D276">
        <v>0.99999999863885392</v>
      </c>
    </row>
    <row r="277" spans="1:4" x14ac:dyDescent="0.25">
      <c r="A277" s="1" t="s">
        <v>168</v>
      </c>
      <c r="B277" s="1" t="s">
        <v>19</v>
      </c>
      <c r="C277" s="1" t="s">
        <v>76</v>
      </c>
      <c r="D277">
        <v>0.99999999846612231</v>
      </c>
    </row>
    <row r="278" spans="1:4" x14ac:dyDescent="0.25">
      <c r="A278" s="1" t="s">
        <v>167</v>
      </c>
      <c r="B278" s="1" t="s">
        <v>169</v>
      </c>
      <c r="C278" s="1" t="s">
        <v>65</v>
      </c>
      <c r="D278">
        <v>0.99999999487306201</v>
      </c>
    </row>
    <row r="279" spans="1:4" x14ac:dyDescent="0.25">
      <c r="A279" s="1" t="s">
        <v>167</v>
      </c>
      <c r="B279" s="1" t="s">
        <v>169</v>
      </c>
      <c r="C279" s="1" t="s">
        <v>66</v>
      </c>
      <c r="D279">
        <v>0.99999999487306201</v>
      </c>
    </row>
    <row r="280" spans="1:4" x14ac:dyDescent="0.25">
      <c r="A280" s="1" t="s">
        <v>167</v>
      </c>
      <c r="B280" s="1" t="s">
        <v>169</v>
      </c>
      <c r="C280" s="1" t="s">
        <v>67</v>
      </c>
      <c r="D280">
        <v>0.99999999487306201</v>
      </c>
    </row>
    <row r="281" spans="1:4" x14ac:dyDescent="0.25">
      <c r="A281" s="1" t="s">
        <v>167</v>
      </c>
      <c r="B281" s="1" t="s">
        <v>169</v>
      </c>
      <c r="C281" s="1" t="s">
        <v>68</v>
      </c>
      <c r="D281">
        <v>0.99999999999841771</v>
      </c>
    </row>
    <row r="282" spans="1:4" x14ac:dyDescent="0.25">
      <c r="A282" s="1" t="s">
        <v>167</v>
      </c>
      <c r="B282" s="1" t="s">
        <v>169</v>
      </c>
      <c r="C282" s="1" t="s">
        <v>69</v>
      </c>
      <c r="D282">
        <v>0.99999999999855649</v>
      </c>
    </row>
    <row r="283" spans="1:4" x14ac:dyDescent="0.25">
      <c r="A283" s="1" t="s">
        <v>167</v>
      </c>
      <c r="B283" s="1" t="s">
        <v>169</v>
      </c>
      <c r="C283" s="1" t="s">
        <v>70</v>
      </c>
      <c r="D283">
        <v>0.99999999999841771</v>
      </c>
    </row>
    <row r="284" spans="1:4" x14ac:dyDescent="0.25">
      <c r="A284" s="1" t="s">
        <v>167</v>
      </c>
      <c r="B284" s="1" t="s">
        <v>169</v>
      </c>
      <c r="C284" s="1" t="s">
        <v>71</v>
      </c>
      <c r="D284">
        <v>0.99999999999841771</v>
      </c>
    </row>
    <row r="285" spans="1:4" x14ac:dyDescent="0.25">
      <c r="A285" s="1" t="s">
        <v>167</v>
      </c>
      <c r="B285" s="1" t="s">
        <v>169</v>
      </c>
      <c r="C285" s="1" t="s">
        <v>72</v>
      </c>
      <c r="D285">
        <v>0.99999999999841771</v>
      </c>
    </row>
    <row r="286" spans="1:4" x14ac:dyDescent="0.25">
      <c r="A286" s="1" t="s">
        <v>167</v>
      </c>
      <c r="B286" s="1" t="s">
        <v>169</v>
      </c>
      <c r="C286" s="1" t="s">
        <v>73</v>
      </c>
      <c r="D286">
        <v>0.99999999487306201</v>
      </c>
    </row>
    <row r="287" spans="1:4" x14ac:dyDescent="0.25">
      <c r="A287" s="1" t="s">
        <v>167</v>
      </c>
      <c r="B287" s="1" t="s">
        <v>169</v>
      </c>
      <c r="C287" s="1" t="s">
        <v>74</v>
      </c>
      <c r="D287">
        <v>0.99999999487306201</v>
      </c>
    </row>
    <row r="288" spans="1:4" x14ac:dyDescent="0.25">
      <c r="A288" s="1" t="s">
        <v>167</v>
      </c>
      <c r="B288" s="1" t="s">
        <v>169</v>
      </c>
      <c r="C288" s="1" t="s">
        <v>75</v>
      </c>
      <c r="D288">
        <v>0.99999999487306201</v>
      </c>
    </row>
    <row r="289" spans="1:4" x14ac:dyDescent="0.25">
      <c r="A289" s="1" t="s">
        <v>167</v>
      </c>
      <c r="B289" s="1" t="s">
        <v>169</v>
      </c>
      <c r="C289" s="1" t="s">
        <v>76</v>
      </c>
      <c r="D289">
        <v>0.99999999978224041</v>
      </c>
    </row>
    <row r="290" spans="1:4" x14ac:dyDescent="0.25">
      <c r="A290" s="1" t="s">
        <v>169</v>
      </c>
      <c r="B290" s="1" t="s">
        <v>19</v>
      </c>
      <c r="C290" s="1" t="s">
        <v>65</v>
      </c>
      <c r="D290">
        <v>0.99999999487306201</v>
      </c>
    </row>
    <row r="291" spans="1:4" x14ac:dyDescent="0.25">
      <c r="A291" s="1" t="s">
        <v>169</v>
      </c>
      <c r="B291" s="1" t="s">
        <v>19</v>
      </c>
      <c r="C291" s="1" t="s">
        <v>66</v>
      </c>
      <c r="D291">
        <v>0.99999999487306201</v>
      </c>
    </row>
    <row r="292" spans="1:4" x14ac:dyDescent="0.25">
      <c r="A292" s="1" t="s">
        <v>169</v>
      </c>
      <c r="B292" s="1" t="s">
        <v>19</v>
      </c>
      <c r="C292" s="1" t="s">
        <v>67</v>
      </c>
      <c r="D292">
        <v>0.99999999487306201</v>
      </c>
    </row>
    <row r="293" spans="1:4" x14ac:dyDescent="0.25">
      <c r="A293" s="1" t="s">
        <v>169</v>
      </c>
      <c r="B293" s="1" t="s">
        <v>19</v>
      </c>
      <c r="C293" s="1" t="s">
        <v>68</v>
      </c>
      <c r="D293">
        <v>0.99999999999841771</v>
      </c>
    </row>
    <row r="294" spans="1:4" x14ac:dyDescent="0.25">
      <c r="A294" s="1" t="s">
        <v>169</v>
      </c>
      <c r="B294" s="1" t="s">
        <v>19</v>
      </c>
      <c r="C294" s="1" t="s">
        <v>69</v>
      </c>
      <c r="D294">
        <v>0.99999999999841771</v>
      </c>
    </row>
    <row r="295" spans="1:4" x14ac:dyDescent="0.25">
      <c r="A295" s="1" t="s">
        <v>169</v>
      </c>
      <c r="B295" s="1" t="s">
        <v>19</v>
      </c>
      <c r="C295" s="1" t="s">
        <v>70</v>
      </c>
      <c r="D295">
        <v>0.99999999999841771</v>
      </c>
    </row>
    <row r="296" spans="1:4" x14ac:dyDescent="0.25">
      <c r="A296" s="1" t="s">
        <v>169</v>
      </c>
      <c r="B296" s="1" t="s">
        <v>19</v>
      </c>
      <c r="C296" s="1" t="s">
        <v>71</v>
      </c>
      <c r="D296">
        <v>0.99999999999841771</v>
      </c>
    </row>
    <row r="297" spans="1:4" x14ac:dyDescent="0.25">
      <c r="A297" s="1" t="s">
        <v>169</v>
      </c>
      <c r="B297" s="1" t="s">
        <v>19</v>
      </c>
      <c r="C297" s="1" t="s">
        <v>72</v>
      </c>
      <c r="D297">
        <v>0.99999999999841771</v>
      </c>
    </row>
    <row r="298" spans="1:4" x14ac:dyDescent="0.25">
      <c r="A298" s="1" t="s">
        <v>169</v>
      </c>
      <c r="B298" s="1" t="s">
        <v>19</v>
      </c>
      <c r="C298" s="1" t="s">
        <v>73</v>
      </c>
      <c r="D298">
        <v>0.99999999487306201</v>
      </c>
    </row>
    <row r="299" spans="1:4" x14ac:dyDescent="0.25">
      <c r="A299" s="1" t="s">
        <v>169</v>
      </c>
      <c r="B299" s="1" t="s">
        <v>19</v>
      </c>
      <c r="C299" s="1" t="s">
        <v>74</v>
      </c>
      <c r="D299">
        <v>0.99999999487306201</v>
      </c>
    </row>
    <row r="300" spans="1:4" x14ac:dyDescent="0.25">
      <c r="A300" s="1" t="s">
        <v>169</v>
      </c>
      <c r="B300" s="1" t="s">
        <v>19</v>
      </c>
      <c r="C300" s="1" t="s">
        <v>75</v>
      </c>
      <c r="D300">
        <v>0.99999999487306201</v>
      </c>
    </row>
    <row r="301" spans="1:4" x14ac:dyDescent="0.25">
      <c r="A301" s="1" t="s">
        <v>169</v>
      </c>
      <c r="B301" s="1" t="s">
        <v>19</v>
      </c>
      <c r="C301" s="1" t="s">
        <v>76</v>
      </c>
      <c r="D301">
        <v>0.99999999978224041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zoomScale="85" zoomScaleNormal="85" workbookViewId="0">
      <selection activeCell="C17" sqref="C17"/>
    </sheetView>
  </sheetViews>
  <sheetFormatPr defaultRowHeight="15" x14ac:dyDescent="0.25"/>
  <cols>
    <col min="5" max="11" width="9.42578125" bestFit="1" customWidth="1"/>
    <col min="12" max="16" width="9.140625" bestFit="1" customWidth="1"/>
    <col min="17" max="17" width="53.28515625" bestFit="1" customWidth="1"/>
    <col min="18" max="18" width="57.85546875" bestFit="1" customWidth="1"/>
  </cols>
  <sheetData>
    <row r="1" spans="1:18" x14ac:dyDescent="0.25">
      <c r="A1" t="s">
        <v>81</v>
      </c>
      <c r="B1" t="s">
        <v>57</v>
      </c>
      <c r="C1" t="s">
        <v>58</v>
      </c>
      <c r="D1" t="s">
        <v>59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34</v>
      </c>
      <c r="Q1" s="8" t="s">
        <v>198</v>
      </c>
      <c r="R1" s="8" t="s">
        <v>199</v>
      </c>
    </row>
    <row r="2" spans="1:18" x14ac:dyDescent="0.25">
      <c r="A2" t="str">
        <f>C2&amp;D2</f>
        <v>j1j4</v>
      </c>
      <c r="B2" s="1" t="s">
        <v>37</v>
      </c>
      <c r="C2" s="1" t="s">
        <v>0</v>
      </c>
      <c r="D2" s="1" t="s">
        <v>1</v>
      </c>
      <c r="E2" s="21">
        <f>Q_Analysis_Cfs!F3</f>
        <v>285.58602149971534</v>
      </c>
      <c r="F2" s="21">
        <f>Q_Analysis_Cfs!G3</f>
        <v>357.05803569964405</v>
      </c>
      <c r="G2" s="21">
        <f>Q_Analysis_Cfs!H3</f>
        <v>398.29166669960296</v>
      </c>
      <c r="H2" s="21">
        <f>Q_Analysis_Cfs!I3</f>
        <v>363.14863775841656</v>
      </c>
      <c r="I2" s="21">
        <f>Q_Analysis_Cfs!J3</f>
        <v>242.08496303487172</v>
      </c>
      <c r="J2" s="21">
        <f>Q_Analysis_Cfs!K3</f>
        <v>902.69735519299229</v>
      </c>
      <c r="K2" s="21">
        <f>Q_Analysis_Cfs!L3</f>
        <v>1025.4560739516489</v>
      </c>
      <c r="L2" s="21">
        <f>Q_Analysis_Cfs!M3</f>
        <v>896.50640539299866</v>
      </c>
      <c r="M2" s="21">
        <f>Q_Analysis_Cfs!N3</f>
        <v>427.97924647590844</v>
      </c>
      <c r="N2" s="21">
        <f>Q_Analysis_Cfs!O3</f>
        <v>215.2697034761209</v>
      </c>
      <c r="O2" s="21">
        <f>Q_Analysis_Cfs!P3</f>
        <v>285.5263888997153</v>
      </c>
      <c r="P2" s="21">
        <f>Q_Analysis_Cfs!Q3</f>
        <v>295.18145159970572</v>
      </c>
      <c r="Q2" s="9" t="s">
        <v>200</v>
      </c>
      <c r="R2" t="str">
        <f>"http://bearriverfellows.usu.edu/wash/2003/Habitat/"&amp;A2&amp;".jpg"</f>
        <v>http://bearriverfellows.usu.edu/wash/2003/Habitat/j1j4.jpg</v>
      </c>
    </row>
    <row r="3" spans="1:18" x14ac:dyDescent="0.25">
      <c r="A3" s="23" t="str">
        <f t="shared" ref="A3:A43" si="0">C3&amp;D3</f>
        <v>j3j18</v>
      </c>
      <c r="B3" s="1" t="s">
        <v>108</v>
      </c>
      <c r="C3" s="1" t="s">
        <v>61</v>
      </c>
      <c r="D3" s="1" t="s">
        <v>2</v>
      </c>
      <c r="E3" s="21">
        <f>Q_Analysis_Cfs!F4</f>
        <v>23.301184004941643</v>
      </c>
      <c r="F3" s="21">
        <f>Q_Analysis_Cfs!G4</f>
        <v>23.301184004941643</v>
      </c>
      <c r="G3" s="21">
        <f>Q_Analysis_Cfs!H4</f>
        <v>23.301184004941643</v>
      </c>
      <c r="H3" s="21">
        <f>Q_Analysis_Cfs!I4</f>
        <v>32.178661634025417</v>
      </c>
      <c r="I3" s="21">
        <f>Q_Analysis_Cfs!J4</f>
        <v>32.178661634025424</v>
      </c>
      <c r="J3" s="21">
        <f>Q_Analysis_Cfs!K4</f>
        <v>32.178661634025417</v>
      </c>
      <c r="K3" s="21">
        <f>Q_Analysis_Cfs!L4</f>
        <v>32.178661634025417</v>
      </c>
      <c r="L3" s="21">
        <f>Q_Analysis_Cfs!M4</f>
        <v>32.178661634025424</v>
      </c>
      <c r="M3" s="21">
        <f>Q_Analysis_Cfs!N4</f>
        <v>32.178661634025417</v>
      </c>
      <c r="N3" s="21">
        <f>Q_Analysis_Cfs!O4</f>
        <v>32.178661634025417</v>
      </c>
      <c r="O3" s="21">
        <f>Q_Analysis_Cfs!P4</f>
        <v>23.301184004941643</v>
      </c>
      <c r="P3" s="21">
        <f>Q_Analysis_Cfs!Q4</f>
        <v>23.301184004941643</v>
      </c>
      <c r="Q3" s="9" t="str">
        <f t="shared" ref="Q3:Q28" si="1">"http://bearriverfellows.usu.edu/wash/2003/Flow/"&amp;B3&amp;".jpg"</f>
        <v>http://bearriverfellows.usu.edu/wash/2003/Flow/NA.jpg</v>
      </c>
      <c r="R3" s="23" t="s">
        <v>200</v>
      </c>
    </row>
    <row r="4" spans="1:18" x14ac:dyDescent="0.25">
      <c r="A4" s="23" t="str">
        <f t="shared" si="0"/>
        <v>j4j3</v>
      </c>
      <c r="B4" s="1" t="s">
        <v>108</v>
      </c>
      <c r="C4" s="1" t="s">
        <v>1</v>
      </c>
      <c r="D4" s="1" t="s">
        <v>61</v>
      </c>
      <c r="E4" s="21">
        <f>Q_Analysis_Cfs!F5</f>
        <v>31.91943014375568</v>
      </c>
      <c r="F4" s="21">
        <f>Q_Analysis_Cfs!G5</f>
        <v>31.91943014375568</v>
      </c>
      <c r="G4" s="21">
        <f>Q_Analysis_Cfs!H5</f>
        <v>31.91943014375568</v>
      </c>
      <c r="H4" s="21">
        <f>Q_Analysis_Cfs!I5</f>
        <v>119.1802282741682</v>
      </c>
      <c r="I4" s="21">
        <f>Q_Analysis_Cfs!J5</f>
        <v>119.1802282741682</v>
      </c>
      <c r="J4" s="21">
        <f>Q_Analysis_Cfs!K5</f>
        <v>119.18022827416823</v>
      </c>
      <c r="K4" s="21">
        <f>Q_Analysis_Cfs!L5</f>
        <v>119.1802282741682</v>
      </c>
      <c r="L4" s="21">
        <f>Q_Analysis_Cfs!M5</f>
        <v>119.18022827416823</v>
      </c>
      <c r="M4" s="21">
        <f>Q_Analysis_Cfs!N5</f>
        <v>119.1802282741682</v>
      </c>
      <c r="N4" s="21">
        <f>Q_Analysis_Cfs!O5</f>
        <v>119.1802282741682</v>
      </c>
      <c r="O4" s="21">
        <f>Q_Analysis_Cfs!P5</f>
        <v>31.91943014375568</v>
      </c>
      <c r="P4" s="21">
        <f>Q_Analysis_Cfs!Q5</f>
        <v>31.91943014375568</v>
      </c>
      <c r="Q4" s="9" t="s">
        <v>200</v>
      </c>
      <c r="R4" s="23" t="s">
        <v>200</v>
      </c>
    </row>
    <row r="5" spans="1:18" x14ac:dyDescent="0.25">
      <c r="A5" s="23" t="str">
        <f t="shared" si="0"/>
        <v>j4j5</v>
      </c>
      <c r="B5" s="1" t="s">
        <v>38</v>
      </c>
      <c r="C5" s="1" t="s">
        <v>1</v>
      </c>
      <c r="D5" s="1" t="s">
        <v>3</v>
      </c>
      <c r="E5" s="21">
        <f>Q_Analysis_Cfs!F6</f>
        <v>253.66659135595989</v>
      </c>
      <c r="F5" s="21">
        <f>Q_Analysis_Cfs!G6</f>
        <v>325.13860555588838</v>
      </c>
      <c r="G5" s="21">
        <f>Q_Analysis_Cfs!H6</f>
        <v>366.37223655584802</v>
      </c>
      <c r="H5" s="21">
        <f>Q_Analysis_Cfs!I6</f>
        <v>243.96840948424835</v>
      </c>
      <c r="I5" s="21">
        <f>Q_Analysis_Cfs!J6</f>
        <v>122.90473476070352</v>
      </c>
      <c r="J5" s="21">
        <f>Q_Analysis_Cfs!K6</f>
        <v>783.51712691882403</v>
      </c>
      <c r="K5" s="21">
        <f>Q_Analysis_Cfs!L6</f>
        <v>906.27584567748079</v>
      </c>
      <c r="L5" s="21">
        <f>Q_Analysis_Cfs!M6</f>
        <v>777.3261771188304</v>
      </c>
      <c r="M5" s="21">
        <f>Q_Analysis_Cfs!N6</f>
        <v>308.7990182017403</v>
      </c>
      <c r="N5" s="21">
        <f>Q_Analysis_Cfs!O6</f>
        <v>96.089475201952709</v>
      </c>
      <c r="O5" s="21">
        <f>Q_Analysis_Cfs!P6</f>
        <v>253.60695875595937</v>
      </c>
      <c r="P5" s="21">
        <f>Q_Analysis_Cfs!Q6</f>
        <v>263.26202145595022</v>
      </c>
      <c r="Q5" s="9" t="str">
        <f t="shared" si="1"/>
        <v>http://bearriverfellows.usu.edu/wash/2003/Flow/L3.jpg</v>
      </c>
      <c r="R5" s="23" t="str">
        <f t="shared" ref="R5:R7" si="2">"http://bearriverfellows.usu.edu/wash/2003/Habitat/"&amp;A5&amp;".jpg"</f>
        <v>http://bearriverfellows.usu.edu/wash/2003/Habitat/j4j5.jpg</v>
      </c>
    </row>
    <row r="6" spans="1:18" x14ac:dyDescent="0.25">
      <c r="A6" s="23" t="str">
        <f t="shared" si="0"/>
        <v>j5j18</v>
      </c>
      <c r="B6" s="1" t="s">
        <v>40</v>
      </c>
      <c r="C6" s="1" t="s">
        <v>3</v>
      </c>
      <c r="D6" s="1" t="s">
        <v>2</v>
      </c>
      <c r="E6" s="21">
        <f>Q_Analysis_Cfs!F7</f>
        <v>270.46656538172505</v>
      </c>
      <c r="F6" s="21">
        <f>Q_Analysis_Cfs!G7</f>
        <v>343.63857695330836</v>
      </c>
      <c r="G6" s="21">
        <f>Q_Analysis_Cfs!H7</f>
        <v>397.57218831798326</v>
      </c>
      <c r="H6" s="21">
        <f>Q_Analysis_Cfs!I7</f>
        <v>325.16828394211296</v>
      </c>
      <c r="I6" s="21">
        <f>Q_Analysis_Cfs!J7</f>
        <v>486.80417214022236</v>
      </c>
      <c r="J6" s="21">
        <f>Q_Analysis_Cfs!K7</f>
        <v>1201.5164806551222</v>
      </c>
      <c r="K6" s="21">
        <f>Q_Analysis_Cfs!L7</f>
        <v>1018.3756723613061</v>
      </c>
      <c r="L6" s="21">
        <f>Q_Analysis_Cfs!M7</f>
        <v>832.12609239334984</v>
      </c>
      <c r="M6" s="21">
        <f>Q_Analysis_Cfs!N7</f>
        <v>344.89896238805682</v>
      </c>
      <c r="N6" s="21">
        <f>Q_Analysis_Cfs!O7</f>
        <v>124.28943160234408</v>
      </c>
      <c r="O6" s="21">
        <f>Q_Analysis_Cfs!P7</f>
        <v>276.90692273216928</v>
      </c>
      <c r="P6" s="21">
        <f>Q_Analysis_Cfs!Q7</f>
        <v>280.46199486328118</v>
      </c>
      <c r="Q6" s="9" t="str">
        <f t="shared" si="1"/>
        <v>http://bearriverfellows.usu.edu/wash/2003/Flow/L5.jpg</v>
      </c>
      <c r="R6" s="23" t="str">
        <f t="shared" si="2"/>
        <v>http://bearriverfellows.usu.edu/wash/2003/Habitat/j5j18.jpg</v>
      </c>
    </row>
    <row r="7" spans="1:18" x14ac:dyDescent="0.25">
      <c r="A7" s="23" t="str">
        <f t="shared" si="0"/>
        <v>j6j5</v>
      </c>
      <c r="B7" s="1" t="s">
        <v>39</v>
      </c>
      <c r="C7" s="1" t="s">
        <v>4</v>
      </c>
      <c r="D7" s="1" t="s">
        <v>3</v>
      </c>
      <c r="E7" s="21">
        <f>Q_Analysis_Cfs!F8</f>
        <v>16.799974025765092</v>
      </c>
      <c r="F7" s="21">
        <f>Q_Analysis_Cfs!G8</f>
        <v>18.499971397419891</v>
      </c>
      <c r="G7" s="21">
        <f>Q_Analysis_Cfs!H8</f>
        <v>31.199951762135168</v>
      </c>
      <c r="H7" s="21">
        <f>Q_Analysis_Cfs!I8</f>
        <v>81.19987445786461</v>
      </c>
      <c r="I7" s="21">
        <f>Q_Analysis_Cfs!J8</f>
        <v>363.89943737951887</v>
      </c>
      <c r="J7" s="21">
        <f>Q_Analysis_Cfs!K8</f>
        <v>417.99935373629813</v>
      </c>
      <c r="K7" s="21">
        <f>Q_Analysis_Cfs!L8</f>
        <v>112.0998266838254</v>
      </c>
      <c r="L7" s="21">
        <f>Q_Analysis_Cfs!M8</f>
        <v>54.799915274519471</v>
      </c>
      <c r="M7" s="21">
        <f>Q_Analysis_Cfs!N8</f>
        <v>36.099944186316662</v>
      </c>
      <c r="N7" s="21">
        <f>Q_Analysis_Cfs!O8</f>
        <v>28.199956400391404</v>
      </c>
      <c r="O7" s="21">
        <f>Q_Analysis_Cfs!P8</f>
        <v>23.29996397620992</v>
      </c>
      <c r="P7" s="21">
        <f>Q_Analysis_Cfs!Q8</f>
        <v>17.199973407330926</v>
      </c>
      <c r="Q7" s="9" t="s">
        <v>200</v>
      </c>
      <c r="R7" s="23" t="str">
        <f t="shared" si="2"/>
        <v>http://bearriverfellows.usu.edu/wash/2003/Habitat/j6j5.jpg</v>
      </c>
    </row>
    <row r="8" spans="1:18" x14ac:dyDescent="0.25">
      <c r="A8" s="23" t="str">
        <f t="shared" si="0"/>
        <v>j7j8</v>
      </c>
      <c r="B8" s="1" t="s">
        <v>108</v>
      </c>
      <c r="C8" s="1" t="s">
        <v>5</v>
      </c>
      <c r="D8" s="1" t="s">
        <v>62</v>
      </c>
      <c r="E8" s="21">
        <f>Q_Analysis_Cfs!F9</f>
        <v>21.152627033511159</v>
      </c>
      <c r="F8" s="21">
        <f>Q_Analysis_Cfs!G9</f>
        <v>13.03611391963452</v>
      </c>
      <c r="G8" s="21">
        <f>Q_Analysis_Cfs!H9</f>
        <v>4.9361651182351807</v>
      </c>
      <c r="H8" s="21">
        <f>Q_Analysis_Cfs!I9</f>
        <v>42.139610942249327</v>
      </c>
      <c r="I8" s="21">
        <f>Q_Analysis_Cfs!J9</f>
        <v>570.60743621800509</v>
      </c>
      <c r="J8" s="21">
        <f>Q_Analysis_Cfs!K9</f>
        <v>761.17985126933308</v>
      </c>
      <c r="K8" s="21">
        <f>Q_Analysis_Cfs!L9</f>
        <v>802.00591223213246</v>
      </c>
      <c r="L8" s="21">
        <f>Q_Analysis_Cfs!M9</f>
        <v>752.29558227213352</v>
      </c>
      <c r="M8" s="21">
        <f>Q_Analysis_Cfs!N9</f>
        <v>588.64597250578402</v>
      </c>
      <c r="N8" s="21">
        <f>Q_Analysis_Cfs!O9</f>
        <v>276.47493955860205</v>
      </c>
      <c r="O8" s="21">
        <f>Q_Analysis_Cfs!P9</f>
        <v>75.798293896121436</v>
      </c>
      <c r="P8" s="21">
        <f>Q_Analysis_Cfs!Q9</f>
        <v>25.856891777064153</v>
      </c>
      <c r="Q8" s="9" t="str">
        <f t="shared" si="1"/>
        <v>http://bearriverfellows.usu.edu/wash/2003/Flow/NA.jpg</v>
      </c>
      <c r="R8" s="23" t="s">
        <v>200</v>
      </c>
    </row>
    <row r="9" spans="1:18" x14ac:dyDescent="0.25">
      <c r="A9" s="23" t="str">
        <f t="shared" si="0"/>
        <v>j7j9</v>
      </c>
      <c r="B9" s="1" t="s">
        <v>41</v>
      </c>
      <c r="C9" s="1" t="s">
        <v>5</v>
      </c>
      <c r="D9" s="1" t="s">
        <v>6</v>
      </c>
      <c r="E9" s="21">
        <f>Q_Analysis_Cfs!F10</f>
        <v>1009.6643980135677</v>
      </c>
      <c r="F9" s="21">
        <f>Q_Analysis_Cfs!G10</f>
        <v>951.12591263666945</v>
      </c>
      <c r="G9" s="21">
        <f>Q_Analysis_Cfs!H10</f>
        <v>1226.5129505231662</v>
      </c>
      <c r="H9" s="21">
        <f>Q_Analysis_Cfs!I10</f>
        <v>1113.4492759045181</v>
      </c>
      <c r="I9" s="21">
        <f>Q_Analysis_Cfs!J10</f>
        <v>374.30373282368635</v>
      </c>
      <c r="J9" s="21">
        <f>Q_Analysis_Cfs!K10</f>
        <v>525.7174772634163</v>
      </c>
      <c r="K9" s="21">
        <f>Q_Analysis_Cfs!L10</f>
        <v>307.63806576431239</v>
      </c>
      <c r="L9" s="21">
        <f>Q_Analysis_Cfs!M10</f>
        <v>165.36346248013342</v>
      </c>
      <c r="M9" s="21">
        <f>Q_Analysis_Cfs!N10</f>
        <v>86.236450166914508</v>
      </c>
      <c r="N9" s="21">
        <f>Q_Analysis_Cfs!O10</f>
        <v>211.56769939927227</v>
      </c>
      <c r="O9" s="21">
        <f>Q_Analysis_Cfs!P10</f>
        <v>561.36448923750754</v>
      </c>
      <c r="P9" s="21">
        <f>Q_Analysis_Cfs!Q10</f>
        <v>808.76918942260875</v>
      </c>
      <c r="Q9" s="9" t="str">
        <f t="shared" si="1"/>
        <v>http://bearriverfellows.usu.edu/wash/2003/Flow/L8.jpg</v>
      </c>
      <c r="R9" s="23" t="str">
        <f>"http://bearriverfellows.usu.edu/wash/2003/Habitat/"&amp;A9&amp;".jpg"</f>
        <v>http://bearriverfellows.usu.edu/wash/2003/Habitat/j7j9.jpg</v>
      </c>
    </row>
    <row r="10" spans="1:18" x14ac:dyDescent="0.25">
      <c r="A10" s="23" t="str">
        <f t="shared" si="0"/>
        <v>j8j9</v>
      </c>
      <c r="B10" s="1" t="s">
        <v>108</v>
      </c>
      <c r="C10" s="1" t="s">
        <v>62</v>
      </c>
      <c r="D10" s="1" t="s">
        <v>6</v>
      </c>
      <c r="E10" s="21">
        <f>Q_Analysis_Cfs!F11</f>
        <v>15.441417734463142</v>
      </c>
      <c r="F10" s="21">
        <f>Q_Analysis_Cfs!G11</f>
        <v>9.5163631613331994</v>
      </c>
      <c r="G10" s="21">
        <f>Q_Analysis_Cfs!H11</f>
        <v>3.6034005363116814</v>
      </c>
      <c r="H10" s="21">
        <f>Q_Analysis_Cfs!I11</f>
        <v>11.377694954407319</v>
      </c>
      <c r="I10" s="21">
        <f>Q_Analysis_Cfs!J11</f>
        <v>154.06400777886137</v>
      </c>
      <c r="J10" s="21">
        <f>Q_Analysis_Cfs!K11</f>
        <v>205.51855984271995</v>
      </c>
      <c r="K10" s="21">
        <f>Q_Analysis_Cfs!L11</f>
        <v>216.54159630267577</v>
      </c>
      <c r="L10" s="21">
        <f>Q_Analysis_Cfs!M11</f>
        <v>203.11980721347607</v>
      </c>
      <c r="M10" s="21">
        <f>Q_Analysis_Cfs!N11</f>
        <v>158.9344125765617</v>
      </c>
      <c r="N10" s="21">
        <f>Q_Analysis_Cfs!O11</f>
        <v>74.648233680822557</v>
      </c>
      <c r="O10" s="21">
        <f>Q_Analysis_Cfs!P11</f>
        <v>55.332754544168651</v>
      </c>
      <c r="P10" s="21">
        <f>Q_Analysis_Cfs!Q11</f>
        <v>18.875530997256828</v>
      </c>
      <c r="Q10" s="9" t="str">
        <f t="shared" si="1"/>
        <v>http://bearriverfellows.usu.edu/wash/2003/Flow/NA.jpg</v>
      </c>
      <c r="R10" s="23" t="s">
        <v>200</v>
      </c>
    </row>
    <row r="11" spans="1:18" x14ac:dyDescent="0.25">
      <c r="A11" s="23" t="str">
        <f t="shared" si="0"/>
        <v>j9j12</v>
      </c>
      <c r="B11" s="1" t="s">
        <v>42</v>
      </c>
      <c r="C11" s="1" t="s">
        <v>6</v>
      </c>
      <c r="D11" s="1" t="s">
        <v>7</v>
      </c>
      <c r="E11" s="21">
        <f>Q_Analysis_Cfs!F12</f>
        <v>1025.1058157480311</v>
      </c>
      <c r="F11" s="21">
        <f>Q_Analysis_Cfs!G12</f>
        <v>960.64227579800263</v>
      </c>
      <c r="G11" s="21">
        <f>Q_Analysis_Cfs!H12</f>
        <v>1230.1163510594779</v>
      </c>
      <c r="H11" s="21">
        <f>Q_Analysis_Cfs!I12</f>
        <v>1124.8269708589255</v>
      </c>
      <c r="I11" s="21">
        <f>Q_Analysis_Cfs!J12</f>
        <v>528.36774060254766</v>
      </c>
      <c r="J11" s="21">
        <f>Q_Analysis_Cfs!K12</f>
        <v>731.23603710613622</v>
      </c>
      <c r="K11" s="21">
        <f>Q_Analysis_Cfs!L12</f>
        <v>524.17966206698816</v>
      </c>
      <c r="L11" s="21">
        <f>Q_Analysis_Cfs!M12</f>
        <v>368.48326969360949</v>
      </c>
      <c r="M11" s="21">
        <f>Q_Analysis_Cfs!N12</f>
        <v>187.67989596553318</v>
      </c>
      <c r="N11" s="21">
        <f>Q_Analysis_Cfs!O12</f>
        <v>145.17080014724664</v>
      </c>
      <c r="O11" s="21">
        <f>Q_Analysis_Cfs!P12</f>
        <v>616.69724378167609</v>
      </c>
      <c r="P11" s="21">
        <f>Q_Analysis_Cfs!Q12</f>
        <v>827.64472041986562</v>
      </c>
      <c r="Q11" s="9" t="str">
        <f t="shared" si="1"/>
        <v>http://bearriverfellows.usu.edu/wash/2003/Flow/L9.jpg</v>
      </c>
      <c r="R11" s="23" t="str">
        <f t="shared" ref="R11:R18" si="3">"http://bearriverfellows.usu.edu/wash/2003/Habitat/"&amp;A11&amp;".jpg"</f>
        <v>http://bearriverfellows.usu.edu/wash/2003/Habitat/j9j12.jpg</v>
      </c>
    </row>
    <row r="12" spans="1:18" x14ac:dyDescent="0.25">
      <c r="A12" s="23" t="str">
        <f t="shared" si="0"/>
        <v>j12j14</v>
      </c>
      <c r="B12" s="1" t="s">
        <v>43</v>
      </c>
      <c r="C12" s="1" t="s">
        <v>7</v>
      </c>
      <c r="D12" s="1" t="s">
        <v>8</v>
      </c>
      <c r="E12" s="21">
        <f>Q_Analysis_Cfs!F13</f>
        <v>1025.1058157480311</v>
      </c>
      <c r="F12" s="21">
        <f>Q_Analysis_Cfs!G13</f>
        <v>960.64227579800263</v>
      </c>
      <c r="G12" s="21">
        <f>Q_Analysis_Cfs!H13</f>
        <v>1230.1163510594779</v>
      </c>
      <c r="H12" s="21">
        <f>Q_Analysis_Cfs!I13</f>
        <v>1124.8269708589253</v>
      </c>
      <c r="I12" s="21">
        <f>Q_Analysis_Cfs!J13</f>
        <v>528.36774060254766</v>
      </c>
      <c r="J12" s="21">
        <f>Q_Analysis_Cfs!K13</f>
        <v>731.23603710613622</v>
      </c>
      <c r="K12" s="21">
        <f>Q_Analysis_Cfs!L13</f>
        <v>524.17966206698816</v>
      </c>
      <c r="L12" s="21">
        <f>Q_Analysis_Cfs!M13</f>
        <v>368.48326969360949</v>
      </c>
      <c r="M12" s="21">
        <f>Q_Analysis_Cfs!N13</f>
        <v>187.67989596553318</v>
      </c>
      <c r="N12" s="21">
        <f>Q_Analysis_Cfs!O13</f>
        <v>145.17080014724664</v>
      </c>
      <c r="O12" s="21">
        <f>Q_Analysis_Cfs!P13</f>
        <v>616.69724378167609</v>
      </c>
      <c r="P12" s="21">
        <f>Q_Analysis_Cfs!Q13</f>
        <v>827.64472041986573</v>
      </c>
      <c r="Q12" s="9" t="s">
        <v>200</v>
      </c>
      <c r="R12" s="23" t="str">
        <f t="shared" si="3"/>
        <v>http://bearriverfellows.usu.edu/wash/2003/Habitat/j12j14.jpg</v>
      </c>
    </row>
    <row r="13" spans="1:18" x14ac:dyDescent="0.25">
      <c r="A13" s="23" t="str">
        <f t="shared" si="0"/>
        <v>j14j17</v>
      </c>
      <c r="B13" s="1" t="s">
        <v>44</v>
      </c>
      <c r="C13" s="1" t="s">
        <v>8</v>
      </c>
      <c r="D13" s="1" t="s">
        <v>9</v>
      </c>
      <c r="E13" s="21">
        <f>Q_Analysis_Cfs!F14</f>
        <v>1025.1058157480313</v>
      </c>
      <c r="F13" s="21">
        <f>Q_Analysis_Cfs!G14</f>
        <v>960.6422757980024</v>
      </c>
      <c r="G13" s="21">
        <f>Q_Analysis_Cfs!H14</f>
        <v>1230.1163510594781</v>
      </c>
      <c r="H13" s="21">
        <f>Q_Analysis_Cfs!I14</f>
        <v>1124.8269708589253</v>
      </c>
      <c r="I13" s="21">
        <f>Q_Analysis_Cfs!J14</f>
        <v>528.36774060254766</v>
      </c>
      <c r="J13" s="21">
        <f>Q_Analysis_Cfs!K14</f>
        <v>731.23603710613622</v>
      </c>
      <c r="K13" s="21">
        <f>Q_Analysis_Cfs!L14</f>
        <v>524.17966206698816</v>
      </c>
      <c r="L13" s="21">
        <f>Q_Analysis_Cfs!M14</f>
        <v>368.48326969360949</v>
      </c>
      <c r="M13" s="21">
        <f>Q_Analysis_Cfs!N14</f>
        <v>187.67989596553318</v>
      </c>
      <c r="N13" s="21">
        <f>Q_Analysis_Cfs!O14</f>
        <v>145.17080014724664</v>
      </c>
      <c r="O13" s="21">
        <f>Q_Analysis_Cfs!P14</f>
        <v>616.69724378167609</v>
      </c>
      <c r="P13" s="21">
        <f>Q_Analysis_Cfs!Q14</f>
        <v>827.64472041986573</v>
      </c>
      <c r="Q13" s="9" t="s">
        <v>200</v>
      </c>
      <c r="R13" s="23" t="str">
        <f t="shared" si="3"/>
        <v>http://bearriverfellows.usu.edu/wash/2003/Habitat/j14j17.jpg</v>
      </c>
    </row>
    <row r="14" spans="1:18" x14ac:dyDescent="0.25">
      <c r="A14" s="23" t="str">
        <f t="shared" si="0"/>
        <v>j17j20</v>
      </c>
      <c r="B14" s="1" t="s">
        <v>45</v>
      </c>
      <c r="C14" s="1" t="s">
        <v>9</v>
      </c>
      <c r="D14" s="1" t="s">
        <v>10</v>
      </c>
      <c r="E14" s="21">
        <f>Q_Analysis_Cfs!F15</f>
        <v>1025.1058157480311</v>
      </c>
      <c r="F14" s="21">
        <f>Q_Analysis_Cfs!G15</f>
        <v>960.6422757980024</v>
      </c>
      <c r="G14" s="21">
        <f>Q_Analysis_Cfs!H15</f>
        <v>1230.1163510594781</v>
      </c>
      <c r="H14" s="21">
        <f>Q_Analysis_Cfs!I15</f>
        <v>1123.5973106861211</v>
      </c>
      <c r="I14" s="21">
        <f>Q_Analysis_Cfs!J15</f>
        <v>523.44909991133159</v>
      </c>
      <c r="J14" s="21">
        <f>Q_Analysis_Cfs!K15</f>
        <v>725.08773624211597</v>
      </c>
      <c r="K14" s="21">
        <f>Q_Analysis_Cfs!L15</f>
        <v>516.80170103016383</v>
      </c>
      <c r="L14" s="21">
        <f>Q_Analysis_Cfs!M15</f>
        <v>362.33496882958923</v>
      </c>
      <c r="M14" s="21">
        <f>Q_Analysis_Cfs!N15</f>
        <v>183.99091544712098</v>
      </c>
      <c r="N14" s="21">
        <f>Q_Analysis_Cfs!O15</f>
        <v>141.4818196288345</v>
      </c>
      <c r="O14" s="21">
        <f>Q_Analysis_Cfs!P15</f>
        <v>616.69724378167609</v>
      </c>
      <c r="P14" s="21">
        <f>Q_Analysis_Cfs!Q15</f>
        <v>827.64472041986596</v>
      </c>
      <c r="Q14" s="9" t="s">
        <v>200</v>
      </c>
      <c r="R14" s="23" t="str">
        <f t="shared" si="3"/>
        <v>http://bearriverfellows.usu.edu/wash/2003/Habitat/j17j20.jpg</v>
      </c>
    </row>
    <row r="15" spans="1:18" x14ac:dyDescent="0.25">
      <c r="A15" s="23" t="str">
        <f t="shared" si="0"/>
        <v>j18j7</v>
      </c>
      <c r="B15" s="1" t="s">
        <v>60</v>
      </c>
      <c r="C15" s="1" t="s">
        <v>2</v>
      </c>
      <c r="D15" s="1" t="s">
        <v>5</v>
      </c>
      <c r="E15" s="21">
        <f>Q_Analysis_Cfs!F16</f>
        <v>293.76774938666671</v>
      </c>
      <c r="F15" s="21">
        <f>Q_Analysis_Cfs!G16</f>
        <v>366.93976095825002</v>
      </c>
      <c r="G15" s="21">
        <f>Q_Analysis_Cfs!H16</f>
        <v>420.87337232292492</v>
      </c>
      <c r="H15" s="21">
        <f>Q_Analysis_Cfs!I16</f>
        <v>357.34694557613841</v>
      </c>
      <c r="I15" s="21">
        <f>Q_Analysis_Cfs!J16</f>
        <v>518.98283377424775</v>
      </c>
      <c r="J15" s="21">
        <f>Q_Analysis_Cfs!K16</f>
        <v>1233.6951422891475</v>
      </c>
      <c r="K15" s="21">
        <f>Q_Analysis_Cfs!L16</f>
        <v>1050.5543339953315</v>
      </c>
      <c r="L15" s="21">
        <f>Q_Analysis_Cfs!M16</f>
        <v>864.30475402737522</v>
      </c>
      <c r="M15" s="21">
        <f>Q_Analysis_Cfs!N16</f>
        <v>377.07762402208232</v>
      </c>
      <c r="N15" s="21">
        <f>Q_Analysis_Cfs!O16</f>
        <v>156.46809323636953</v>
      </c>
      <c r="O15" s="21">
        <f>Q_Analysis_Cfs!P16</f>
        <v>300.20810673711088</v>
      </c>
      <c r="P15" s="21">
        <f>Q_Analysis_Cfs!Q16</f>
        <v>303.76317886822284</v>
      </c>
      <c r="Q15" s="9" t="str">
        <f t="shared" si="1"/>
        <v>http://bearriverfellows.usu.edu/wash/2003/Flow/L7.jpg</v>
      </c>
      <c r="R15" s="23" t="str">
        <f t="shared" si="3"/>
        <v>http://bearriverfellows.usu.edu/wash/2003/Habitat/j18j7.jpg</v>
      </c>
    </row>
    <row r="16" spans="1:18" x14ac:dyDescent="0.25">
      <c r="A16" s="23" t="str">
        <f t="shared" si="0"/>
        <v>j19j20</v>
      </c>
      <c r="B16" s="1" t="s">
        <v>46</v>
      </c>
      <c r="C16" s="1" t="s">
        <v>11</v>
      </c>
      <c r="D16" s="1" t="s">
        <v>10</v>
      </c>
      <c r="E16" s="21">
        <f>Q_Analysis_Cfs!F17</f>
        <v>90.399999999909895</v>
      </c>
      <c r="F16" s="21">
        <f>Q_Analysis_Cfs!G17</f>
        <v>44.09999999995604</v>
      </c>
      <c r="G16" s="21">
        <f>Q_Analysis_Cfs!H17</f>
        <v>186.99999999981358</v>
      </c>
      <c r="H16" s="21">
        <f>Q_Analysis_Cfs!I17</f>
        <v>424.09999999957722</v>
      </c>
      <c r="I16" s="21">
        <f>Q_Analysis_Cfs!J17</f>
        <v>631.59999999937043</v>
      </c>
      <c r="J16" s="21">
        <f>Q_Analysis_Cfs!K17</f>
        <v>509.69999999949181</v>
      </c>
      <c r="K16" s="21">
        <f>Q_Analysis_Cfs!L17</f>
        <v>326.29999999967475</v>
      </c>
      <c r="L16" s="21">
        <f>Q_Analysis_Cfs!M17</f>
        <v>207.29999999979336</v>
      </c>
      <c r="M16" s="21">
        <f>Q_Analysis_Cfs!N17</f>
        <v>304.59999999969637</v>
      </c>
      <c r="N16" s="21">
        <f>Q_Analysis_Cfs!O17</f>
        <v>467.39999999953397</v>
      </c>
      <c r="O16" s="21">
        <f>Q_Analysis_Cfs!P17</f>
        <v>181.99999999981856</v>
      </c>
      <c r="P16" s="21">
        <f>Q_Analysis_Cfs!Q17</f>
        <v>16.499999999983551</v>
      </c>
      <c r="Q16" s="9" t="s">
        <v>200</v>
      </c>
      <c r="R16" s="23" t="str">
        <f t="shared" si="3"/>
        <v>http://bearriverfellows.usu.edu/wash/2003/Habitat/j19j20.jpg</v>
      </c>
    </row>
    <row r="17" spans="1:18" x14ac:dyDescent="0.25">
      <c r="A17" s="23" t="str">
        <f t="shared" si="0"/>
        <v>j20j21</v>
      </c>
      <c r="B17" s="10" t="s">
        <v>47</v>
      </c>
      <c r="C17" s="1" t="s">
        <v>10</v>
      </c>
      <c r="D17" s="1" t="s">
        <v>12</v>
      </c>
      <c r="E17" s="21">
        <f>Q_Analysis_Cfs!F18</f>
        <v>1236.7953049478201</v>
      </c>
      <c r="F17" s="21">
        <f>Q_Analysis_Cfs!G18</f>
        <v>1088.1710555578754</v>
      </c>
      <c r="G17" s="21">
        <f>Q_Analysis_Cfs!H18</f>
        <v>1496.5681386892124</v>
      </c>
      <c r="H17" s="21">
        <f>Q_Analysis_Cfs!I18</f>
        <v>1618.7965745756273</v>
      </c>
      <c r="I17" s="21">
        <f>Q_Analysis_Cfs!J18</f>
        <v>1246.5651079706099</v>
      </c>
      <c r="J17" s="21">
        <f>Q_Analysis_Cfs!K18</f>
        <v>1351.5880279414912</v>
      </c>
      <c r="K17" s="21">
        <f>Q_Analysis_Cfs!L18</f>
        <v>925.32803167975692</v>
      </c>
      <c r="L17" s="21">
        <f>Q_Analysis_Cfs!M18</f>
        <v>636.08576183931666</v>
      </c>
      <c r="M17" s="21">
        <f>Q_Analysis_Cfs!N18</f>
        <v>611.05804044669469</v>
      </c>
      <c r="N17" s="21">
        <f>Q_Analysis_Cfs!O18</f>
        <v>737.93059652824047</v>
      </c>
      <c r="O17" s="21">
        <f>Q_Analysis_Cfs!P18</f>
        <v>883.29641045141045</v>
      </c>
      <c r="P17" s="21">
        <f>Q_Analysis_Cfs!Q18</f>
        <v>918.39708600977531</v>
      </c>
      <c r="Q17" s="9" t="s">
        <v>200</v>
      </c>
      <c r="R17" s="23" t="str">
        <f t="shared" si="3"/>
        <v>http://bearriverfellows.usu.edu/wash/2003/Habitat/j20j21.jpg</v>
      </c>
    </row>
    <row r="18" spans="1:18" x14ac:dyDescent="0.25">
      <c r="A18" s="23" t="str">
        <f t="shared" si="0"/>
        <v>j21j23</v>
      </c>
      <c r="B18" s="10" t="s">
        <v>48</v>
      </c>
      <c r="C18" s="1" t="s">
        <v>12</v>
      </c>
      <c r="D18" s="1" t="s">
        <v>13</v>
      </c>
      <c r="E18" s="21">
        <f>Q_Analysis_Cfs!F19</f>
        <v>1236.7953049478201</v>
      </c>
      <c r="F18" s="21">
        <f>Q_Analysis_Cfs!G19</f>
        <v>1088.1710555578752</v>
      </c>
      <c r="G18" s="21">
        <f>Q_Analysis_Cfs!H19</f>
        <v>1496.5681386892129</v>
      </c>
      <c r="H18" s="21">
        <f>Q_Analysis_Cfs!I19</f>
        <v>1618.7965745756273</v>
      </c>
      <c r="I18" s="21">
        <f>Q_Analysis_Cfs!J19</f>
        <v>1246.5651079706099</v>
      </c>
      <c r="J18" s="21">
        <f>Q_Analysis_Cfs!K19</f>
        <v>1351.5880279414914</v>
      </c>
      <c r="K18" s="21">
        <f>Q_Analysis_Cfs!L19</f>
        <v>925.32803167975692</v>
      </c>
      <c r="L18" s="21">
        <f>Q_Analysis_Cfs!M19</f>
        <v>636.08576183931666</v>
      </c>
      <c r="M18" s="21">
        <f>Q_Analysis_Cfs!N19</f>
        <v>611.0580404466948</v>
      </c>
      <c r="N18" s="21">
        <f>Q_Analysis_Cfs!O19</f>
        <v>737.93059652824047</v>
      </c>
      <c r="O18" s="21">
        <f>Q_Analysis_Cfs!P19</f>
        <v>883.29641045141045</v>
      </c>
      <c r="P18" s="21">
        <f>Q_Analysis_Cfs!Q19</f>
        <v>918.39708600977519</v>
      </c>
      <c r="Q18" s="9" t="str">
        <f t="shared" si="1"/>
        <v>http://bearriverfellows.usu.edu/wash/2003/Flow/L17.jpg</v>
      </c>
      <c r="R18" s="23" t="str">
        <f t="shared" si="3"/>
        <v>http://bearriverfellows.usu.edu/wash/2003/Habitat/j21j23.jpg</v>
      </c>
    </row>
    <row r="19" spans="1:18" x14ac:dyDescent="0.25">
      <c r="A19" s="23" t="str">
        <f t="shared" si="0"/>
        <v>j22j20</v>
      </c>
      <c r="B19" s="10" t="s">
        <v>108</v>
      </c>
      <c r="C19" s="1" t="s">
        <v>63</v>
      </c>
      <c r="D19" s="1" t="s">
        <v>10</v>
      </c>
      <c r="E19" s="21">
        <f>Q_Analysis_Cfs!F20</f>
        <v>121.28948919987909</v>
      </c>
      <c r="F19" s="21">
        <f>Q_Analysis_Cfs!G20</f>
        <v>83.428779759916836</v>
      </c>
      <c r="G19" s="21">
        <f>Q_Analysis_Cfs!H20</f>
        <v>79.451787629920801</v>
      </c>
      <c r="H19" s="21">
        <f>Q_Analysis_Cfs!I20</f>
        <v>71.099263889929119</v>
      </c>
      <c r="I19" s="21">
        <f>Q_Analysis_Cfs!J20</f>
        <v>91.516008059908785</v>
      </c>
      <c r="J19" s="21">
        <f>Q_Analysis_Cfs!K20</f>
        <v>116.80029169988357</v>
      </c>
      <c r="K19" s="21">
        <f>Q_Analysis_Cfs!L20</f>
        <v>82.226330649918026</v>
      </c>
      <c r="L19" s="21">
        <f>Q_Analysis_Cfs!M20</f>
        <v>66.450793009933747</v>
      </c>
      <c r="M19" s="21">
        <f>Q_Analysis_Cfs!N20</f>
        <v>122.46712499987791</v>
      </c>
      <c r="N19" s="21">
        <f>Q_Analysis_Cfs!O20</f>
        <v>129.04877689987137</v>
      </c>
      <c r="O19" s="21">
        <f>Q_Analysis_Cfs!P20</f>
        <v>84.599166669915661</v>
      </c>
      <c r="P19" s="21">
        <f>Q_Analysis_Cfs!Q20</f>
        <v>74.252365589925972</v>
      </c>
      <c r="Q19" s="9" t="str">
        <f t="shared" si="1"/>
        <v>http://bearriverfellows.usu.edu/wash/2003/Flow/NA.jpg</v>
      </c>
      <c r="R19" s="23" t="s">
        <v>200</v>
      </c>
    </row>
    <row r="20" spans="1:18" x14ac:dyDescent="0.25">
      <c r="A20" s="23" t="str">
        <f t="shared" si="0"/>
        <v>j24j7</v>
      </c>
      <c r="B20" s="10" t="s">
        <v>49</v>
      </c>
      <c r="C20" s="1" t="s">
        <v>14</v>
      </c>
      <c r="D20" s="1" t="s">
        <v>5</v>
      </c>
      <c r="E20" s="21">
        <f>Q_Analysis_Cfs!F21</f>
        <v>30.831964786898638</v>
      </c>
      <c r="F20" s="21">
        <f>Q_Analysis_Cfs!G21</f>
        <v>36.913695296051188</v>
      </c>
      <c r="G20" s="21">
        <f>Q_Analysis_Cfs!H21</f>
        <v>47.169996181403668</v>
      </c>
      <c r="H20" s="21">
        <f>Q_Analysis_Cfs!I21</f>
        <v>57.281600902118974</v>
      </c>
      <c r="I20" s="21">
        <f>Q_Analysis_Cfs!J21</f>
        <v>52.626090738919281</v>
      </c>
      <c r="J20" s="21">
        <f>Q_Analysis_Cfs!K21</f>
        <v>59.3504871076222</v>
      </c>
      <c r="K20" s="21">
        <f>Q_Analysis_Cfs!L21</f>
        <v>66.467605037937716</v>
      </c>
      <c r="L20" s="21">
        <f>Q_Analysis_Cfs!M21</f>
        <v>59.502591588912338</v>
      </c>
      <c r="M20" s="21">
        <f>Q_Analysis_Cfs!N21</f>
        <v>45.929103777635582</v>
      </c>
      <c r="N20" s="21">
        <f>Q_Analysis_Cfs!O21</f>
        <v>37.371293207644094</v>
      </c>
      <c r="O20" s="21">
        <f>Q_Analysis_Cfs!P21</f>
        <v>56.682445973030028</v>
      </c>
      <c r="P20" s="21">
        <f>Q_Analysis_Cfs!Q21</f>
        <v>157.70451553917067</v>
      </c>
      <c r="Q20" s="9" t="s">
        <v>200</v>
      </c>
      <c r="R20" s="23" t="str">
        <f t="shared" ref="R20:R21" si="4">"http://bearriverfellows.usu.edu/wash/2003/Habitat/"&amp;A20&amp;".jpg"</f>
        <v>http://bearriverfellows.usu.edu/wash/2003/Habitat/j24j7.jpg</v>
      </c>
    </row>
    <row r="21" spans="1:18" x14ac:dyDescent="0.25">
      <c r="A21" s="23" t="str">
        <f t="shared" si="0"/>
        <v>j25j24</v>
      </c>
      <c r="B21" s="10" t="s">
        <v>50</v>
      </c>
      <c r="C21" s="1" t="s">
        <v>15</v>
      </c>
      <c r="D21" s="1" t="s">
        <v>14</v>
      </c>
      <c r="E21" s="21">
        <f>Q_Analysis_Cfs!F22</f>
        <v>29.119690859971012</v>
      </c>
      <c r="F21" s="21">
        <f>Q_Analysis_Cfs!G22</f>
        <v>28.856339289971192</v>
      </c>
      <c r="G21" s="21">
        <f>Q_Analysis_Cfs!H22</f>
        <v>36.426854839963667</v>
      </c>
      <c r="H21" s="21">
        <f>Q_Analysis_Cfs!I22</f>
        <v>41.166888889958983</v>
      </c>
      <c r="I21" s="21">
        <f>Q_Analysis_Cfs!J22</f>
        <v>35.327113674250526</v>
      </c>
      <c r="J21" s="21">
        <f>Q_Analysis_Cfs!K22</f>
        <v>34.317794439965809</v>
      </c>
      <c r="K21" s="21">
        <f>Q_Analysis_Cfs!L22</f>
        <v>42.088486563829051</v>
      </c>
      <c r="L21" s="21">
        <f>Q_Analysis_Cfs!M22</f>
        <v>40.383247308346846</v>
      </c>
      <c r="M21" s="21">
        <f>Q_Analysis_Cfs!N22</f>
        <v>40.817911109959326</v>
      </c>
      <c r="N21" s="21">
        <f>Q_Analysis_Cfs!O22</f>
        <v>36.028400539964096</v>
      </c>
      <c r="O21" s="21">
        <f>Q_Analysis_Cfs!P22</f>
        <v>36.004222219964134</v>
      </c>
      <c r="P21" s="21">
        <f>Q_Analysis_Cfs!Q22</f>
        <v>33.722244619966347</v>
      </c>
      <c r="Q21" s="9" t="s">
        <v>200</v>
      </c>
      <c r="R21" s="23" t="str">
        <f t="shared" si="4"/>
        <v>http://bearriverfellows.usu.edu/wash/2003/Habitat/j25j24.jpg</v>
      </c>
    </row>
    <row r="22" spans="1:18" x14ac:dyDescent="0.25">
      <c r="A22" s="23" t="str">
        <f t="shared" si="0"/>
        <v>j28j24</v>
      </c>
      <c r="B22" s="10" t="s">
        <v>108</v>
      </c>
      <c r="C22" s="1" t="s">
        <v>64</v>
      </c>
      <c r="D22" s="1" t="s">
        <v>14</v>
      </c>
      <c r="E22" s="21">
        <f>Q_Analysis_Cfs!F23</f>
        <v>0</v>
      </c>
      <c r="F22" s="21">
        <f>Q_Analysis_Cfs!G23</f>
        <v>0</v>
      </c>
      <c r="G22" s="21">
        <f>Q_Analysis_Cfs!H23</f>
        <v>0</v>
      </c>
      <c r="H22" s="21">
        <f>Q_Analysis_Cfs!I23</f>
        <v>0</v>
      </c>
      <c r="I22" s="21">
        <f>Q_Analysis_Cfs!J23</f>
        <v>5.8069285714227936</v>
      </c>
      <c r="J22" s="21">
        <f>Q_Analysis_Cfs!K23</f>
        <v>7.8929999999921234</v>
      </c>
      <c r="K22" s="21">
        <f>Q_Analysis_Cfs!L23</f>
        <v>7.4781290322506138</v>
      </c>
      <c r="L22" s="21">
        <f>Q_Analysis_Cfs!M23</f>
        <v>6.6637741935417392</v>
      </c>
      <c r="M22" s="21">
        <f>Q_Analysis_Cfs!N23</f>
        <v>3.7682999999962528</v>
      </c>
      <c r="N22" s="21">
        <f>Q_Analysis_Cfs!O23</f>
        <v>0</v>
      </c>
      <c r="O22" s="21">
        <f>Q_Analysis_Cfs!P23</f>
        <v>0</v>
      </c>
      <c r="P22" s="21">
        <f>Q_Analysis_Cfs!Q23</f>
        <v>0</v>
      </c>
      <c r="Q22" s="9" t="s">
        <v>200</v>
      </c>
      <c r="R22" s="23" t="s">
        <v>200</v>
      </c>
    </row>
    <row r="23" spans="1:18" x14ac:dyDescent="0.25">
      <c r="A23" s="23" t="str">
        <f t="shared" si="0"/>
        <v>j29j24</v>
      </c>
      <c r="B23" s="10" t="s">
        <v>51</v>
      </c>
      <c r="C23" s="1" t="s">
        <v>16</v>
      </c>
      <c r="D23" s="1" t="s">
        <v>14</v>
      </c>
      <c r="E23" s="21">
        <f>Q_Analysis_Cfs!F24</f>
        <v>1.7122739269276241</v>
      </c>
      <c r="F23" s="21">
        <f>Q_Analysis_Cfs!G24</f>
        <v>8.0573560060800009</v>
      </c>
      <c r="G23" s="21">
        <f>Q_Analysis_Cfs!H24</f>
        <v>10.743141341440001</v>
      </c>
      <c r="H23" s="21">
        <f>Q_Analysis_Cfs!I24</f>
        <v>16.114712012159998</v>
      </c>
      <c r="I23" s="21">
        <f>Q_Analysis_Cfs!J24</f>
        <v>2.6857853353600003</v>
      </c>
      <c r="J23" s="21">
        <f>Q_Analysis_Cfs!K24</f>
        <v>1.3428926676800002</v>
      </c>
      <c r="K23" s="21">
        <f>Q_Analysis_Cfs!L24</f>
        <v>1.3428926676800002</v>
      </c>
      <c r="L23" s="21">
        <f>Q_Analysis_Cfs!M24</f>
        <v>1.3428926676800002</v>
      </c>
      <c r="M23" s="21">
        <f>Q_Analysis_Cfs!N24</f>
        <v>1.3428926676800002</v>
      </c>
      <c r="N23" s="21">
        <f>Q_Analysis_Cfs!O24</f>
        <v>1.3428926676799999</v>
      </c>
      <c r="O23" s="21">
        <f>Q_Analysis_Cfs!P24</f>
        <v>20.67822375306589</v>
      </c>
      <c r="P23" s="21">
        <f>Q_Analysis_Cfs!Q24</f>
        <v>12.398227091920438</v>
      </c>
      <c r="Q23" s="9" t="str">
        <f t="shared" si="1"/>
        <v>http://bearriverfellows.usu.edu/wash/2003/Flow/L25.jpg</v>
      </c>
      <c r="R23" s="23" t="str">
        <f>"http://bearriverfellows.usu.edu/wash/2003/Habitat/"&amp;A23&amp;".jpg"</f>
        <v>http://bearriverfellows.usu.edu/wash/2003/Habitat/j29j24.jpg</v>
      </c>
    </row>
    <row r="24" spans="1:18" x14ac:dyDescent="0.25">
      <c r="A24" s="23" t="str">
        <f t="shared" si="0"/>
        <v>j29j28</v>
      </c>
      <c r="B24" s="10" t="s">
        <v>108</v>
      </c>
      <c r="C24" s="1" t="s">
        <v>16</v>
      </c>
      <c r="D24" s="1" t="s">
        <v>64</v>
      </c>
      <c r="E24" s="21">
        <f>Q_Analysis_Cfs!F25</f>
        <v>0</v>
      </c>
      <c r="F24" s="21">
        <f>Q_Analysis_Cfs!G25</f>
        <v>0</v>
      </c>
      <c r="G24" s="21">
        <f>Q_Analysis_Cfs!H25</f>
        <v>0</v>
      </c>
      <c r="H24" s="21">
        <f>Q_Analysis_Cfs!I25</f>
        <v>0</v>
      </c>
      <c r="I24" s="21">
        <f>Q_Analysis_Cfs!J25</f>
        <v>21.507142857121458</v>
      </c>
      <c r="J24" s="21">
        <f>Q_Analysis_Cfs!K25</f>
        <v>29.233333333304156</v>
      </c>
      <c r="K24" s="21">
        <f>Q_Analysis_Cfs!L25</f>
        <v>27.696774193520792</v>
      </c>
      <c r="L24" s="21">
        <f>Q_Analysis_Cfs!M25</f>
        <v>24.680645161265701</v>
      </c>
      <c r="M24" s="21">
        <f>Q_Analysis_Cfs!N25</f>
        <v>13.956666666652787</v>
      </c>
      <c r="N24" s="21">
        <f>Q_Analysis_Cfs!O25</f>
        <v>0</v>
      </c>
      <c r="O24" s="21">
        <f>Q_Analysis_Cfs!P25</f>
        <v>0</v>
      </c>
      <c r="P24" s="21">
        <f>Q_Analysis_Cfs!Q25</f>
        <v>0</v>
      </c>
      <c r="Q24" s="9" t="s">
        <v>200</v>
      </c>
      <c r="R24" s="23" t="s">
        <v>200</v>
      </c>
    </row>
    <row r="25" spans="1:18" x14ac:dyDescent="0.25">
      <c r="A25" s="23" t="str">
        <f t="shared" si="0"/>
        <v>j29j44</v>
      </c>
      <c r="B25" s="10" t="s">
        <v>108</v>
      </c>
      <c r="C25" s="1" t="s">
        <v>16</v>
      </c>
      <c r="D25" s="1" t="s">
        <v>170</v>
      </c>
      <c r="E25" s="21">
        <f>Q_Analysis_Cfs!F26</f>
        <v>0</v>
      </c>
      <c r="F25" s="21">
        <f>Q_Analysis_Cfs!G26</f>
        <v>0</v>
      </c>
      <c r="G25" s="21">
        <f>Q_Analysis_Cfs!H26</f>
        <v>0</v>
      </c>
      <c r="H25" s="21">
        <f>Q_Analysis_Cfs!I26</f>
        <v>0</v>
      </c>
      <c r="I25" s="21">
        <f>Q_Analysis_Cfs!J26</f>
        <v>32.615789473651688</v>
      </c>
      <c r="J25" s="21">
        <f>Q_Analysis_Cfs!K26</f>
        <v>58.506666666608375</v>
      </c>
      <c r="K25" s="21">
        <f>Q_Analysis_Cfs!L26</f>
        <v>57.622580645103852</v>
      </c>
      <c r="L25" s="21">
        <f>Q_Analysis_Cfs!M26</f>
        <v>41.158064516087975</v>
      </c>
      <c r="M25" s="21">
        <f>Q_Analysis_Cfs!N26</f>
        <v>0</v>
      </c>
      <c r="N25" s="21">
        <f>Q_Analysis_Cfs!O26</f>
        <v>0</v>
      </c>
      <c r="O25" s="21">
        <f>Q_Analysis_Cfs!P26</f>
        <v>0</v>
      </c>
      <c r="P25" s="21">
        <f>Q_Analysis_Cfs!Q26</f>
        <v>0</v>
      </c>
      <c r="Q25" s="9" t="s">
        <v>200</v>
      </c>
      <c r="R25" s="23" t="s">
        <v>200</v>
      </c>
    </row>
    <row r="26" spans="1:18" x14ac:dyDescent="0.25">
      <c r="A26" s="23" t="str">
        <f t="shared" si="0"/>
        <v>j30j25</v>
      </c>
      <c r="B26" s="11" t="s">
        <v>52</v>
      </c>
      <c r="C26" s="1" t="s">
        <v>17</v>
      </c>
      <c r="D26" s="1" t="s">
        <v>15</v>
      </c>
      <c r="E26" s="21">
        <f>Q_Analysis_Cfs!F27</f>
        <v>29.119690859971019</v>
      </c>
      <c r="F26" s="21">
        <f>Q_Analysis_Cfs!G27</f>
        <v>28.856339289971192</v>
      </c>
      <c r="G26" s="21">
        <f>Q_Analysis_Cfs!H27</f>
        <v>36.42685483996366</v>
      </c>
      <c r="H26" s="21">
        <f>Q_Analysis_Cfs!I27</f>
        <v>41.166888889958983</v>
      </c>
      <c r="I26" s="21">
        <f>Q_Analysis_Cfs!J27</f>
        <v>35.327113674250526</v>
      </c>
      <c r="J26" s="21">
        <f>Q_Analysis_Cfs!K27</f>
        <v>34.317794439965816</v>
      </c>
      <c r="K26" s="21">
        <f>Q_Analysis_Cfs!L27</f>
        <v>42.088486563829051</v>
      </c>
      <c r="L26" s="21">
        <f>Q_Analysis_Cfs!M27</f>
        <v>40.383247308346846</v>
      </c>
      <c r="M26" s="21">
        <f>Q_Analysis_Cfs!N27</f>
        <v>40.817911109959319</v>
      </c>
      <c r="N26" s="21">
        <f>Q_Analysis_Cfs!O27</f>
        <v>36.028400539964096</v>
      </c>
      <c r="O26" s="21">
        <f>Q_Analysis_Cfs!P27</f>
        <v>36.004222219964134</v>
      </c>
      <c r="P26" s="21">
        <f>Q_Analysis_Cfs!Q27</f>
        <v>33.722244619966347</v>
      </c>
      <c r="Q26" s="9" t="s">
        <v>200</v>
      </c>
      <c r="R26" s="23" t="str">
        <f t="shared" ref="R26:R28" si="5">"http://bearriverfellows.usu.edu/wash/2003/Habitat/"&amp;A26&amp;".jpg"</f>
        <v>http://bearriverfellows.usu.edu/wash/2003/Habitat/j30j25.jpg</v>
      </c>
    </row>
    <row r="27" spans="1:18" x14ac:dyDescent="0.25">
      <c r="A27" s="23" t="str">
        <f t="shared" si="0"/>
        <v>j31j30</v>
      </c>
      <c r="B27" s="11" t="s">
        <v>53</v>
      </c>
      <c r="C27" s="1" t="s">
        <v>18</v>
      </c>
      <c r="D27" s="1" t="s">
        <v>17</v>
      </c>
      <c r="E27" s="21">
        <f>Q_Analysis_Cfs!F28</f>
        <v>29.119690859970966</v>
      </c>
      <c r="F27" s="21">
        <f>Q_Analysis_Cfs!G28</f>
        <v>28.856339289971231</v>
      </c>
      <c r="G27" s="21">
        <f>Q_Analysis_Cfs!H28</f>
        <v>36.426854839963681</v>
      </c>
      <c r="H27" s="21">
        <f>Q_Analysis_Cfs!I28</f>
        <v>41.166888889958969</v>
      </c>
      <c r="I27" s="21">
        <f>Q_Analysis_Cfs!J28</f>
        <v>24.899327959975178</v>
      </c>
      <c r="J27" s="21">
        <f>Q_Analysis_Cfs!K28</f>
        <v>25.453694439974623</v>
      </c>
      <c r="K27" s="21">
        <f>Q_Analysis_Cfs!L28</f>
        <v>35.000551079965106</v>
      </c>
      <c r="L27" s="21">
        <f>Q_Analysis_Cfs!M28</f>
        <v>33.945053759966164</v>
      </c>
      <c r="M27" s="21">
        <f>Q_Analysis_Cfs!N28</f>
        <v>37.301611109962813</v>
      </c>
      <c r="N27" s="21">
        <f>Q_Analysis_Cfs!O28</f>
        <v>36.028400539964082</v>
      </c>
      <c r="O27" s="21">
        <f>Q_Analysis_Cfs!P28</f>
        <v>36.004222219964106</v>
      </c>
      <c r="P27" s="21">
        <f>Q_Analysis_Cfs!Q28</f>
        <v>33.722244619966382</v>
      </c>
      <c r="Q27" s="9" t="s">
        <v>200</v>
      </c>
      <c r="R27" s="23" t="str">
        <f t="shared" si="5"/>
        <v>http://bearriverfellows.usu.edu/wash/2003/Habitat/j31j30.jpg</v>
      </c>
    </row>
    <row r="28" spans="1:18" x14ac:dyDescent="0.25">
      <c r="A28" s="23" t="str">
        <f t="shared" si="0"/>
        <v>j32j29</v>
      </c>
      <c r="B28" s="11" t="s">
        <v>54</v>
      </c>
      <c r="C28" s="1" t="s">
        <v>19</v>
      </c>
      <c r="D28" s="1" t="s">
        <v>16</v>
      </c>
      <c r="E28" s="21">
        <f>Q_Analysis_Cfs!F29</f>
        <v>17.920702395586094</v>
      </c>
      <c r="F28" s="21">
        <f>Q_Analysis_Cfs!G29</f>
        <v>19.037460460090788</v>
      </c>
      <c r="G28" s="21">
        <f>Q_Analysis_Cfs!H29</f>
        <v>51.46065220664677</v>
      </c>
      <c r="H28" s="21">
        <f>Q_Analysis_Cfs!I29</f>
        <v>82.711095434052623</v>
      </c>
      <c r="I28" s="21">
        <f>Q_Analysis_Cfs!J29</f>
        <v>82.967604996032108</v>
      </c>
      <c r="J28" s="21">
        <f>Q_Analysis_Cfs!K29</f>
        <v>36.848985986420431</v>
      </c>
      <c r="K28" s="21">
        <f>Q_Analysis_Cfs!L29</f>
        <v>0</v>
      </c>
      <c r="L28" s="21">
        <f>Q_Analysis_Cfs!M29</f>
        <v>0</v>
      </c>
      <c r="M28" s="21">
        <f>Q_Analysis_Cfs!N29</f>
        <v>8.9019232818977123</v>
      </c>
      <c r="N28" s="21">
        <f>Q_Analysis_Cfs!O29</f>
        <v>16.347817634920759</v>
      </c>
      <c r="O28" s="21">
        <f>Q_Analysis_Cfs!P29</f>
        <v>17.266204808136454</v>
      </c>
      <c r="P28" s="21">
        <f>Q_Analysis_Cfs!Q29</f>
        <v>56.837637535204358</v>
      </c>
      <c r="Q28" s="9" t="str">
        <f t="shared" si="1"/>
        <v>http://bearriverfellows.usu.edu/wash/2003/Flow/L23.jpg</v>
      </c>
      <c r="R28" s="23" t="str">
        <f t="shared" si="5"/>
        <v>http://bearriverfellows.usu.edu/wash/2003/Habitat/j32j29.jpg</v>
      </c>
    </row>
    <row r="29" spans="1:18" x14ac:dyDescent="0.25">
      <c r="A29" s="23" t="str">
        <f t="shared" si="0"/>
        <v>j33j38</v>
      </c>
      <c r="B29" s="11" t="s">
        <v>108</v>
      </c>
      <c r="C29" s="1" t="s">
        <v>20</v>
      </c>
      <c r="D29" s="1" t="s">
        <v>166</v>
      </c>
      <c r="E29" s="21">
        <f>Q_Analysis_Cfs!F30</f>
        <v>0</v>
      </c>
      <c r="F29" s="21">
        <f>Q_Analysis_Cfs!G30</f>
        <v>0</v>
      </c>
      <c r="G29" s="21">
        <f>Q_Analysis_Cfs!H30</f>
        <v>0</v>
      </c>
      <c r="H29" s="21">
        <f>Q_Analysis_Cfs!I30</f>
        <v>0</v>
      </c>
      <c r="I29" s="21">
        <f>Q_Analysis_Cfs!J30</f>
        <v>38.621428571390055</v>
      </c>
      <c r="J29" s="21">
        <f>Q_Analysis_Cfs!K30</f>
        <v>32.829999999967313</v>
      </c>
      <c r="K29" s="21">
        <f>Q_Analysis_Cfs!L30</f>
        <v>26.251612903199597</v>
      </c>
      <c r="L29" s="21">
        <f>Q_Analysis_Cfs!M30</f>
        <v>23.845161290298797</v>
      </c>
      <c r="M29" s="21">
        <f>Q_Analysis_Cfs!N30</f>
        <v>13.023333333320316</v>
      </c>
      <c r="N29" s="21">
        <f>Q_Analysis_Cfs!O30</f>
        <v>0</v>
      </c>
      <c r="O29" s="21">
        <f>Q_Analysis_Cfs!P30</f>
        <v>0</v>
      </c>
      <c r="P29" s="21">
        <f>Q_Analysis_Cfs!Q30</f>
        <v>0</v>
      </c>
      <c r="Q29" s="9" t="s">
        <v>200</v>
      </c>
      <c r="R29" s="23" t="s">
        <v>200</v>
      </c>
    </row>
    <row r="30" spans="1:18" x14ac:dyDescent="0.25">
      <c r="A30" s="23" t="str">
        <f t="shared" si="0"/>
        <v>j34j33</v>
      </c>
      <c r="B30" s="11" t="s">
        <v>55</v>
      </c>
      <c r="C30" s="1" t="s">
        <v>21</v>
      </c>
      <c r="D30" s="1" t="s">
        <v>20</v>
      </c>
      <c r="E30" s="21">
        <f>Q_Analysis_Cfs!F31</f>
        <v>0</v>
      </c>
      <c r="F30" s="21">
        <f>Q_Analysis_Cfs!G31</f>
        <v>0</v>
      </c>
      <c r="G30" s="21">
        <f>Q_Analysis_Cfs!H31</f>
        <v>0</v>
      </c>
      <c r="H30" s="21">
        <f>Q_Analysis_Cfs!I31</f>
        <v>0</v>
      </c>
      <c r="I30" s="21">
        <f>Q_Analysis_Cfs!J31</f>
        <v>13.112796902179435</v>
      </c>
      <c r="J30" s="21">
        <f>Q_Analysis_Cfs!K31</f>
        <v>23.593333333309808</v>
      </c>
      <c r="K30" s="21">
        <f>Q_Analysis_Cfs!L31</f>
        <v>16.582258064499566</v>
      </c>
      <c r="L30" s="21">
        <f>Q_Analysis_Cfs!M31</f>
        <v>9.7151612903128797</v>
      </c>
      <c r="M30" s="21">
        <f>Q_Analysis_Cfs!N31</f>
        <v>0</v>
      </c>
      <c r="N30" s="21">
        <f>Q_Analysis_Cfs!O31</f>
        <v>0</v>
      </c>
      <c r="O30" s="21">
        <f>Q_Analysis_Cfs!P31</f>
        <v>0</v>
      </c>
      <c r="P30" s="21">
        <f>Q_Analysis_Cfs!Q31</f>
        <v>41.126896461818859</v>
      </c>
      <c r="Q30" s="9" t="s">
        <v>200</v>
      </c>
      <c r="R30" s="23" t="str">
        <f t="shared" ref="R30:R31" si="6">"http://bearriverfellows.usu.edu/wash/2003/Habitat/"&amp;A30&amp;".jpg"</f>
        <v>http://bearriverfellows.usu.edu/wash/2003/Habitat/j34j33.jpg</v>
      </c>
    </row>
    <row r="31" spans="1:18" x14ac:dyDescent="0.25">
      <c r="A31" s="23" t="str">
        <f t="shared" si="0"/>
        <v>j35j40</v>
      </c>
      <c r="B31" s="11" t="s">
        <v>175</v>
      </c>
      <c r="C31" s="1" t="s">
        <v>165</v>
      </c>
      <c r="D31" s="1" t="s">
        <v>168</v>
      </c>
      <c r="E31" s="21">
        <f>Q_Analysis_Cfs!F32</f>
        <v>4.842716579798453</v>
      </c>
      <c r="F31" s="21">
        <f>Q_Analysis_Cfs!G32</f>
        <v>9.5702437494931196</v>
      </c>
      <c r="G31" s="21">
        <f>Q_Analysis_Cfs!H32</f>
        <v>26.748286901715336</v>
      </c>
      <c r="H31" s="21">
        <f>Q_Analysis_Cfs!I32</f>
        <v>95.116598025021673</v>
      </c>
      <c r="I31" s="21">
        <f>Q_Analysis_Cfs!J32</f>
        <v>32.54516129029016</v>
      </c>
      <c r="J31" s="21">
        <f>Q_Analysis_Cfs!K32</f>
        <v>12.806666666653934</v>
      </c>
      <c r="K31" s="21">
        <f>Q_Analysis_Cfs!L32</f>
        <v>5.4866666666612005</v>
      </c>
      <c r="L31" s="21">
        <f>Q_Analysis_Cfs!M32</f>
        <v>4.274193548382839</v>
      </c>
      <c r="M31" s="21">
        <f>Q_Analysis_Cfs!N32</f>
        <v>3.7066666666629744</v>
      </c>
      <c r="N31" s="21">
        <f>Q_Analysis_Cfs!O32</f>
        <v>3.1661455794298532</v>
      </c>
      <c r="O31" s="21">
        <f>Q_Analysis_Cfs!P32</f>
        <v>3.674528471553717</v>
      </c>
      <c r="P31" s="21">
        <f>Q_Analysis_Cfs!Q32</f>
        <v>0.84011643141886561</v>
      </c>
      <c r="Q31" s="9" t="s">
        <v>200</v>
      </c>
      <c r="R31" s="23" t="str">
        <f t="shared" si="6"/>
        <v>http://bearriverfellows.usu.edu/wash/2003/Habitat/j35j40.jpg</v>
      </c>
    </row>
    <row r="32" spans="1:18" x14ac:dyDescent="0.25">
      <c r="A32" s="23" t="str">
        <f t="shared" si="0"/>
        <v>j36j7</v>
      </c>
      <c r="B32" t="s">
        <v>108</v>
      </c>
      <c r="C32" s="1" t="s">
        <v>107</v>
      </c>
      <c r="D32" s="1" t="s">
        <v>5</v>
      </c>
      <c r="E32" s="21">
        <f>Q_Analysis_Cfs!F33</f>
        <v>17.920702395586094</v>
      </c>
      <c r="F32" s="21">
        <f>Q_Analysis_Cfs!G33</f>
        <v>19.037460460090788</v>
      </c>
      <c r="G32" s="21">
        <f>Q_Analysis_Cfs!H33</f>
        <v>51.460652206646763</v>
      </c>
      <c r="H32" s="21">
        <f>Q_Analysis_Cfs!I33</f>
        <v>82.711095434052652</v>
      </c>
      <c r="I32" s="21">
        <f>Q_Analysis_Cfs!J33</f>
        <v>120.50409380808787</v>
      </c>
      <c r="J32" s="21">
        <f>Q_Analysis_Cfs!K33</f>
        <v>69.67898598638773</v>
      </c>
      <c r="K32" s="21">
        <f>Q_Analysis_Cfs!L33</f>
        <v>26.251612903199632</v>
      </c>
      <c r="L32" s="21">
        <f>Q_Analysis_Cfs!M33</f>
        <v>23.845161290298829</v>
      </c>
      <c r="M32" s="21">
        <f>Q_Analysis_Cfs!N33</f>
        <v>21.925256615218032</v>
      </c>
      <c r="N32" s="21">
        <f>Q_Analysis_Cfs!O33</f>
        <v>16.347817634920759</v>
      </c>
      <c r="O32" s="21">
        <f>Q_Analysis_Cfs!P33</f>
        <v>17.266204808136457</v>
      </c>
      <c r="P32" s="21">
        <f>Q_Analysis_Cfs!Q33</f>
        <v>15.710741073385496</v>
      </c>
      <c r="Q32" s="9" t="s">
        <v>200</v>
      </c>
      <c r="R32" s="23" t="s">
        <v>200</v>
      </c>
    </row>
    <row r="33" spans="1:18" x14ac:dyDescent="0.25">
      <c r="A33" s="23" t="str">
        <f t="shared" si="0"/>
        <v>j37j1</v>
      </c>
      <c r="B33" t="s">
        <v>56</v>
      </c>
      <c r="C33" s="1" t="s">
        <v>22</v>
      </c>
      <c r="D33" s="1" t="s">
        <v>0</v>
      </c>
      <c r="E33" s="21">
        <f>Q_Analysis_Cfs!F34</f>
        <v>706.21731087351418</v>
      </c>
      <c r="F33" s="21">
        <f>Q_Analysis_Cfs!G34</f>
        <v>560.3085703020032</v>
      </c>
      <c r="G33" s="21">
        <f>Q_Analysis_Cfs!H34</f>
        <v>763.40574713707258</v>
      </c>
      <c r="H33" s="21">
        <f>Q_Analysis_Cfs!I34</f>
        <v>742.19000054131448</v>
      </c>
      <c r="I33" s="21">
        <f>Q_Analysis_Cfs!J34</f>
        <v>378.22088521974126</v>
      </c>
      <c r="J33" s="21">
        <f>Q_Analysis_Cfs!K34</f>
        <v>0</v>
      </c>
      <c r="K33" s="21">
        <f>Q_Analysis_Cfs!L34</f>
        <v>0</v>
      </c>
      <c r="L33" s="21">
        <f>Q_Analysis_Cfs!M34</f>
        <v>0</v>
      </c>
      <c r="M33" s="21">
        <f>Q_Analysis_Cfs!N34</f>
        <v>198.07370861344992</v>
      </c>
      <c r="N33" s="21">
        <f>Q_Analysis_Cfs!O34</f>
        <v>156.8471000994241</v>
      </c>
      <c r="O33" s="21">
        <f>Q_Analysis_Cfs!P34</f>
        <v>280.27223042348743</v>
      </c>
      <c r="P33" s="21">
        <f>Q_Analysis_Cfs!Q34</f>
        <v>373.15838679227988</v>
      </c>
      <c r="Q33" s="9" t="s">
        <v>200</v>
      </c>
      <c r="R33" s="23" t="str">
        <f>"http://bearriverfellows.usu.edu/wash/2003/Habitat/"&amp;A33&amp;".jpg"</f>
        <v>http://bearriverfellows.usu.edu/wash/2003/Habitat/j37j1.jpg</v>
      </c>
    </row>
    <row r="34" spans="1:18" x14ac:dyDescent="0.25">
      <c r="A34" s="23" t="str">
        <f t="shared" si="0"/>
        <v>j38j30</v>
      </c>
      <c r="B34" t="s">
        <v>108</v>
      </c>
      <c r="C34" s="1" t="s">
        <v>166</v>
      </c>
      <c r="D34" s="1" t="s">
        <v>17</v>
      </c>
      <c r="E34" s="21">
        <f>Q_Analysis_Cfs!F35</f>
        <v>285.58602149971534</v>
      </c>
      <c r="F34" s="21">
        <f>Q_Analysis_Cfs!G35</f>
        <v>357.05803569964405</v>
      </c>
      <c r="G34" s="21">
        <f>Q_Analysis_Cfs!H35</f>
        <v>398.29166669960296</v>
      </c>
      <c r="H34" s="21">
        <f>Q_Analysis_Cfs!I35</f>
        <v>363.16805559963791</v>
      </c>
      <c r="I34" s="21">
        <f>Q_Analysis_Cfs!J35</f>
        <v>242.16263439975859</v>
      </c>
      <c r="J34" s="21">
        <f>Q_Analysis_Cfs!K35</f>
        <v>902.79444439910003</v>
      </c>
      <c r="K34" s="21">
        <f>Q_Analysis_Cfs!L35</f>
        <v>1025.5725809989774</v>
      </c>
      <c r="L34" s="21">
        <f>Q_Analysis_Cfs!M35</f>
        <v>896.60349459910628</v>
      </c>
      <c r="M34" s="21">
        <f>Q_Analysis_Cfs!N35</f>
        <v>428.0374999995733</v>
      </c>
      <c r="N34" s="21">
        <f>Q_Analysis_Cfs!O35</f>
        <v>215.32795699978533</v>
      </c>
      <c r="O34" s="21">
        <f>Q_Analysis_Cfs!P35</f>
        <v>285.5263888997153</v>
      </c>
      <c r="P34" s="21">
        <f>Q_Analysis_Cfs!Q35</f>
        <v>295.18145159970572</v>
      </c>
      <c r="Q34" s="9" t="s">
        <v>200</v>
      </c>
      <c r="R34" s="23" t="s">
        <v>200</v>
      </c>
    </row>
    <row r="35" spans="1:18" x14ac:dyDescent="0.25">
      <c r="A35" s="23" t="str">
        <f t="shared" si="0"/>
        <v>j40j32</v>
      </c>
      <c r="B35" t="s">
        <v>176</v>
      </c>
      <c r="C35" s="1" t="s">
        <v>168</v>
      </c>
      <c r="D35" s="1" t="s">
        <v>19</v>
      </c>
      <c r="E35" s="21">
        <f>Q_Analysis_Cfs!F36</f>
        <v>0</v>
      </c>
      <c r="F35" s="21">
        <f>Q_Analysis_Cfs!G36</f>
        <v>0</v>
      </c>
      <c r="G35" s="21">
        <f>Q_Analysis_Cfs!H36</f>
        <v>0</v>
      </c>
      <c r="H35" s="21">
        <f>Q_Analysis_Cfs!I36</f>
        <v>0</v>
      </c>
      <c r="I35" s="21">
        <f>Q_Analysis_Cfs!J36</f>
        <v>10.427785714275316</v>
      </c>
      <c r="J35" s="21">
        <f>Q_Analysis_Cfs!K36</f>
        <v>8.8640999999911756</v>
      </c>
      <c r="K35" s="21">
        <f>Q_Analysis_Cfs!L36</f>
        <v>7.0879354838638937</v>
      </c>
      <c r="L35" s="21">
        <f>Q_Analysis_Cfs!M36</f>
        <v>6.438193548380676</v>
      </c>
      <c r="M35" s="21">
        <f>Q_Analysis_Cfs!N36</f>
        <v>3.5162999999964857</v>
      </c>
      <c r="N35" s="21">
        <f>Q_Analysis_Cfs!O36</f>
        <v>0</v>
      </c>
      <c r="O35" s="21">
        <f>Q_Analysis_Cfs!P36</f>
        <v>0</v>
      </c>
      <c r="P35" s="21">
        <f>Q_Analysis_Cfs!Q36</f>
        <v>0</v>
      </c>
      <c r="Q35" s="9" t="s">
        <v>200</v>
      </c>
      <c r="R35" s="23" t="str">
        <f>"http://bearriverfellows.usu.edu/wash/2003/Habitat/"&amp;A35&amp;".jpg"</f>
        <v>http://bearriverfellows.usu.edu/wash/2003/Habitat/j40j32.jpg</v>
      </c>
    </row>
    <row r="36" spans="1:18" x14ac:dyDescent="0.25">
      <c r="A36" s="23" t="str">
        <f t="shared" si="0"/>
        <v>j40j45</v>
      </c>
      <c r="B36" t="s">
        <v>108</v>
      </c>
      <c r="C36" s="1" t="s">
        <v>168</v>
      </c>
      <c r="D36" s="1" t="s">
        <v>169</v>
      </c>
      <c r="E36" s="21">
        <f>Q_Analysis_Cfs!F37</f>
        <v>17.920702395586094</v>
      </c>
      <c r="F36" s="21">
        <f>Q_Analysis_Cfs!G37</f>
        <v>19.037460460090784</v>
      </c>
      <c r="G36" s="21">
        <f>Q_Analysis_Cfs!H37</f>
        <v>51.460652206646763</v>
      </c>
      <c r="H36" s="21">
        <f>Q_Analysis_Cfs!I37</f>
        <v>82.711095434052623</v>
      </c>
      <c r="I36" s="21">
        <f>Q_Analysis_Cfs!J37</f>
        <v>82.967604996032108</v>
      </c>
      <c r="J36" s="21">
        <f>Q_Analysis_Cfs!K37</f>
        <v>36.848985986420431</v>
      </c>
      <c r="K36" s="21">
        <f>Q_Analysis_Cfs!L37</f>
        <v>0</v>
      </c>
      <c r="L36" s="21">
        <f>Q_Analysis_Cfs!M37</f>
        <v>0</v>
      </c>
      <c r="M36" s="21">
        <f>Q_Analysis_Cfs!N37</f>
        <v>8.9019232818977141</v>
      </c>
      <c r="N36" s="21">
        <f>Q_Analysis_Cfs!O37</f>
        <v>16.347817634920759</v>
      </c>
      <c r="O36" s="21">
        <f>Q_Analysis_Cfs!P37</f>
        <v>17.266204808136454</v>
      </c>
      <c r="P36" s="21">
        <f>Q_Analysis_Cfs!Q37</f>
        <v>15.710741073385496</v>
      </c>
      <c r="Q36" s="9" t="s">
        <v>200</v>
      </c>
      <c r="R36" s="23" t="s">
        <v>200</v>
      </c>
    </row>
    <row r="37" spans="1:18" x14ac:dyDescent="0.25">
      <c r="A37" s="23" t="str">
        <f t="shared" si="0"/>
        <v>j41j29</v>
      </c>
      <c r="B37" t="s">
        <v>108</v>
      </c>
      <c r="C37" s="1" t="s">
        <v>171</v>
      </c>
      <c r="D37" s="1" t="s">
        <v>16</v>
      </c>
      <c r="E37" s="21">
        <f>Q_Analysis_Cfs!F38</f>
        <v>0</v>
      </c>
      <c r="F37" s="21">
        <f>Q_Analysis_Cfs!G38</f>
        <v>0</v>
      </c>
      <c r="G37" s="21">
        <f>Q_Analysis_Cfs!H38</f>
        <v>0</v>
      </c>
      <c r="H37" s="21">
        <f>Q_Analysis_Cfs!I38</f>
        <v>0</v>
      </c>
      <c r="I37" s="21">
        <f>Q_Analysis_Cfs!J38</f>
        <v>37.536488812055744</v>
      </c>
      <c r="J37" s="21">
        <f>Q_Analysis_Cfs!K38</f>
        <v>32.829999999967306</v>
      </c>
      <c r="K37" s="21">
        <f>Q_Analysis_Cfs!L38</f>
        <v>26.251612903199593</v>
      </c>
      <c r="L37" s="21">
        <f>Q_Analysis_Cfs!M38</f>
        <v>23.84516129029879</v>
      </c>
      <c r="M37" s="21">
        <f>Q_Analysis_Cfs!N38</f>
        <v>13.023333333320315</v>
      </c>
      <c r="N37" s="21">
        <f>Q_Analysis_Cfs!O38</f>
        <v>0</v>
      </c>
      <c r="O37" s="21">
        <f>Q_Analysis_Cfs!P38</f>
        <v>0</v>
      </c>
      <c r="P37" s="21">
        <f>Q_Analysis_Cfs!Q38</f>
        <v>0</v>
      </c>
      <c r="Q37" s="9" t="s">
        <v>200</v>
      </c>
      <c r="R37" s="23" t="s">
        <v>200</v>
      </c>
    </row>
    <row r="38" spans="1:18" x14ac:dyDescent="0.25">
      <c r="A38" s="23" t="str">
        <f t="shared" si="0"/>
        <v>j42j29</v>
      </c>
      <c r="B38" t="s">
        <v>108</v>
      </c>
      <c r="C38" s="1" t="s">
        <v>172</v>
      </c>
      <c r="D38" s="1" t="s">
        <v>16</v>
      </c>
      <c r="E38" s="21">
        <f>Q_Analysis_Cfs!F39</f>
        <v>0</v>
      </c>
      <c r="F38" s="21">
        <f>Q_Analysis_Cfs!G39</f>
        <v>0</v>
      </c>
      <c r="G38" s="21">
        <f>Q_Analysis_Cfs!H39</f>
        <v>0</v>
      </c>
      <c r="H38" s="21">
        <f>Q_Analysis_Cfs!I39</f>
        <v>0</v>
      </c>
      <c r="I38" s="21">
        <f>Q_Analysis_Cfs!J39</f>
        <v>3.2475214285681804</v>
      </c>
      <c r="J38" s="21">
        <f>Q_Analysis_Cfs!K39</f>
        <v>6.3701999999936483</v>
      </c>
      <c r="K38" s="21">
        <f>Q_Analysis_Cfs!L39</f>
        <v>4.47720967741488</v>
      </c>
      <c r="L38" s="21">
        <f>Q_Analysis_Cfs!M39</f>
        <v>2.6230935483844773</v>
      </c>
      <c r="M38" s="21">
        <f>Q_Analysis_Cfs!N39</f>
        <v>0</v>
      </c>
      <c r="N38" s="21">
        <f>Q_Analysis_Cfs!O39</f>
        <v>0</v>
      </c>
      <c r="O38" s="21">
        <f>Q_Analysis_Cfs!P39</f>
        <v>0</v>
      </c>
      <c r="P38" s="21">
        <f>Q_Analysis_Cfs!Q39</f>
        <v>0</v>
      </c>
      <c r="Q38" s="9" t="s">
        <v>200</v>
      </c>
      <c r="R38" s="23" t="s">
        <v>200</v>
      </c>
    </row>
    <row r="39" spans="1:18" x14ac:dyDescent="0.25">
      <c r="A39" s="23" t="str">
        <f t="shared" si="0"/>
        <v>j43j41</v>
      </c>
      <c r="B39" t="s">
        <v>108</v>
      </c>
      <c r="C39" s="1" t="s">
        <v>167</v>
      </c>
      <c r="D39" s="1" t="s">
        <v>171</v>
      </c>
      <c r="E39" s="21">
        <f>Q_Analysis_Cfs!F40</f>
        <v>0</v>
      </c>
      <c r="F39" s="21">
        <f>Q_Analysis_Cfs!G40</f>
        <v>0</v>
      </c>
      <c r="G39" s="21">
        <f>Q_Analysis_Cfs!H40</f>
        <v>0</v>
      </c>
      <c r="H39" s="21">
        <f>Q_Analysis_Cfs!I40</f>
        <v>0</v>
      </c>
      <c r="I39" s="21">
        <f>Q_Analysis_Cfs!J40</f>
        <v>10.427785714275316</v>
      </c>
      <c r="J39" s="21">
        <f>Q_Analysis_Cfs!K40</f>
        <v>8.8640999999911738</v>
      </c>
      <c r="K39" s="21">
        <f>Q_Analysis_Cfs!L40</f>
        <v>7.0879354838638919</v>
      </c>
      <c r="L39" s="21">
        <f>Q_Analysis_Cfs!M40</f>
        <v>6.4381935483806751</v>
      </c>
      <c r="M39" s="21">
        <f>Q_Analysis_Cfs!N40</f>
        <v>3.5162999999964843</v>
      </c>
      <c r="N39" s="21">
        <f>Q_Analysis_Cfs!O40</f>
        <v>0</v>
      </c>
      <c r="O39" s="21">
        <f>Q_Analysis_Cfs!P40</f>
        <v>0</v>
      </c>
      <c r="P39" s="21">
        <f>Q_Analysis_Cfs!Q40</f>
        <v>0</v>
      </c>
      <c r="Q39" s="9" t="s">
        <v>200</v>
      </c>
      <c r="R39" s="23" t="s">
        <v>200</v>
      </c>
    </row>
    <row r="40" spans="1:18" x14ac:dyDescent="0.25">
      <c r="A40" s="23" t="str">
        <f t="shared" si="0"/>
        <v>j43j45</v>
      </c>
      <c r="B40" t="s">
        <v>177</v>
      </c>
      <c r="C40" s="1" t="s">
        <v>167</v>
      </c>
      <c r="D40" s="1" t="s">
        <v>169</v>
      </c>
      <c r="E40" s="21">
        <f>Q_Analysis_Cfs!F41</f>
        <v>0</v>
      </c>
      <c r="F40" s="21">
        <f>Q_Analysis_Cfs!G41</f>
        <v>0</v>
      </c>
      <c r="G40" s="21">
        <f>Q_Analysis_Cfs!H41</f>
        <v>0</v>
      </c>
      <c r="H40" s="21">
        <f>Q_Analysis_Cfs!I41</f>
        <v>0</v>
      </c>
      <c r="I40" s="21">
        <f>Q_Analysis_Cfs!J41</f>
        <v>12.027857142845113</v>
      </c>
      <c r="J40" s="21">
        <f>Q_Analysis_Cfs!K41</f>
        <v>23.593333333309801</v>
      </c>
      <c r="K40" s="21">
        <f>Q_Analysis_Cfs!L41</f>
        <v>16.582258064499555</v>
      </c>
      <c r="L40" s="21">
        <f>Q_Analysis_Cfs!M41</f>
        <v>9.7151612903128779</v>
      </c>
      <c r="M40" s="21">
        <f>Q_Analysis_Cfs!N41</f>
        <v>0</v>
      </c>
      <c r="N40" s="21">
        <f>Q_Analysis_Cfs!O41</f>
        <v>0</v>
      </c>
      <c r="O40" s="21">
        <f>Q_Analysis_Cfs!P41</f>
        <v>0</v>
      </c>
      <c r="P40" s="21">
        <f>Q_Analysis_Cfs!Q41</f>
        <v>0</v>
      </c>
      <c r="Q40" s="9" t="s">
        <v>200</v>
      </c>
      <c r="R40" s="23" t="str">
        <f>"http://bearriverfellows.usu.edu/wash/2003/Habitat/"&amp;A40&amp;".jpg"</f>
        <v>http://bearriverfellows.usu.edu/wash/2003/Habitat/j43j45.jpg</v>
      </c>
    </row>
    <row r="41" spans="1:18" x14ac:dyDescent="0.25">
      <c r="A41" s="23" t="str">
        <f t="shared" si="0"/>
        <v>j44j24</v>
      </c>
      <c r="B41" t="s">
        <v>108</v>
      </c>
      <c r="C41" s="1" t="s">
        <v>170</v>
      </c>
      <c r="D41" s="1" t="s">
        <v>14</v>
      </c>
      <c r="E41" s="21">
        <f>Q_Analysis_Cfs!F42</f>
        <v>0</v>
      </c>
      <c r="F41" s="21">
        <f>Q_Analysis_Cfs!G42</f>
        <v>0</v>
      </c>
      <c r="G41" s="21">
        <f>Q_Analysis_Cfs!H42</f>
        <v>0</v>
      </c>
      <c r="H41" s="21">
        <f>Q_Analysis_Cfs!I42</f>
        <v>0</v>
      </c>
      <c r="I41" s="21">
        <f>Q_Analysis_Cfs!J42</f>
        <v>1.0849397593343195</v>
      </c>
      <c r="J41" s="21">
        <f>Q_Analysis_Cfs!K42</f>
        <v>0</v>
      </c>
      <c r="K41" s="21">
        <f>Q_Analysis_Cfs!L42</f>
        <v>0</v>
      </c>
      <c r="L41" s="21">
        <f>Q_Analysis_Cfs!M42</f>
        <v>0</v>
      </c>
      <c r="M41" s="21">
        <f>Q_Analysis_Cfs!N42</f>
        <v>0</v>
      </c>
      <c r="N41" s="21">
        <f>Q_Analysis_Cfs!O42</f>
        <v>0</v>
      </c>
      <c r="O41" s="21">
        <f>Q_Analysis_Cfs!P42</f>
        <v>0</v>
      </c>
      <c r="P41" s="21">
        <f>Q_Analysis_Cfs!Q42</f>
        <v>41.126896461818859</v>
      </c>
      <c r="Q41" s="9" t="s">
        <v>200</v>
      </c>
      <c r="R41" s="23" t="s">
        <v>200</v>
      </c>
    </row>
    <row r="42" spans="1:18" x14ac:dyDescent="0.25">
      <c r="A42" s="23" t="str">
        <f t="shared" si="0"/>
        <v>j45j32</v>
      </c>
      <c r="B42" t="s">
        <v>178</v>
      </c>
      <c r="C42" s="1" t="s">
        <v>169</v>
      </c>
      <c r="D42" s="1" t="s">
        <v>19</v>
      </c>
      <c r="E42" s="21">
        <f>Q_Analysis_Cfs!F43</f>
        <v>0</v>
      </c>
      <c r="F42" s="21">
        <f>Q_Analysis_Cfs!G43</f>
        <v>0</v>
      </c>
      <c r="G42" s="21">
        <f>Q_Analysis_Cfs!H43</f>
        <v>0</v>
      </c>
      <c r="H42" s="21">
        <f>Q_Analysis_Cfs!I43</f>
        <v>0</v>
      </c>
      <c r="I42" s="21">
        <f>Q_Analysis_Cfs!J43</f>
        <v>8.8062631578859545</v>
      </c>
      <c r="J42" s="21">
        <f>Q_Analysis_Cfs!K43</f>
        <v>15.796799999984263</v>
      </c>
      <c r="K42" s="21">
        <f>Q_Analysis_Cfs!L43</f>
        <v>15.558096774178042</v>
      </c>
      <c r="L42" s="21">
        <f>Q_Analysis_Cfs!M43</f>
        <v>11.112677419343754</v>
      </c>
      <c r="M42" s="21">
        <f>Q_Analysis_Cfs!N43</f>
        <v>0</v>
      </c>
      <c r="N42" s="21">
        <f>Q_Analysis_Cfs!O43</f>
        <v>0</v>
      </c>
      <c r="O42" s="21">
        <f>Q_Analysis_Cfs!P43</f>
        <v>0</v>
      </c>
      <c r="P42" s="21">
        <f>Q_Analysis_Cfs!Q43</f>
        <v>0</v>
      </c>
      <c r="Q42" s="9" t="s">
        <v>200</v>
      </c>
      <c r="R42" s="23" t="str">
        <f>"http://bearriverfellows.usu.edu/wash/2003/Habitat/"&amp;A42&amp;".jpg"</f>
        <v>http://bearriverfellows.usu.edu/wash/2003/Habitat/j45j32.jpg</v>
      </c>
    </row>
    <row r="43" spans="1:18" x14ac:dyDescent="0.25">
      <c r="A43" s="23" t="str">
        <f t="shared" si="0"/>
        <v>j45j42</v>
      </c>
      <c r="B43" t="s">
        <v>108</v>
      </c>
      <c r="C43" s="1" t="s">
        <v>169</v>
      </c>
      <c r="D43" s="1" t="s">
        <v>172</v>
      </c>
      <c r="E43" s="21">
        <f>Q_Analysis_Cfs!F44</f>
        <v>0</v>
      </c>
      <c r="F43" s="21">
        <f>Q_Analysis_Cfs!G44</f>
        <v>0</v>
      </c>
      <c r="G43" s="21">
        <f>Q_Analysis_Cfs!H44</f>
        <v>0</v>
      </c>
      <c r="H43" s="21">
        <f>Q_Analysis_Cfs!I44</f>
        <v>0</v>
      </c>
      <c r="I43" s="21">
        <f>Q_Analysis_Cfs!J44</f>
        <v>0</v>
      </c>
      <c r="J43" s="21">
        <f>Q_Analysis_Cfs!K44</f>
        <v>0</v>
      </c>
      <c r="K43" s="21">
        <f>Q_Analysis_Cfs!L44</f>
        <v>0</v>
      </c>
      <c r="L43" s="21">
        <f>Q_Analysis_Cfs!M44</f>
        <v>0</v>
      </c>
      <c r="M43" s="21">
        <f>Q_Analysis_Cfs!N44</f>
        <v>0</v>
      </c>
      <c r="N43" s="21">
        <f>Q_Analysis_Cfs!O44</f>
        <v>0</v>
      </c>
      <c r="O43" s="21">
        <f>Q_Analysis_Cfs!P44</f>
        <v>0</v>
      </c>
      <c r="P43" s="21">
        <f>Q_Analysis_Cfs!Q44</f>
        <v>41.126896461818859</v>
      </c>
      <c r="Q43" s="9" t="s">
        <v>200</v>
      </c>
      <c r="R43" s="23" t="s">
        <v>200</v>
      </c>
    </row>
  </sheetData>
  <hyperlinks>
    <hyperlink ref="Q2" r:id="rId1" display="http://bearriverfellows.usu.edu/wash/2005/&amp;&amp;&quot;.jpg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6"/>
  <sheetViews>
    <sheetView workbookViewId="0">
      <selection activeCell="E21" sqref="E21"/>
    </sheetView>
  </sheetViews>
  <sheetFormatPr defaultRowHeight="15" x14ac:dyDescent="0.25"/>
  <sheetData>
    <row r="1" spans="1:15" x14ac:dyDescent="0.25">
      <c r="C1" t="s">
        <v>81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>
        <f>'R'!C2*Q_Sim!$S$7</f>
        <v>368.6262894849462</v>
      </c>
      <c r="E2" s="23">
        <f>'R'!D2*Q_Sim!$S$7</f>
        <v>376.1305380774333</v>
      </c>
      <c r="F2" s="23">
        <f>'R'!E2*Q_Sim!$S$7</f>
        <v>380.45988881503837</v>
      </c>
      <c r="G2" s="23">
        <f>'R'!F2*Q_Sim!$S$7</f>
        <v>376.77002462945751</v>
      </c>
      <c r="H2" s="23">
        <f>'R'!G2*Q_Sim!$S$7</f>
        <v>364.05886879013627</v>
      </c>
      <c r="I2" s="23">
        <f>'R'!H2*Q_Sim!$S$7</f>
        <v>433.42027786089204</v>
      </c>
      <c r="J2" s="23">
        <f>'R'!I2*Q_Sim!$S$7</f>
        <v>446.30940590313895</v>
      </c>
      <c r="K2" s="23">
        <f>'R'!J2*Q_Sim!$S$7</f>
        <v>432.77025523535355</v>
      </c>
      <c r="L2" s="23">
        <f>'R'!K2*Q_Sim!$S$7</f>
        <v>383.57695472187009</v>
      </c>
      <c r="M2" s="23">
        <f>'R'!L2*Q_Sim!$S$7</f>
        <v>361.24338393143285</v>
      </c>
      <c r="N2" s="23">
        <f>'R'!M2*Q_Sim!$S$7</f>
        <v>368.62002832301272</v>
      </c>
      <c r="O2" s="23">
        <f>'R'!N2*Q_Sim!$S$7</f>
        <v>369.63376763745407</v>
      </c>
    </row>
    <row r="3" spans="1:15" x14ac:dyDescent="0.25">
      <c r="A3" s="1" t="s">
        <v>1</v>
      </c>
      <c r="B3" s="1" t="s">
        <v>3</v>
      </c>
      <c r="C3" s="1" t="str">
        <f t="shared" ref="C3:C18" si="0">A3&amp;B3</f>
        <v>j4j5</v>
      </c>
      <c r="D3" s="23">
        <f>'R'!C3*Q_Sim!$S$7</f>
        <v>92.994911424832296</v>
      </c>
      <c r="E3" s="23">
        <f>'R'!D3*Q_Sim!$S$7</f>
        <v>94.905409392440376</v>
      </c>
      <c r="F3" s="23">
        <f>'R'!E3*Q_Sim!$S$7</f>
        <v>96.007613788165969</v>
      </c>
      <c r="G3" s="23">
        <f>'R'!F3*Q_Sim!$S$7</f>
        <v>92.735672099303173</v>
      </c>
      <c r="H3" s="23">
        <f>'R'!G3*Q_Sim!$S$7</f>
        <v>89.499553639516805</v>
      </c>
      <c r="I3" s="23">
        <f>'R'!H3*Q_Sim!$S$7</f>
        <v>107.15819453166161</v>
      </c>
      <c r="J3" s="23">
        <f>'R'!I3*Q_Sim!$S$7</f>
        <v>110.43962272869739</v>
      </c>
      <c r="K3" s="23">
        <f>'R'!J3*Q_Sim!$S$7</f>
        <v>106.99270602342723</v>
      </c>
      <c r="L3" s="23">
        <f>'R'!K3*Q_Sim!$S$7</f>
        <v>94.468640556678579</v>
      </c>
      <c r="M3" s="23">
        <f>'R'!L3*Q_Sim!$S$7</f>
        <v>88.782762606531932</v>
      </c>
      <c r="N3" s="23">
        <f>'R'!M3*Q_Sim!$S$7</f>
        <v>92.993317402859063</v>
      </c>
      <c r="O3" s="23">
        <f>'R'!N3*Q_Sim!$S$7</f>
        <v>93.251404122142816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 s="23">
        <f>'R'!C4*Q_Sim!$S$7</f>
        <v>63.130997636395954</v>
      </c>
      <c r="E4" s="23">
        <f>'R'!D4*Q_Sim!$S$7</f>
        <v>65.639144232523407</v>
      </c>
      <c r="F4" s="23">
        <f>'R'!E4*Q_Sim!$S$7</f>
        <v>67.487848414023659</v>
      </c>
      <c r="G4" s="23">
        <f>'R'!F4*Q_Sim!$S$7</f>
        <v>65.006030538495921</v>
      </c>
      <c r="H4" s="23">
        <f>'R'!G4*Q_Sim!$S$7</f>
        <v>70.546489165897782</v>
      </c>
      <c r="I4" s="23">
        <f>'R'!H4*Q_Sim!$S$7</f>
        <v>95.044971649987502</v>
      </c>
      <c r="J4" s="23">
        <f>'R'!I4*Q_Sim!$S$7</f>
        <v>88.767380190242079</v>
      </c>
      <c r="K4" s="23">
        <f>'R'!J4*Q_Sim!$S$7</f>
        <v>82.383228108133451</v>
      </c>
      <c r="L4" s="23">
        <f>'R'!K4*Q_Sim!$S$7</f>
        <v>65.682346973162581</v>
      </c>
      <c r="M4" s="23">
        <f>'R'!L4*Q_Sim!$S$7</f>
        <v>58.120424978273128</v>
      </c>
      <c r="N4" s="23">
        <f>'R'!M4*Q_Sim!$S$7</f>
        <v>63.351756366673008</v>
      </c>
      <c r="O4" s="23">
        <f>'R'!N4*Q_Sim!$S$7</f>
        <v>63.473615010068556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 s="23">
        <f>'R'!C5*Q_Sim!$S$7</f>
        <v>1.0406773310049806</v>
      </c>
      <c r="E5" s="23">
        <f>'R'!D5*Q_Sim!$S$7</f>
        <v>1.0425092448730759</v>
      </c>
      <c r="F5" s="23">
        <f>'R'!E5*Q_Sim!$S$7</f>
        <v>1.0561947190641396</v>
      </c>
      <c r="G5" s="23">
        <f>'R'!F5*Q_Sim!$S$7</f>
        <v>1.1100745387139968</v>
      </c>
      <c r="H5" s="23">
        <f>'R'!G5*Q_Sim!$S$7</f>
        <v>1.414711039014287</v>
      </c>
      <c r="I5" s="23">
        <f>'R'!H5*Q_Sim!$S$7</f>
        <v>1.4730090038754322</v>
      </c>
      <c r="J5" s="23">
        <f>'R'!I5*Q_Sim!$S$7</f>
        <v>1.1433722672576081</v>
      </c>
      <c r="K5" s="23">
        <f>'R'!J5*Q_Sim!$S$7</f>
        <v>1.0816259939388722</v>
      </c>
      <c r="L5" s="23">
        <f>'R'!K5*Q_Sim!$S$7</f>
        <v>1.0614749413898255</v>
      </c>
      <c r="M5" s="23">
        <f>'R'!L5*Q_Sim!$S$7</f>
        <v>1.0529619298851485</v>
      </c>
      <c r="N5" s="23">
        <f>'R'!M5*Q_Sim!$S$7</f>
        <v>1.0476817075594624</v>
      </c>
      <c r="O5" s="23">
        <f>'R'!N5*Q_Sim!$S$7</f>
        <v>1.0411083695621797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 s="23">
        <f>'R'!C6*Q_Sim!$S$7</f>
        <v>63.532588306019825</v>
      </c>
      <c r="E6" s="23">
        <f>'R'!D6*Q_Sim!$S$7</f>
        <v>62.091615077172598</v>
      </c>
      <c r="F6" s="23">
        <f>'R'!E6*Q_Sim!$S$7</f>
        <v>68.870494759955037</v>
      </c>
      <c r="G6" s="23">
        <f>'R'!F6*Q_Sim!$S$7</f>
        <v>66.087338905456889</v>
      </c>
      <c r="H6" s="23">
        <f>'R'!G6*Q_Sim!$S$7</f>
        <v>47.892660088834809</v>
      </c>
      <c r="I6" s="23">
        <f>'R'!H6*Q_Sim!$S$7</f>
        <v>51.619834627434926</v>
      </c>
      <c r="J6" s="23">
        <f>'R'!I6*Q_Sim!$S$7</f>
        <v>46.251629561611416</v>
      </c>
      <c r="K6" s="23">
        <f>'R'!J6*Q_Sim!$S$7</f>
        <v>42.749422540609359</v>
      </c>
      <c r="L6" s="23">
        <f>'R'!K6*Q_Sim!$S$7</f>
        <v>39.386458002164034</v>
      </c>
      <c r="M6" s="23">
        <f>'R'!L6*Q_Sim!$S$7</f>
        <v>40.414835451767516</v>
      </c>
      <c r="N6" s="23">
        <f>'R'!M6*Q_Sim!$S$7</f>
        <v>52.497315307272395</v>
      </c>
      <c r="O6" s="23">
        <f>'R'!N6*Q_Sim!$S$7</f>
        <v>58.587386606128881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 s="23">
        <f>'R'!C7*Q_Sim!$S$7</f>
        <v>65.422812558718505</v>
      </c>
      <c r="E7" s="23">
        <f>'R'!D7*Q_Sim!$S$7</f>
        <v>63.798495950376598</v>
      </c>
      <c r="F7" s="23">
        <f>'R'!E7*Q_Sim!$S$7</f>
        <v>70.588554583837848</v>
      </c>
      <c r="G7" s="23">
        <f>'R'!F7*Q_Sim!$S$7</f>
        <v>67.93553104395744</v>
      </c>
      <c r="H7" s="23">
        <f>'R'!G7*Q_Sim!$S$7</f>
        <v>52.906281414002848</v>
      </c>
      <c r="I7" s="23">
        <f>'R'!H7*Q_Sim!$S$7</f>
        <v>58.018044490980564</v>
      </c>
      <c r="J7" s="23">
        <f>'R'!I7*Q_Sim!$S$7</f>
        <v>52.800752528540144</v>
      </c>
      <c r="K7" s="23">
        <f>'R'!J7*Q_Sim!$S$7</f>
        <v>48.8776009889799</v>
      </c>
      <c r="L7" s="23">
        <f>'R'!K7*Q_Sim!$S$7</f>
        <v>44.321817626346821</v>
      </c>
      <c r="M7" s="23">
        <f>'R'!L7*Q_Sim!$S$7</f>
        <v>43.250696952546932</v>
      </c>
      <c r="N7" s="23">
        <f>'R'!M7*Q_Sim!$S$7</f>
        <v>55.131959357468752</v>
      </c>
      <c r="O7" s="23">
        <f>'R'!N7*Q_Sim!$S$7</f>
        <v>60.447297144839119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 s="23">
        <f>'R'!C8*Q_Sim!$S$7</f>
        <v>111.25190273549917</v>
      </c>
      <c r="E8" s="23">
        <f>'R'!D8*Q_Sim!$S$7</f>
        <v>108.48974216395665</v>
      </c>
      <c r="F8" s="23">
        <f>'R'!E8*Q_Sim!$S$7</f>
        <v>120.03627942082211</v>
      </c>
      <c r="G8" s="23">
        <f>'R'!F8*Q_Sim!$S$7</f>
        <v>115.52479626587179</v>
      </c>
      <c r="H8" s="23">
        <f>'R'!G8*Q_Sim!$S$7</f>
        <v>89.967463087662836</v>
      </c>
      <c r="I8" s="23">
        <f>'R'!H8*Q_Sim!$S$7</f>
        <v>98.660048233500518</v>
      </c>
      <c r="J8" s="23">
        <f>'R'!I8*Q_Sim!$S$7</f>
        <v>89.788010556624897</v>
      </c>
      <c r="K8" s="23">
        <f>'R'!J8*Q_Sim!$S$7</f>
        <v>83.116666778733219</v>
      </c>
      <c r="L8" s="23">
        <f>'R'!K8*Q_Sim!$S$7</f>
        <v>75.369528621247895</v>
      </c>
      <c r="M8" s="23">
        <f>'R'!L8*Q_Sim!$S$7</f>
        <v>73.548081203153231</v>
      </c>
      <c r="N8" s="23">
        <f>'R'!M8*Q_Sim!$S$7</f>
        <v>93.752242377987258</v>
      </c>
      <c r="O8" s="23">
        <f>'R'!N8*Q_Sim!$S$7</f>
        <v>102.79100759457144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 s="23">
        <f>'R'!C9*Q_Sim!$S$7</f>
        <v>97.440869124552307</v>
      </c>
      <c r="E9" s="23">
        <f>'R'!D9*Q_Sim!$S$7</f>
        <v>95.021608677596035</v>
      </c>
      <c r="F9" s="23">
        <f>'R'!E9*Q_Sim!$S$7</f>
        <v>105.13473573223834</v>
      </c>
      <c r="G9" s="23">
        <f>'R'!F9*Q_Sim!$S$7</f>
        <v>101.18331711503929</v>
      </c>
      <c r="H9" s="23">
        <f>'R'!G9*Q_Sim!$S$7</f>
        <v>78.798722368522704</v>
      </c>
      <c r="I9" s="23">
        <f>'R'!H9*Q_Sim!$S$7</f>
        <v>86.412192617252387</v>
      </c>
      <c r="J9" s="23">
        <f>'R'!I9*Q_Sim!$S$7</f>
        <v>78.641547433426339</v>
      </c>
      <c r="K9" s="23">
        <f>'R'!J9*Q_Sim!$S$7</f>
        <v>72.798397608618757</v>
      </c>
      <c r="L9" s="23">
        <f>'R'!K9*Q_Sim!$S$7</f>
        <v>65.996976788746679</v>
      </c>
      <c r="M9" s="23">
        <f>'R'!L9*Q_Sim!$S$7</f>
        <v>64.383486731812212</v>
      </c>
      <c r="N9" s="23">
        <f>'R'!M9*Q_Sim!$S$7</f>
        <v>82.113644164375586</v>
      </c>
      <c r="O9" s="23">
        <f>'R'!N9*Q_Sim!$S$7</f>
        <v>90.030326257351064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 s="23">
        <f>'R'!C10*Q_Sim!$S$7</f>
        <v>437.20029934861856</v>
      </c>
      <c r="E10" s="23">
        <f>'R'!D10*Q_Sim!$S$7</f>
        <v>426.34549682977445</v>
      </c>
      <c r="F10" s="23">
        <f>'R'!E10*Q_Sim!$S$7</f>
        <v>471.72134595102222</v>
      </c>
      <c r="G10" s="23">
        <f>'R'!F10*Q_Sim!$S$7</f>
        <v>453.78495673650156</v>
      </c>
      <c r="H10" s="23">
        <f>'R'!G10*Q_Sim!$S$7</f>
        <v>352.72798272091973</v>
      </c>
      <c r="I10" s="23">
        <f>'R'!H10*Q_Sim!$S$7</f>
        <v>386.68124637542746</v>
      </c>
      <c r="J10" s="23">
        <f>'R'!I10*Q_Sim!$S$7</f>
        <v>351.60864918972726</v>
      </c>
      <c r="K10" s="23">
        <f>'R'!J10*Q_Sim!$S$7</f>
        <v>325.59850659159633</v>
      </c>
      <c r="L10" s="23">
        <f>'R'!K10*Q_Sim!$S$7</f>
        <v>295.49093737103829</v>
      </c>
      <c r="M10" s="23">
        <f>'R'!L10*Q_Sim!$S$7</f>
        <v>288.24595914685483</v>
      </c>
      <c r="N10" s="23">
        <f>'R'!M10*Q_Sim!$S$7</f>
        <v>368.42969620254712</v>
      </c>
      <c r="O10" s="23">
        <f>'R'!N10*Q_Sim!$S$7</f>
        <v>403.95047728745857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  <c r="D11" s="23">
        <f>'R'!C11*Q_Sim!$S$7</f>
        <v>73.878595468657309</v>
      </c>
      <c r="E11" s="23">
        <f>'R'!D11*Q_Sim!$S$7</f>
        <v>76.777065862392476</v>
      </c>
      <c r="F11" s="23">
        <f>'R'!E11*Q_Sim!$S$7</f>
        <v>78.913469829021167</v>
      </c>
      <c r="G11" s="23">
        <f>'R'!F11*Q_Sim!$S$7</f>
        <v>76.397077793451459</v>
      </c>
      <c r="H11" s="23">
        <f>'R'!G11*Q_Sim!$S$7</f>
        <v>82.799755900079475</v>
      </c>
      <c r="I11" s="23">
        <f>'R'!H11*Q_Sim!$S$7</f>
        <v>111.11075107125855</v>
      </c>
      <c r="J11" s="23">
        <f>'R'!I11*Q_Sim!$S$7</f>
        <v>103.85622575039797</v>
      </c>
      <c r="K11" s="23">
        <f>'R'!J11*Q_Sim!$S$7</f>
        <v>96.478556587174069</v>
      </c>
      <c r="L11" s="23">
        <f>'R'!K11*Q_Sim!$S$7</f>
        <v>77.178644216125662</v>
      </c>
      <c r="M11" s="23">
        <f>'R'!L11*Q_Sim!$S$7</f>
        <v>68.439917757407912</v>
      </c>
      <c r="N11" s="23">
        <f>'R'!M11*Q_Sim!$S$7</f>
        <v>74.133709202780565</v>
      </c>
      <c r="O11" s="23">
        <f>'R'!N11*Q_Sim!$S$7</f>
        <v>74.274531780953666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 s="23">
        <f>'R'!C12*Q_Sim!$S$7</f>
        <v>457.83591607834319</v>
      </c>
      <c r="E12" s="23">
        <f>'R'!D12*Q_Sim!$S$7</f>
        <v>187.03704321968348</v>
      </c>
      <c r="F12" s="23">
        <f>'R'!E12*Q_Sim!$S$7</f>
        <v>659.99949070409752</v>
      </c>
      <c r="G12" s="23">
        <f>'R'!F12*Q_Sim!$S$7</f>
        <v>755.51593391805272</v>
      </c>
      <c r="H12" s="23">
        <f>'R'!G12*Q_Sim!$S$7</f>
        <v>834.08138836623789</v>
      </c>
      <c r="I12" s="23">
        <f>'R'!H12*Q_Sim!$S$7</f>
        <v>787.92655030727985</v>
      </c>
      <c r="J12" s="23">
        <f>'R'!I12*Q_Sim!$S$7</f>
        <v>718.48604743595843</v>
      </c>
      <c r="K12" s="23">
        <f>'R'!J12*Q_Sim!$S$7</f>
        <v>673.42923169840378</v>
      </c>
      <c r="L12" s="23">
        <f>'R'!K12*Q_Sim!$S$7</f>
        <v>710.20635515567199</v>
      </c>
      <c r="M12" s="23">
        <f>'R'!L12*Q_Sim!$S$7</f>
        <v>771.91043464810355</v>
      </c>
      <c r="N12" s="23">
        <f>'R'!M12*Q_Sim!$S$7</f>
        <v>656.90463547370291</v>
      </c>
      <c r="O12" s="23">
        <f>'R'!N12*Q_Sim!$S$7</f>
        <v>78.595684178718301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 s="23">
        <f>'R'!C13*Q_Sim!$S$7</f>
        <v>284.90509514679542</v>
      </c>
      <c r="E13" s="23">
        <f>'R'!D13*Q_Sim!$S$7</f>
        <v>269.82590729527107</v>
      </c>
      <c r="F13" s="23">
        <f>'R'!E13*Q_Sim!$S$7</f>
        <v>311.26124748933887</v>
      </c>
      <c r="G13" s="23">
        <f>'R'!F13*Q_Sim!$S$7</f>
        <v>323.66235668314215</v>
      </c>
      <c r="H13" s="23">
        <f>'R'!G13*Q_Sim!$S$7</f>
        <v>285.89632434163389</v>
      </c>
      <c r="I13" s="23">
        <f>'R'!H13*Q_Sim!$S$7</f>
        <v>296.55178834201791</v>
      </c>
      <c r="J13" s="23">
        <f>'R'!I13*Q_Sim!$S$7</f>
        <v>253.30410444377867</v>
      </c>
      <c r="K13" s="23">
        <f>'R'!J13*Q_Sim!$S$7</f>
        <v>223.9580284202905</v>
      </c>
      <c r="L13" s="23">
        <f>'R'!K13*Q_Sim!$S$7</f>
        <v>221.41875415485947</v>
      </c>
      <c r="M13" s="23">
        <f>'R'!L13*Q_Sim!$S$7</f>
        <v>234.29104877289899</v>
      </c>
      <c r="N13" s="23">
        <f>'R'!M13*Q_Sim!$S$7</f>
        <v>249.03964077241059</v>
      </c>
      <c r="O13" s="23">
        <f>'R'!N13*Q_Sim!$S$7</f>
        <v>252.6009013515804</v>
      </c>
    </row>
    <row r="14" spans="1:15" x14ac:dyDescent="0.25">
      <c r="A14" s="1" t="s">
        <v>14</v>
      </c>
      <c r="B14" s="1" t="s">
        <v>5</v>
      </c>
      <c r="C14" s="1" t="str">
        <f t="shared" si="0"/>
        <v>j24j7</v>
      </c>
      <c r="D14" s="23">
        <f>'R'!C15*Q_Sim!$S$7</f>
        <v>37.532370763244451</v>
      </c>
      <c r="E14" s="23">
        <f>'R'!D15*Q_Sim!$S$7</f>
        <v>42.490529441453262</v>
      </c>
      <c r="F14" s="23">
        <f>'R'!E15*Q_Sim!$S$7</f>
        <v>49.889515807895975</v>
      </c>
      <c r="G14" s="23">
        <f>'R'!F15*Q_Sim!$S$7</f>
        <v>66.119791650920988</v>
      </c>
      <c r="H14" s="23">
        <f>'R'!G15*Q_Sim!$S$7</f>
        <v>65.924071299704266</v>
      </c>
      <c r="I14" s="23">
        <f>'R'!H15*Q_Sim!$S$7</f>
        <v>66.206258474947575</v>
      </c>
      <c r="J14" s="23">
        <f>'R'!I15*Q_Sim!$S$7</f>
        <v>66.501850817131597</v>
      </c>
      <c r="K14" s="23">
        <f>'R'!J15*Q_Sim!$S$7</f>
        <v>66.212604637037202</v>
      </c>
      <c r="L14" s="23">
        <f>'R'!K15*Q_Sim!$S$7</f>
        <v>49.074559977535678</v>
      </c>
      <c r="M14" s="23">
        <f>'R'!L15*Q_Sim!$S$7</f>
        <v>42.849740925816789</v>
      </c>
      <c r="N14" s="23">
        <f>'R'!M15*Q_Sim!$S$7</f>
        <v>55.328390168479878</v>
      </c>
      <c r="O14" s="23">
        <f>'R'!N15*Q_Sim!$S$7</f>
        <v>70.143567334798377</v>
      </c>
    </row>
    <row r="15" spans="1:15" x14ac:dyDescent="0.25">
      <c r="A15" s="1" t="s">
        <v>15</v>
      </c>
      <c r="B15" s="1" t="s">
        <v>14</v>
      </c>
      <c r="C15" s="1" t="str">
        <f t="shared" si="0"/>
        <v>j25j24</v>
      </c>
      <c r="D15" s="23">
        <f>'R'!C16*Q_Sim!$S$7</f>
        <v>193.49420228672861</v>
      </c>
      <c r="E15" s="23">
        <f>'R'!D16*Q_Sim!$S$7</f>
        <v>193.46236252240564</v>
      </c>
      <c r="F15" s="23">
        <f>'R'!E16*Q_Sim!$S$7</f>
        <v>194.37765392217509</v>
      </c>
      <c r="G15" s="23">
        <f>'R'!F16*Q_Sim!$S$7</f>
        <v>194.95073413144297</v>
      </c>
      <c r="H15" s="23">
        <f>'R'!G16*Q_Sim!$S$7</f>
        <v>194.24469294844079</v>
      </c>
      <c r="I15" s="23">
        <f>'R'!H16*Q_Sim!$S$7</f>
        <v>194.12266411687102</v>
      </c>
      <c r="J15" s="23">
        <f>'R'!I16*Q_Sim!$S$7</f>
        <v>195.06215724070231</v>
      </c>
      <c r="K15" s="23">
        <f>'R'!J16*Q_Sim!$S$7</f>
        <v>194.85599020571073</v>
      </c>
      <c r="L15" s="23">
        <f>'R'!K16*Q_Sim!$S$7</f>
        <v>194.90854193580446</v>
      </c>
      <c r="M15" s="23">
        <f>'R'!L16*Q_Sim!$S$7</f>
        <v>194.32947995213667</v>
      </c>
      <c r="N15" s="23">
        <f>'R'!M16*Q_Sim!$S$7</f>
        <v>194.32655674196175</v>
      </c>
      <c r="O15" s="23">
        <f>'R'!N16*Q_Sim!$S$7</f>
        <v>194.05066080859021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 s="23">
        <f>'R'!C17*Q_Sim!$S$7</f>
        <v>49.56976203038311</v>
      </c>
      <c r="E16" s="23">
        <f>'R'!D17*Q_Sim!$S$7</f>
        <v>63.200998589273752</v>
      </c>
      <c r="F16" s="23">
        <f>'R'!E17*Q_Sim!$S$7</f>
        <v>69.592933432865166</v>
      </c>
      <c r="G16" s="23">
        <f>'R'!F17*Q_Sim!$S$7</f>
        <v>212.54636694445324</v>
      </c>
      <c r="H16" s="23">
        <f>'R'!G17*Q_Sim!$S$7</f>
        <v>209.92821687033043</v>
      </c>
      <c r="I16" s="23">
        <f>'R'!H17*Q_Sim!$S$7</f>
        <v>209.62824091652882</v>
      </c>
      <c r="J16" s="23">
        <f>'R'!I17*Q_Sim!$S$7</f>
        <v>209.62824091652882</v>
      </c>
      <c r="K16" s="23">
        <f>'R'!J17*Q_Sim!$S$7</f>
        <v>209.62824091652882</v>
      </c>
      <c r="L16" s="23">
        <f>'R'!K17*Q_Sim!$S$7</f>
        <v>48.843518517403083</v>
      </c>
      <c r="M16" s="23">
        <f>'R'!L17*Q_Sim!$S$7</f>
        <v>48.843518517403048</v>
      </c>
      <c r="N16" s="23">
        <f>'R'!M17*Q_Sim!$S$7</f>
        <v>95.720994288345779</v>
      </c>
      <c r="O16" s="23">
        <f>'R'!N17*Q_Sim!$S$7</f>
        <v>226.37214842261392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 s="23">
        <f>'R'!C18*Q_Sim!$S$7</f>
        <v>44.41734998131848</v>
      </c>
      <c r="E17" s="23">
        <f>'R'!D18*Q_Sim!$S$7</f>
        <v>44.410040816805356</v>
      </c>
      <c r="F17" s="23">
        <f>'R'!E18*Q_Sim!$S$7</f>
        <v>44.620155238193639</v>
      </c>
      <c r="G17" s="23">
        <f>'R'!F18*Q_Sim!$S$7</f>
        <v>44.751728234005746</v>
      </c>
      <c r="H17" s="23">
        <f>'R'!G18*Q_Sim!$S$7</f>
        <v>44.589653627501171</v>
      </c>
      <c r="I17" s="23">
        <f>'R'!H18*Q_Sim!$S$7</f>
        <v>44.561641416082253</v>
      </c>
      <c r="J17" s="23">
        <f>'R'!I18*Q_Sim!$S$7</f>
        <v>44.777305858936082</v>
      </c>
      <c r="K17" s="23">
        <f>'R'!J18*Q_Sim!$S$7</f>
        <v>44.729979383038497</v>
      </c>
      <c r="L17" s="23">
        <f>'R'!K18*Q_Sim!$S$7</f>
        <v>44.742025391315956</v>
      </c>
      <c r="M17" s="23">
        <f>'R'!L18*Q_Sim!$S$7</f>
        <v>44.609096447698825</v>
      </c>
      <c r="N17" s="23">
        <f>'R'!M18*Q_Sim!$S$7</f>
        <v>44.608425397044442</v>
      </c>
      <c r="O17" s="23">
        <f>'R'!N18*Q_Sim!$S$7</f>
        <v>44.545090808150952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 s="23">
        <f>'R'!C19*Q_Sim!$S$7</f>
        <v>71.44617571364148</v>
      </c>
      <c r="E18" s="23">
        <f>'R'!D19*Q_Sim!$S$7</f>
        <v>71.434418779642868</v>
      </c>
      <c r="F18" s="23">
        <f>'R'!E19*Q_Sim!$S$7</f>
        <v>71.772391933754761</v>
      </c>
      <c r="G18" s="23">
        <f>'R'!F19*Q_Sim!$S$7</f>
        <v>71.98402966950249</v>
      </c>
      <c r="H18" s="23">
        <f>'R'!G19*Q_Sim!$S$7</f>
        <v>71.257810628587109</v>
      </c>
      <c r="I18" s="23">
        <f>'R'!H19*Q_Sim!$S$7</f>
        <v>71.282558745217671</v>
      </c>
      <c r="J18" s="23">
        <f>'R'!I19*Q_Sim!$S$7</f>
        <v>71.708751037485399</v>
      </c>
      <c r="K18" s="23">
        <f>'R'!J19*Q_Sim!$S$7</f>
        <v>71.661631358387865</v>
      </c>
      <c r="L18" s="23">
        <f>'R'!K19*Q_Sim!$S$7</f>
        <v>71.811443846525663</v>
      </c>
      <c r="M18" s="23">
        <f>'R'!L19*Q_Sim!$S$7</f>
        <v>71.75460365306698</v>
      </c>
      <c r="N18" s="23">
        <f>'R'!M19*Q_Sim!$S$7</f>
        <v>71.753524254971751</v>
      </c>
      <c r="O18" s="23">
        <f>'R'!N19*Q_Sim!$S$7</f>
        <v>71.65164933067436</v>
      </c>
    </row>
    <row r="19" spans="1:15" x14ac:dyDescent="0.25">
      <c r="A19" s="1" t="s">
        <v>19</v>
      </c>
      <c r="B19" s="1" t="s">
        <v>16</v>
      </c>
      <c r="C19" s="1" t="str">
        <f t="shared" ref="C19:C26" si="1">A19&amp;B19</f>
        <v>j32j29</v>
      </c>
      <c r="D19" s="23">
        <f>'R'!C20*Q_Sim!$S$7</f>
        <v>65.059472810022143</v>
      </c>
      <c r="E19" s="23">
        <f>'R'!D20*Q_Sim!$S$7</f>
        <v>65.105190609708771</v>
      </c>
      <c r="F19" s="23">
        <f>'R'!E20*Q_Sim!$S$7</f>
        <v>66.432529886648823</v>
      </c>
      <c r="G19" s="23">
        <f>'R'!F20*Q_Sim!$S$7</f>
        <v>67.711859171722438</v>
      </c>
      <c r="H19" s="23">
        <f>'R'!G20*Q_Sim!$S$7</f>
        <v>67.722360148955829</v>
      </c>
      <c r="I19" s="23">
        <f>'R'!H20*Q_Sim!$S$7</f>
        <v>65.834358140303166</v>
      </c>
      <c r="J19" s="23">
        <f>'R'!I20*Q_Sim!$S$7</f>
        <v>64.325835962980577</v>
      </c>
      <c r="K19" s="23">
        <f>'R'!J20*Q_Sim!$S$7</f>
        <v>64.325835962980577</v>
      </c>
      <c r="L19" s="23">
        <f>'R'!K20*Q_Sim!$S$7</f>
        <v>64.690262341793641</v>
      </c>
      <c r="M19" s="23">
        <f>'R'!L20*Q_Sim!$S$7</f>
        <v>64.995082111738796</v>
      </c>
      <c r="N19" s="23">
        <f>'R'!M20*Q_Sim!$S$7</f>
        <v>65.032679012097447</v>
      </c>
      <c r="O19" s="23">
        <f>'R'!N20*Q_Sim!$S$7</f>
        <v>66.652652679139095</v>
      </c>
    </row>
    <row r="20" spans="1:15" x14ac:dyDescent="0.25">
      <c r="A20" s="1" t="s">
        <v>20</v>
      </c>
      <c r="B20" s="1" t="s">
        <v>167</v>
      </c>
      <c r="C20" s="1" t="str">
        <f t="shared" si="1"/>
        <v>j33j43</v>
      </c>
      <c r="D20" s="23">
        <f>'R'!C21*Q_Sim!$S$7</f>
        <v>52.516559632860535</v>
      </c>
      <c r="E20" s="23">
        <f>'R'!D21*Q_Sim!$S$7</f>
        <v>52.516559632860535</v>
      </c>
      <c r="F20" s="23">
        <f>'R'!E21*Q_Sim!$S$7</f>
        <v>52.516559632860528</v>
      </c>
      <c r="G20" s="23">
        <f>'R'!F21*Q_Sim!$S$7</f>
        <v>52.516559902026586</v>
      </c>
      <c r="H20" s="23">
        <f>'R'!G21*Q_Sim!$S$7</f>
        <v>52.954820395655062</v>
      </c>
      <c r="I20" s="23">
        <f>'R'!H21*Q_Sim!$S$7</f>
        <v>53.305104557279357</v>
      </c>
      <c r="J20" s="23">
        <f>'R'!I21*Q_Sim!$S$7</f>
        <v>53.070777942535841</v>
      </c>
      <c r="K20" s="23">
        <f>'R'!J21*Q_Sim!$S$7</f>
        <v>52.841263427491391</v>
      </c>
      <c r="L20" s="23">
        <f>'R'!K21*Q_Sim!$S$7</f>
        <v>52.516559632860528</v>
      </c>
      <c r="M20" s="23">
        <f>'R'!L21*Q_Sim!$S$7</f>
        <v>52.516559632860513</v>
      </c>
      <c r="N20" s="23">
        <f>'R'!M21*Q_Sim!$S$7</f>
        <v>52.516559632860535</v>
      </c>
      <c r="O20" s="23">
        <f>'R'!N21*Q_Sim!$S$7</f>
        <v>53.891117437245839</v>
      </c>
    </row>
    <row r="21" spans="1:15" x14ac:dyDescent="0.25">
      <c r="A21" s="1" t="s">
        <v>21</v>
      </c>
      <c r="B21" s="1" t="s">
        <v>20</v>
      </c>
      <c r="C21" s="1" t="str">
        <f t="shared" si="1"/>
        <v>j34j33</v>
      </c>
      <c r="D21" s="23">
        <f>'R'!C22*Q_Sim!$S$7</f>
        <v>122.21661920162578</v>
      </c>
      <c r="E21" s="23">
        <f>'R'!D22*Q_Sim!$S$7</f>
        <v>122.58319918420251</v>
      </c>
      <c r="F21" s="23">
        <f>'R'!E22*Q_Sim!$S$7</f>
        <v>123.91521174153492</v>
      </c>
      <c r="G21" s="23">
        <f>'R'!F22*Q_Sim!$S$7</f>
        <v>129.21659761512973</v>
      </c>
      <c r="H21" s="23">
        <f>'R'!G22*Q_Sim!$S$7</f>
        <v>124.36471053100914</v>
      </c>
      <c r="I21" s="23">
        <f>'R'!H22*Q_Sim!$S$7</f>
        <v>122.83415678116485</v>
      </c>
      <c r="J21" s="23">
        <f>'R'!I22*Q_Sim!$S$7</f>
        <v>122.26655253052736</v>
      </c>
      <c r="K21" s="23">
        <f>'R'!J22*Q_Sim!$S$7</f>
        <v>122.17253546826686</v>
      </c>
      <c r="L21" s="23">
        <f>'R'!K22*Q_Sim!$S$7</f>
        <v>122.12852807520704</v>
      </c>
      <c r="M21" s="23">
        <f>'R'!L22*Q_Sim!$S$7</f>
        <v>122.08661520477504</v>
      </c>
      <c r="N21" s="23">
        <f>'R'!M22*Q_Sim!$S$7</f>
        <v>122.12603602813041</v>
      </c>
      <c r="O21" s="23">
        <f>'R'!N22*Q_Sim!$S$7</f>
        <v>121.90625117091996</v>
      </c>
    </row>
    <row r="22" spans="1:15" x14ac:dyDescent="0.25">
      <c r="A22" s="1" t="s">
        <v>165</v>
      </c>
      <c r="B22" s="1" t="s">
        <v>168</v>
      </c>
      <c r="C22" s="1" t="str">
        <f t="shared" si="1"/>
        <v>j35j40</v>
      </c>
      <c r="D22" s="23">
        <f>'R'!C23*Q_Sim!$S$7</f>
        <v>141.52626825031945</v>
      </c>
      <c r="E22" s="23">
        <f>'R'!D23*Q_Sim!$S$7</f>
        <v>141.62571986440116</v>
      </c>
      <c r="F22" s="23">
        <f>'R'!E23*Q_Sim!$S$7</f>
        <v>144.51312989792456</v>
      </c>
      <c r="G22" s="23">
        <f>'R'!F23*Q_Sim!$S$7</f>
        <v>147.2961020272642</v>
      </c>
      <c r="H22" s="23">
        <f>'R'!G23*Q_Sim!$S$7</f>
        <v>150.66171383174361</v>
      </c>
      <c r="I22" s="23">
        <f>'R'!H23*Q_Sim!$S$7</f>
        <v>146.13554257759441</v>
      </c>
      <c r="J22" s="23">
        <f>'R'!I23*Q_Sim!$S$7</f>
        <v>142.26816804327814</v>
      </c>
      <c r="K22" s="23">
        <f>'R'!J23*Q_Sim!$S$7</f>
        <v>142.05386427528023</v>
      </c>
      <c r="L22" s="23">
        <f>'R'!K23*Q_Sim!$S$7</f>
        <v>141.88288924768571</v>
      </c>
      <c r="M22" s="23">
        <f>'R'!L23*Q_Sim!$S$7</f>
        <v>141.38619679193724</v>
      </c>
      <c r="N22" s="23">
        <f>'R'!M23*Q_Sim!$S$7</f>
        <v>141.46798271450498</v>
      </c>
      <c r="O22" s="23">
        <f>'R'!N23*Q_Sim!$S$7</f>
        <v>141.32946266455329</v>
      </c>
    </row>
    <row r="23" spans="1:15" x14ac:dyDescent="0.25">
      <c r="A23" s="1" t="s">
        <v>22</v>
      </c>
      <c r="B23" s="1" t="s">
        <v>0</v>
      </c>
      <c r="C23" s="1" t="str">
        <f t="shared" si="1"/>
        <v>j37j1</v>
      </c>
      <c r="D23" s="23">
        <f>'R'!C24*Q_Sim!$S$7</f>
        <v>144.77841625914147</v>
      </c>
      <c r="E23" s="23">
        <f>'R'!D24*Q_Sim!$S$7</f>
        <v>147.72571887272662</v>
      </c>
      <c r="F23" s="23">
        <f>'R'!E24*Q_Sim!$S$7</f>
        <v>149.42607655501936</v>
      </c>
      <c r="G23" s="23">
        <f>'R'!F24*Q_Sim!$S$7</f>
        <v>147.97767871773581</v>
      </c>
      <c r="H23" s="23">
        <f>'R'!G24*Q_Sim!$S$7</f>
        <v>142.9877592625102</v>
      </c>
      <c r="I23" s="23">
        <f>'R'!H24*Q_Sim!$S$7</f>
        <v>170.23033640301131</v>
      </c>
      <c r="J23" s="23">
        <f>'R'!I24*Q_Sim!$S$7</f>
        <v>175.29335760008703</v>
      </c>
      <c r="K23" s="23">
        <f>'R'!J24*Q_Sim!$S$7</f>
        <v>169.97503923907448</v>
      </c>
      <c r="L23" s="23">
        <f>'R'!K24*Q_Sim!$S$7</f>
        <v>150.65271012914843</v>
      </c>
      <c r="M23" s="23">
        <f>'R'!L24*Q_Sim!$S$7</f>
        <v>141.88117347895565</v>
      </c>
      <c r="N23" s="23">
        <f>'R'!M24*Q_Sim!$S$7</f>
        <v>144.77595718030054</v>
      </c>
      <c r="O23" s="23">
        <f>'R'!N24*Q_Sim!$S$7</f>
        <v>145.17410450899362</v>
      </c>
    </row>
    <row r="24" spans="1:15" x14ac:dyDescent="0.25">
      <c r="A24" s="1" t="s">
        <v>168</v>
      </c>
      <c r="B24" s="1" t="s">
        <v>19</v>
      </c>
      <c r="C24" s="1" t="str">
        <f t="shared" si="1"/>
        <v>j40j32</v>
      </c>
      <c r="D24" s="23">
        <f>'R'!C25*Q_Sim!$S$7</f>
        <v>60.869927900974744</v>
      </c>
      <c r="E24" s="23">
        <f>'R'!D25*Q_Sim!$S$7</f>
        <v>60.912701674731593</v>
      </c>
      <c r="F24" s="23">
        <f>'R'!E25*Q_Sim!$S$7</f>
        <v>62.154566119643377</v>
      </c>
      <c r="G24" s="23">
        <f>'R'!F25*Q_Sim!$S$7</f>
        <v>63.351512205748897</v>
      </c>
      <c r="H24" s="23">
        <f>'R'!G25*Q_Sim!$S$7</f>
        <v>63.36133696607169</v>
      </c>
      <c r="I24" s="23">
        <f>'R'!H25*Q_Sim!$S$7</f>
        <v>61.594914012124775</v>
      </c>
      <c r="J24" s="23">
        <f>'R'!I25*Q_Sim!$S$7</f>
        <v>60.183534051625188</v>
      </c>
      <c r="K24" s="23">
        <f>'R'!J25*Q_Sim!$S$7</f>
        <v>60.183534051625188</v>
      </c>
      <c r="L24" s="23">
        <f>'R'!K25*Q_Sim!$S$7</f>
        <v>60.524492968740027</v>
      </c>
      <c r="M24" s="23">
        <f>'R'!L25*Q_Sim!$S$7</f>
        <v>60.809683681451979</v>
      </c>
      <c r="N24" s="23">
        <f>'R'!M25*Q_Sim!$S$7</f>
        <v>60.844859506205637</v>
      </c>
      <c r="O24" s="23">
        <f>'R'!N25*Q_Sim!$S$7</f>
        <v>60.785282541747804</v>
      </c>
    </row>
    <row r="25" spans="1:15" x14ac:dyDescent="0.25">
      <c r="A25" s="1" t="s">
        <v>167</v>
      </c>
      <c r="B25" s="1" t="s">
        <v>169</v>
      </c>
      <c r="C25" s="1" t="str">
        <f t="shared" si="1"/>
        <v>j43j45</v>
      </c>
      <c r="D25" s="23">
        <f>'R'!C26*Q_Sim!$S$7</f>
        <v>81.272242212367601</v>
      </c>
      <c r="E25" s="23">
        <f>'R'!D26*Q_Sim!$S$7</f>
        <v>81.272242212367601</v>
      </c>
      <c r="F25" s="23">
        <f>'R'!E26*Q_Sim!$S$7</f>
        <v>81.272242212367601</v>
      </c>
      <c r="G25" s="23">
        <f>'R'!F26*Q_Sim!$S$7</f>
        <v>81.272242628916757</v>
      </c>
      <c r="H25" s="23">
        <f>'R'!G26*Q_Sim!$S$7</f>
        <v>81.328358871994013</v>
      </c>
      <c r="I25" s="23">
        <f>'R'!H26*Q_Sim!$S$7</f>
        <v>81.272242628916743</v>
      </c>
      <c r="J25" s="23">
        <f>'R'!I26*Q_Sim!$S$7</f>
        <v>81.272242628916743</v>
      </c>
      <c r="K25" s="23">
        <f>'R'!J26*Q_Sim!$S$7</f>
        <v>81.272242628916743</v>
      </c>
      <c r="L25" s="23">
        <f>'R'!K26*Q_Sim!$S$7</f>
        <v>81.272242212367615</v>
      </c>
      <c r="M25" s="23">
        <f>'R'!L26*Q_Sim!$S$7</f>
        <v>81.272242212367587</v>
      </c>
      <c r="N25" s="23">
        <f>'R'!M26*Q_Sim!$S$7</f>
        <v>81.272242212367601</v>
      </c>
      <c r="O25" s="23">
        <f>'R'!N26*Q_Sim!$S$7</f>
        <v>83.399445433482668</v>
      </c>
    </row>
    <row r="26" spans="1:15" x14ac:dyDescent="0.25">
      <c r="A26" s="1" t="s">
        <v>169</v>
      </c>
      <c r="B26" s="1" t="s">
        <v>19</v>
      </c>
      <c r="C26" s="1" t="str">
        <f t="shared" si="1"/>
        <v>j45j32</v>
      </c>
      <c r="D26" s="23">
        <f>'R'!C27*Q_Sim!$S$7</f>
        <v>43.339257028843186</v>
      </c>
      <c r="E26" s="23">
        <f>'R'!D27*Q_Sim!$S$7</f>
        <v>43.339257028843178</v>
      </c>
      <c r="F26" s="23">
        <f>'R'!E27*Q_Sim!$S$7</f>
        <v>43.339257028843178</v>
      </c>
      <c r="G26" s="23">
        <f>'R'!F27*Q_Sim!$S$7</f>
        <v>43.339257250972295</v>
      </c>
      <c r="H26" s="23">
        <f>'R'!G27*Q_Sim!$S$7</f>
        <v>43.339257250972281</v>
      </c>
      <c r="I26" s="23">
        <f>'R'!H27*Q_Sim!$S$7</f>
        <v>43.339257250972281</v>
      </c>
      <c r="J26" s="23">
        <f>'R'!I27*Q_Sim!$S$7</f>
        <v>43.339257250972281</v>
      </c>
      <c r="K26" s="23">
        <f>'R'!J27*Q_Sim!$S$7</f>
        <v>43.339257250972281</v>
      </c>
      <c r="L26" s="23">
        <f>'R'!K27*Q_Sim!$S$7</f>
        <v>43.339257028843171</v>
      </c>
      <c r="M26" s="23">
        <f>'R'!L27*Q_Sim!$S$7</f>
        <v>43.339257028843186</v>
      </c>
      <c r="N26" s="23">
        <f>'R'!M27*Q_Sim!$S$7</f>
        <v>43.339257028843178</v>
      </c>
      <c r="O26" s="23">
        <f>'R'!N27*Q_Sim!$S$7</f>
        <v>44.473609972023823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7"/>
  <sheetViews>
    <sheetView workbookViewId="0">
      <selection activeCell="A14" sqref="A14:XFD14"/>
    </sheetView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0</v>
      </c>
      <c r="B2" s="1" t="s">
        <v>1</v>
      </c>
      <c r="C2">
        <v>1.4917776698879179</v>
      </c>
      <c r="D2">
        <v>1.522146286557124</v>
      </c>
      <c r="E2">
        <v>1.5396665474275462</v>
      </c>
      <c r="F2">
        <v>1.5247341968221142</v>
      </c>
      <c r="G2">
        <v>1.4732939740803794</v>
      </c>
      <c r="H2">
        <v>1.7539896383757505</v>
      </c>
      <c r="I2">
        <v>1.8061500890712654</v>
      </c>
      <c r="J2">
        <v>1.7513590901339116</v>
      </c>
      <c r="K2">
        <v>1.5522808656355003</v>
      </c>
      <c r="L2">
        <v>1.4619001110762249</v>
      </c>
      <c r="M2">
        <v>1.4917523318644879</v>
      </c>
      <c r="N2">
        <v>1.4958547893275302</v>
      </c>
    </row>
    <row r="3" spans="1:14" x14ac:dyDescent="0.25">
      <c r="A3" s="1" t="s">
        <v>1</v>
      </c>
      <c r="B3" s="1" t="s">
        <v>3</v>
      </c>
      <c r="C3">
        <v>0.37633705526158612</v>
      </c>
      <c r="D3">
        <v>0.38406856624639985</v>
      </c>
      <c r="E3">
        <v>0.38852902919247223</v>
      </c>
      <c r="F3">
        <v>0.37528795093014655</v>
      </c>
      <c r="G3">
        <v>0.36219184413275407</v>
      </c>
      <c r="H3">
        <v>0.43365382857308804</v>
      </c>
      <c r="I3">
        <v>0.44693329737201226</v>
      </c>
      <c r="J3">
        <v>0.43298412033944028</v>
      </c>
      <c r="K3">
        <v>0.38230102547495143</v>
      </c>
      <c r="L3">
        <v>0.35929109373191648</v>
      </c>
      <c r="M3">
        <v>0.37633060448351413</v>
      </c>
      <c r="N3">
        <v>0.37737504438295827</v>
      </c>
    </row>
    <row r="4" spans="1:14" x14ac:dyDescent="0.25">
      <c r="A4" s="1" t="s">
        <v>3</v>
      </c>
      <c r="B4" s="1" t="s">
        <v>2</v>
      </c>
      <c r="C4">
        <v>0.25548208372037012</v>
      </c>
      <c r="D4">
        <v>0.26563219290041851</v>
      </c>
      <c r="E4">
        <v>0.2731136333045846</v>
      </c>
      <c r="F4">
        <v>0.26307007267679017</v>
      </c>
      <c r="G4">
        <v>0.28549151329852174</v>
      </c>
      <c r="H4">
        <v>0.38463335466574688</v>
      </c>
      <c r="I4">
        <v>0.35922884330164417</v>
      </c>
      <c r="J4">
        <v>0.33339309639774073</v>
      </c>
      <c r="K4">
        <v>0.26580702818916996</v>
      </c>
      <c r="L4">
        <v>0.23520501554060907</v>
      </c>
      <c r="M4">
        <v>0.25637546260748167</v>
      </c>
      <c r="N4">
        <v>0.25686860704206421</v>
      </c>
    </row>
    <row r="5" spans="1:14" x14ac:dyDescent="0.25">
      <c r="A5" s="1" t="s">
        <v>4</v>
      </c>
      <c r="B5" s="1" t="s">
        <v>3</v>
      </c>
      <c r="C5">
        <v>4.2114717485855994E-3</v>
      </c>
      <c r="D5">
        <v>4.218885241002E-3</v>
      </c>
      <c r="E5">
        <v>4.2742683902304004E-3</v>
      </c>
      <c r="F5">
        <v>4.4923122848304006E-3</v>
      </c>
      <c r="G5">
        <v>5.7251324648988E-3</v>
      </c>
      <c r="H5">
        <v>5.9610559588560005E-3</v>
      </c>
      <c r="I5">
        <v>4.6270634116932002E-3</v>
      </c>
      <c r="J5">
        <v>4.3771851084816E-3</v>
      </c>
      <c r="K5">
        <v>4.2956366919011998E-3</v>
      </c>
      <c r="L5">
        <v>4.2611857565544005E-3</v>
      </c>
      <c r="M5">
        <v>4.2398174548836003E-3</v>
      </c>
      <c r="N5">
        <v>4.2132160997423998E-3</v>
      </c>
    </row>
    <row r="6" spans="1:14" x14ac:dyDescent="0.25">
      <c r="A6" s="1" t="s">
        <v>5</v>
      </c>
      <c r="B6" s="1" t="s">
        <v>6</v>
      </c>
      <c r="C6">
        <v>0.25710726350398588</v>
      </c>
      <c r="D6">
        <v>0.25127585172729444</v>
      </c>
      <c r="E6">
        <v>0.27870900456010322</v>
      </c>
      <c r="F6">
        <v>0.26744597239449386</v>
      </c>
      <c r="G6">
        <v>0.19381471943273793</v>
      </c>
      <c r="H6">
        <v>0.2088980596801934</v>
      </c>
      <c r="I6">
        <v>0.18717370449173432</v>
      </c>
      <c r="J6">
        <v>0.17300077548942311</v>
      </c>
      <c r="K6">
        <v>0.15939134082298287</v>
      </c>
      <c r="L6">
        <v>0.16355303671742996</v>
      </c>
      <c r="M6">
        <v>0.212449098011639</v>
      </c>
      <c r="N6">
        <v>0.23709474220688412</v>
      </c>
    </row>
    <row r="7" spans="1:14" x14ac:dyDescent="0.25">
      <c r="A7" s="1" t="s">
        <v>6</v>
      </c>
      <c r="B7" s="1" t="s">
        <v>7</v>
      </c>
      <c r="C7">
        <v>0.26475672967525749</v>
      </c>
      <c r="D7">
        <v>0.25818335356435074</v>
      </c>
      <c r="E7">
        <v>0.2856617460055953</v>
      </c>
      <c r="F7">
        <v>0.27492534063415414</v>
      </c>
      <c r="G7">
        <v>0.21410412513033397</v>
      </c>
      <c r="H7">
        <v>0.23479069640729744</v>
      </c>
      <c r="I7">
        <v>0.21367706488164312</v>
      </c>
      <c r="J7">
        <v>0.1978006338477101</v>
      </c>
      <c r="K7">
        <v>0.17936403265272002</v>
      </c>
      <c r="L7">
        <v>0.17502936106659261</v>
      </c>
      <c r="M7">
        <v>0.22311112422707116</v>
      </c>
      <c r="N7">
        <v>0.24462153312978288</v>
      </c>
    </row>
    <row r="8" spans="1:14" x14ac:dyDescent="0.25">
      <c r="A8" s="1" t="s">
        <v>7</v>
      </c>
      <c r="B8" s="1" t="s">
        <v>8</v>
      </c>
      <c r="C8">
        <v>0.45022047794053976</v>
      </c>
      <c r="D8">
        <v>0.43904241067076016</v>
      </c>
      <c r="E8">
        <v>0.48576958921352714</v>
      </c>
      <c r="F8">
        <v>0.46751226459885059</v>
      </c>
      <c r="G8">
        <v>0.36408540649166532</v>
      </c>
      <c r="H8">
        <v>0.39926305058286254</v>
      </c>
      <c r="I8">
        <v>0.36335918786254556</v>
      </c>
      <c r="J8">
        <v>0.33636121739790531</v>
      </c>
      <c r="K8">
        <v>0.30500966153079401</v>
      </c>
      <c r="L8">
        <v>0.29763852533487822</v>
      </c>
      <c r="M8">
        <v>0.37940186489903782</v>
      </c>
      <c r="N8">
        <v>0.41598045003549089</v>
      </c>
    </row>
    <row r="9" spans="1:14" x14ac:dyDescent="0.25">
      <c r="A9" s="1" t="s">
        <v>8</v>
      </c>
      <c r="B9" s="1" t="s">
        <v>9</v>
      </c>
      <c r="C9">
        <v>0.39432920776643188</v>
      </c>
      <c r="D9">
        <v>0.38453880807069934</v>
      </c>
      <c r="E9">
        <v>0.42546518131969918</v>
      </c>
      <c r="F9">
        <v>0.40947435748086475</v>
      </c>
      <c r="G9">
        <v>0.31888711629684302</v>
      </c>
      <c r="H9">
        <v>0.34969773732791515</v>
      </c>
      <c r="I9">
        <v>0.3182510519001055</v>
      </c>
      <c r="J9">
        <v>0.29460466345983277</v>
      </c>
      <c r="K9">
        <v>0.26708028988145216</v>
      </c>
      <c r="L9">
        <v>0.26055072726972389</v>
      </c>
      <c r="M9">
        <v>0.33230212888150579</v>
      </c>
      <c r="N9">
        <v>0.36433980471413152</v>
      </c>
    </row>
    <row r="10" spans="1:14" x14ac:dyDescent="0.25">
      <c r="A10" s="1" t="s">
        <v>9</v>
      </c>
      <c r="B10" s="1" t="s">
        <v>10</v>
      </c>
      <c r="C10">
        <v>1.7692868426390866</v>
      </c>
      <c r="D10">
        <v>1.725359015268771</v>
      </c>
      <c r="E10">
        <v>1.9089885620541069</v>
      </c>
      <c r="F10">
        <v>1.8364025700294304</v>
      </c>
      <c r="G10">
        <v>1.4274395049329975</v>
      </c>
      <c r="H10">
        <v>1.564843488274452</v>
      </c>
      <c r="I10">
        <v>1.4229097228349199</v>
      </c>
      <c r="J10">
        <v>1.3176504100151358</v>
      </c>
      <c r="K10">
        <v>1.1958093999217212</v>
      </c>
      <c r="L10">
        <v>1.1664900132096065</v>
      </c>
      <c r="M10">
        <v>1.4909820850989366</v>
      </c>
      <c r="N10">
        <v>1.6347295864328368</v>
      </c>
    </row>
    <row r="11" spans="1:14" x14ac:dyDescent="0.25">
      <c r="A11" s="1" t="s">
        <v>2</v>
      </c>
      <c r="B11" s="1" t="s">
        <v>5</v>
      </c>
      <c r="C11">
        <v>0.29897606911545688</v>
      </c>
      <c r="D11">
        <v>0.31070576266565592</v>
      </c>
      <c r="E11">
        <v>0.31935148279519321</v>
      </c>
      <c r="F11">
        <v>0.30916800550551937</v>
      </c>
      <c r="G11">
        <v>0.33507872457087234</v>
      </c>
      <c r="H11">
        <v>0.44964925742049522</v>
      </c>
      <c r="I11">
        <v>0.42029123497880433</v>
      </c>
      <c r="J11">
        <v>0.39043486708682429</v>
      </c>
      <c r="K11">
        <v>0.31233089260863023</v>
      </c>
      <c r="L11">
        <v>0.27696652124871335</v>
      </c>
      <c r="M11">
        <v>0.30000847777078787</v>
      </c>
      <c r="N11">
        <v>0.30057836652676401</v>
      </c>
    </row>
    <row r="12" spans="1:14" x14ac:dyDescent="0.25">
      <c r="A12" s="1" t="s">
        <v>11</v>
      </c>
      <c r="B12" s="1" t="s">
        <v>10</v>
      </c>
      <c r="C12">
        <v>1.8527962208898365</v>
      </c>
      <c r="D12">
        <v>0.7569120610112634</v>
      </c>
      <c r="E12">
        <v>2.6709231827861228</v>
      </c>
      <c r="F12">
        <v>3.0574645151820987</v>
      </c>
      <c r="G12">
        <v>3.3754076296955988</v>
      </c>
      <c r="H12">
        <v>3.188625626518752</v>
      </c>
      <c r="I12">
        <v>2.9076098809679842</v>
      </c>
      <c r="J12">
        <v>2.725271416482848</v>
      </c>
      <c r="K12">
        <v>2.8741031550246654</v>
      </c>
      <c r="L12">
        <v>3.1238107058789772</v>
      </c>
      <c r="M12">
        <v>2.658398747996924</v>
      </c>
      <c r="N12">
        <v>0.31806544989288721</v>
      </c>
    </row>
    <row r="13" spans="1:14" x14ac:dyDescent="0.25">
      <c r="A13" s="1" t="s">
        <v>10</v>
      </c>
      <c r="B13" s="1" t="s">
        <v>12</v>
      </c>
      <c r="C13">
        <v>1.1529700162490408</v>
      </c>
      <c r="D13">
        <v>1.0919467079321559</v>
      </c>
      <c r="E13">
        <v>1.259629580827861</v>
      </c>
      <c r="F13">
        <v>1.3098150893085656</v>
      </c>
      <c r="G13">
        <v>1.1569813784898269</v>
      </c>
      <c r="H13">
        <v>1.2001025114949557</v>
      </c>
      <c r="I13">
        <v>1.0250853438265624</v>
      </c>
      <c r="J13">
        <v>0.90632598737414993</v>
      </c>
      <c r="K13">
        <v>0.89604990898542791</v>
      </c>
      <c r="L13">
        <v>0.94814223722994928</v>
      </c>
      <c r="M13">
        <v>1.0078276715973684</v>
      </c>
      <c r="N13">
        <v>1.0222395818712682</v>
      </c>
    </row>
    <row r="14" spans="1:14" x14ac:dyDescent="0.25">
      <c r="A14" s="1" t="s">
        <v>12</v>
      </c>
      <c r="B14" s="1" t="s">
        <v>13</v>
      </c>
      <c r="C14">
        <v>-4.7796810371801257</v>
      </c>
      <c r="D14">
        <v>4.4845042517408729</v>
      </c>
      <c r="E14">
        <v>-7.584515493363142E-2</v>
      </c>
      <c r="F14">
        <v>-0.81560919526964426</v>
      </c>
      <c r="G14">
        <v>-4.2110487772151828</v>
      </c>
      <c r="H14">
        <v>2.0741900941357017</v>
      </c>
      <c r="I14">
        <v>0.34457955975085497</v>
      </c>
      <c r="J14">
        <v>3.3997665112838149</v>
      </c>
      <c r="K14">
        <v>-2.7026169700548053</v>
      </c>
      <c r="L14">
        <v>3.1863995781168342</v>
      </c>
      <c r="M14">
        <v>3.4419501991942525</v>
      </c>
      <c r="N14">
        <v>1.9741049921140075</v>
      </c>
    </row>
    <row r="15" spans="1:14" x14ac:dyDescent="0.25">
      <c r="A15" s="1" t="s">
        <v>14</v>
      </c>
      <c r="B15" s="1" t="s">
        <v>5</v>
      </c>
      <c r="C15">
        <v>0.15188811595828605</v>
      </c>
      <c r="D15">
        <v>0.17195307228640749</v>
      </c>
      <c r="E15">
        <v>0.2018957078393043</v>
      </c>
      <c r="F15">
        <v>0.26757730399614804</v>
      </c>
      <c r="G15">
        <v>0.26678525183433488</v>
      </c>
      <c r="H15">
        <v>0.2679272228189461</v>
      </c>
      <c r="I15">
        <v>0.26912344258958731</v>
      </c>
      <c r="J15">
        <v>0.26795290482580469</v>
      </c>
      <c r="K15">
        <v>0.19859769859700335</v>
      </c>
      <c r="L15">
        <v>0.17340674959165212</v>
      </c>
      <c r="M15">
        <v>0.22390605151767165</v>
      </c>
      <c r="N15">
        <v>0.28386094649552929</v>
      </c>
    </row>
    <row r="16" spans="1:14" x14ac:dyDescent="0.25">
      <c r="A16" s="1" t="s">
        <v>15</v>
      </c>
      <c r="B16" s="1" t="s">
        <v>14</v>
      </c>
      <c r="C16">
        <v>0.78304325670159569</v>
      </c>
      <c r="D16">
        <v>0.78291440574661397</v>
      </c>
      <c r="E16">
        <v>0.78661845863314117</v>
      </c>
      <c r="F16">
        <v>0.78893763196295175</v>
      </c>
      <c r="G16">
        <v>0.78608038466163876</v>
      </c>
      <c r="H16">
        <v>0.78558655149994905</v>
      </c>
      <c r="I16">
        <v>0.78938854528911417</v>
      </c>
      <c r="J16">
        <v>0.78855421689789396</v>
      </c>
      <c r="K16">
        <v>0.78876688620473412</v>
      </c>
      <c r="L16">
        <v>0.7864235054927301</v>
      </c>
      <c r="M16">
        <v>0.78641167568083736</v>
      </c>
      <c r="N16">
        <v>0.78529516444884784</v>
      </c>
    </row>
    <row r="17" spans="1:14" x14ac:dyDescent="0.25">
      <c r="A17" s="1" t="s">
        <v>16</v>
      </c>
      <c r="B17" s="1" t="s">
        <v>14</v>
      </c>
      <c r="C17">
        <v>0.20060171020874334</v>
      </c>
      <c r="D17">
        <v>0.25576536752663331</v>
      </c>
      <c r="E17">
        <v>0.28163261014888691</v>
      </c>
      <c r="F17">
        <v>0.86014463175309508</v>
      </c>
      <c r="G17">
        <v>0.84954935429079315</v>
      </c>
      <c r="H17">
        <v>0.84833539467329055</v>
      </c>
      <c r="I17">
        <v>0.84833539467329055</v>
      </c>
      <c r="J17">
        <v>0.84833539467329055</v>
      </c>
      <c r="K17">
        <v>0.19766270697845745</v>
      </c>
      <c r="L17">
        <v>0.19766270697845731</v>
      </c>
      <c r="M17">
        <v>0.38736912122664696</v>
      </c>
      <c r="N17">
        <v>0.91609558442846672</v>
      </c>
    </row>
    <row r="18" spans="1:14" x14ac:dyDescent="0.25">
      <c r="A18" s="1" t="s">
        <v>17</v>
      </c>
      <c r="B18" s="1" t="s">
        <v>15</v>
      </c>
      <c r="C18">
        <v>0.17975063837771499</v>
      </c>
      <c r="D18">
        <v>0.17972105923830675</v>
      </c>
      <c r="E18">
        <v>0.18057136213554831</v>
      </c>
      <c r="F18">
        <v>0.18110381915967158</v>
      </c>
      <c r="G18">
        <v>0.1804479264961906</v>
      </c>
      <c r="H18">
        <v>0.18033456509829002</v>
      </c>
      <c r="I18">
        <v>0.18120732813558635</v>
      </c>
      <c r="J18">
        <v>0.18101580468228856</v>
      </c>
      <c r="K18">
        <v>0.18106455314834263</v>
      </c>
      <c r="L18">
        <v>0.18052660879812579</v>
      </c>
      <c r="M18">
        <v>0.18052389315247022</v>
      </c>
      <c r="N18">
        <v>0.18026758716416197</v>
      </c>
    </row>
    <row r="19" spans="1:14" x14ac:dyDescent="0.25">
      <c r="A19" s="1" t="s">
        <v>18</v>
      </c>
      <c r="B19" s="1" t="s">
        <v>17</v>
      </c>
      <c r="C19">
        <v>0.28913241558928854</v>
      </c>
      <c r="D19">
        <v>0.28908483696533854</v>
      </c>
      <c r="E19">
        <v>0.29045256579724082</v>
      </c>
      <c r="F19">
        <v>0.29130903332899294</v>
      </c>
      <c r="G19">
        <v>0.28837012913363919</v>
      </c>
      <c r="H19">
        <v>0.28847028120855722</v>
      </c>
      <c r="I19">
        <v>0.29019502022695898</v>
      </c>
      <c r="J19">
        <v>0.29000433365062117</v>
      </c>
      <c r="K19">
        <v>0.29061060328154353</v>
      </c>
      <c r="L19">
        <v>0.29038057917915994</v>
      </c>
      <c r="M19">
        <v>0.29037621101003769</v>
      </c>
      <c r="N19">
        <v>0.28996393781758384</v>
      </c>
    </row>
    <row r="20" spans="1:14" x14ac:dyDescent="0.25">
      <c r="A20" s="1" t="s">
        <v>19</v>
      </c>
      <c r="B20" s="1" t="s">
        <v>16</v>
      </c>
      <c r="C20">
        <v>0.2632863458769526</v>
      </c>
      <c r="D20">
        <v>0.26347135924858217</v>
      </c>
      <c r="E20">
        <v>0.26884291073632599</v>
      </c>
      <c r="F20">
        <v>0.27402017267977841</v>
      </c>
      <c r="G20">
        <v>0.27406266862701717</v>
      </c>
      <c r="H20">
        <v>0.26642219555835234</v>
      </c>
      <c r="I20">
        <v>0.26031742288518023</v>
      </c>
      <c r="J20">
        <v>0.26031742288518023</v>
      </c>
      <c r="K20">
        <v>0.26179220411956</v>
      </c>
      <c r="L20">
        <v>0.26302576596556915</v>
      </c>
      <c r="M20">
        <v>0.26317791522353551</v>
      </c>
      <c r="N20">
        <v>0.26973371607451596</v>
      </c>
    </row>
    <row r="21" spans="1:14" x14ac:dyDescent="0.25">
      <c r="A21" s="1" t="s">
        <v>20</v>
      </c>
      <c r="B21" s="1" t="s">
        <v>167</v>
      </c>
      <c r="C21">
        <v>0.21252697703438736</v>
      </c>
      <c r="D21">
        <v>0.21252697703438736</v>
      </c>
      <c r="E21">
        <v>0.21252697703438733</v>
      </c>
      <c r="F21">
        <v>0.21252697812366372</v>
      </c>
      <c r="G21">
        <v>0.21430055542034135</v>
      </c>
      <c r="H21">
        <v>0.21571810513215559</v>
      </c>
      <c r="I21">
        <v>0.21476981896454875</v>
      </c>
      <c r="J21">
        <v>0.21384100667355113</v>
      </c>
      <c r="K21">
        <v>0.21252697703438733</v>
      </c>
      <c r="L21">
        <v>0.21252697703438728</v>
      </c>
      <c r="M21">
        <v>0.21252697703438736</v>
      </c>
      <c r="N21">
        <v>0.2180896151235405</v>
      </c>
    </row>
    <row r="22" spans="1:14" x14ac:dyDescent="0.25">
      <c r="A22" s="1" t="s">
        <v>21</v>
      </c>
      <c r="B22" s="1" t="s">
        <v>20</v>
      </c>
      <c r="C22">
        <v>0.49459311127516797</v>
      </c>
      <c r="D22">
        <v>0.49607660783478658</v>
      </c>
      <c r="E22">
        <v>0.5014670714173356</v>
      </c>
      <c r="F22">
        <v>0.52292101892807319</v>
      </c>
      <c r="G22">
        <v>0.50328612848381937</v>
      </c>
      <c r="H22">
        <v>0.4970921971997237</v>
      </c>
      <c r="I22">
        <v>0.49479518428830721</v>
      </c>
      <c r="J22">
        <v>0.4944147107353638</v>
      </c>
      <c r="K22">
        <v>0.49423661913378991</v>
      </c>
      <c r="L22">
        <v>0.49406700376458029</v>
      </c>
      <c r="M22">
        <v>0.49422653417705387</v>
      </c>
      <c r="N22">
        <v>0.49333709641442391</v>
      </c>
    </row>
    <row r="23" spans="1:14" x14ac:dyDescent="0.25">
      <c r="A23" s="1" t="s">
        <v>165</v>
      </c>
      <c r="B23" s="1" t="s">
        <v>168</v>
      </c>
      <c r="C23">
        <v>0.57273648868989802</v>
      </c>
      <c r="D23">
        <v>0.57313895509382362</v>
      </c>
      <c r="E23">
        <v>0.58482388895418091</v>
      </c>
      <c r="F23">
        <v>0.59608617761045113</v>
      </c>
      <c r="G23">
        <v>0.6097063253824635</v>
      </c>
      <c r="H23">
        <v>0.59138956013909871</v>
      </c>
      <c r="I23">
        <v>0.57573885063748631</v>
      </c>
      <c r="J23">
        <v>0.57487159405597987</v>
      </c>
      <c r="K23">
        <v>0.5741796826661808</v>
      </c>
      <c r="L23">
        <v>0.57216963960787737</v>
      </c>
      <c r="M23">
        <v>0.57250061549450837</v>
      </c>
      <c r="N23">
        <v>0.57194004473967042</v>
      </c>
    </row>
    <row r="24" spans="1:14" x14ac:dyDescent="0.25">
      <c r="A24" s="1" t="s">
        <v>22</v>
      </c>
      <c r="B24" s="1" t="s">
        <v>0</v>
      </c>
      <c r="C24">
        <v>0.58589746477087634</v>
      </c>
      <c r="D24">
        <v>0.59782477530396883</v>
      </c>
      <c r="E24">
        <v>0.60470587872394155</v>
      </c>
      <c r="F24">
        <v>0.59884442062285892</v>
      </c>
      <c r="G24">
        <v>0.57865093299004366</v>
      </c>
      <c r="H24">
        <v>0.68889773146223521</v>
      </c>
      <c r="I24">
        <v>0.70938705134910451</v>
      </c>
      <c r="J24">
        <v>0.68786458049278365</v>
      </c>
      <c r="K24">
        <v>0.60966988869072192</v>
      </c>
      <c r="L24">
        <v>0.57417273919646306</v>
      </c>
      <c r="M24">
        <v>0.58588751323185695</v>
      </c>
      <c r="N24">
        <v>0.58749875830908604</v>
      </c>
    </row>
    <row r="25" spans="1:14" x14ac:dyDescent="0.25">
      <c r="A25" s="1" t="s">
        <v>168</v>
      </c>
      <c r="B25" s="1" t="s">
        <v>19</v>
      </c>
      <c r="C25">
        <v>0.24633185912278757</v>
      </c>
      <c r="D25">
        <v>0.24650495844415299</v>
      </c>
      <c r="E25">
        <v>0.25153060555829571</v>
      </c>
      <c r="F25">
        <v>0.25637447452327594</v>
      </c>
      <c r="G25">
        <v>0.25641423391776197</v>
      </c>
      <c r="H25">
        <v>0.24926577382839257</v>
      </c>
      <c r="I25">
        <v>0.24355412175999999</v>
      </c>
      <c r="J25">
        <v>0.24355412175999999</v>
      </c>
      <c r="K25">
        <v>0.24493393354610934</v>
      </c>
      <c r="L25">
        <v>0.24608805941563847</v>
      </c>
      <c r="M25">
        <v>0.24623041092822515</v>
      </c>
      <c r="N25">
        <v>0.24598931150652606</v>
      </c>
    </row>
    <row r="26" spans="1:14" x14ac:dyDescent="0.25">
      <c r="A26" s="1" t="s">
        <v>167</v>
      </c>
      <c r="B26" s="1" t="s">
        <v>169</v>
      </c>
      <c r="C26">
        <v>0.32889709598176498</v>
      </c>
      <c r="D26">
        <v>0.32889709598176498</v>
      </c>
      <c r="E26">
        <v>0.32889709598176498</v>
      </c>
      <c r="F26">
        <v>0.3288970976674796</v>
      </c>
      <c r="G26">
        <v>0.32912419204660709</v>
      </c>
      <c r="H26">
        <v>0.32889709766747954</v>
      </c>
      <c r="I26">
        <v>0.32889709766747954</v>
      </c>
      <c r="J26">
        <v>0.32889709766747954</v>
      </c>
      <c r="K26">
        <v>0.32889709598176503</v>
      </c>
      <c r="L26">
        <v>0.32889709598176492</v>
      </c>
      <c r="M26">
        <v>0.32889709598176498</v>
      </c>
      <c r="N26">
        <v>0.33750558201515923</v>
      </c>
    </row>
    <row r="27" spans="1:14" x14ac:dyDescent="0.25">
      <c r="A27" s="1" t="s">
        <v>169</v>
      </c>
      <c r="B27" s="1" t="s">
        <v>19</v>
      </c>
      <c r="C27">
        <v>0.1753877509807979</v>
      </c>
      <c r="D27">
        <v>0.17538775098079787</v>
      </c>
      <c r="E27">
        <v>0.17538775098079787</v>
      </c>
      <c r="F27">
        <v>0.1753877518797225</v>
      </c>
      <c r="G27">
        <v>0.17538775187972244</v>
      </c>
      <c r="H27">
        <v>0.17538775187972244</v>
      </c>
      <c r="I27">
        <v>0.17538775187972244</v>
      </c>
      <c r="J27">
        <v>0.17538775187972244</v>
      </c>
      <c r="K27">
        <v>0.17538775098079784</v>
      </c>
      <c r="L27">
        <v>0.1753877509807979</v>
      </c>
      <c r="M27">
        <v>0.17538775098079787</v>
      </c>
      <c r="N27">
        <v>0.17997831448285548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38"/>
  <sheetViews>
    <sheetView zoomScale="70" zoomScaleNormal="70" workbookViewId="0">
      <selection activeCell="J28" sqref="J28"/>
    </sheetView>
  </sheetViews>
  <sheetFormatPr defaultRowHeight="15" x14ac:dyDescent="0.25"/>
  <sheetData>
    <row r="1" spans="1:32" x14ac:dyDescent="0.25">
      <c r="A1" t="s">
        <v>160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R1" t="s">
        <v>159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</row>
    <row r="2" spans="1:32" x14ac:dyDescent="0.25">
      <c r="A2" t="str">
        <f>B2&amp;C2</f>
        <v>j1j4</v>
      </c>
      <c r="B2" s="1" t="s">
        <v>0</v>
      </c>
      <c r="C2" s="1" t="s">
        <v>1</v>
      </c>
      <c r="D2">
        <f>'R'!C2</f>
        <v>1.4917776698879179</v>
      </c>
      <c r="E2">
        <f>'R'!D2</f>
        <v>1.522146286557124</v>
      </c>
      <c r="F2">
        <f>'R'!E2</f>
        <v>1.5396665474275462</v>
      </c>
      <c r="G2">
        <f>'R'!F2</f>
        <v>1.5247341968221142</v>
      </c>
      <c r="H2">
        <f>'R'!G2</f>
        <v>1.4732939740803794</v>
      </c>
      <c r="I2">
        <f>'R'!H2</f>
        <v>1.7539896383757505</v>
      </c>
      <c r="J2">
        <f>'R'!I2</f>
        <v>1.8061500890712654</v>
      </c>
      <c r="K2">
        <f>'R'!J2</f>
        <v>1.7513590901339116</v>
      </c>
      <c r="L2">
        <f>'R'!K2</f>
        <v>1.5522808656355003</v>
      </c>
      <c r="M2">
        <f>'R'!L2</f>
        <v>1.4619001110762249</v>
      </c>
      <c r="N2">
        <f>'R'!M2</f>
        <v>1.4917523318644879</v>
      </c>
      <c r="O2">
        <f>'R'!N2</f>
        <v>1.4958547893275302</v>
      </c>
      <c r="R2" t="str">
        <f>S2&amp;T2</f>
        <v>j1j4</v>
      </c>
      <c r="S2" s="1" t="s">
        <v>0</v>
      </c>
      <c r="T2" s="1" t="s">
        <v>1</v>
      </c>
      <c r="U2">
        <f>F!C2</f>
        <v>5.0000000000000001E-4</v>
      </c>
      <c r="V2">
        <f>F!D2</f>
        <v>3.3647488000000003E-2</v>
      </c>
      <c r="W2">
        <f>F!E2</f>
        <v>3.3647488000000003E-2</v>
      </c>
      <c r="X2">
        <f>F!F2</f>
        <v>0.51600349444972105</v>
      </c>
      <c r="Y2">
        <f>F!G2</f>
        <v>0.50884636277814577</v>
      </c>
      <c r="Z2">
        <f>F!H2</f>
        <v>0.73730716961860676</v>
      </c>
      <c r="AA2">
        <f>F!I2</f>
        <v>0.93804680105038174</v>
      </c>
      <c r="AB2">
        <f>F!J2</f>
        <v>0.73006615266665331</v>
      </c>
      <c r="AC2">
        <f>F!K2</f>
        <v>3.3647488000000003E-2</v>
      </c>
      <c r="AD2">
        <f>F!L2</f>
        <v>3.3647488000000003E-2</v>
      </c>
      <c r="AE2">
        <f>F!M2</f>
        <v>3.3647488000000003E-2</v>
      </c>
      <c r="AF2">
        <f>F!N2</f>
        <v>3.3647488000000003E-2</v>
      </c>
    </row>
    <row r="3" spans="1:32" x14ac:dyDescent="0.25">
      <c r="A3" t="str">
        <f t="shared" ref="A3:A19" si="0">B3&amp;C3</f>
        <v>j4j5</v>
      </c>
      <c r="B3" s="1" t="s">
        <v>1</v>
      </c>
      <c r="C3" s="1" t="s">
        <v>3</v>
      </c>
      <c r="D3">
        <f>'R'!C3</f>
        <v>0.37633705526158612</v>
      </c>
      <c r="E3">
        <f>'R'!D3</f>
        <v>0.38406856624639985</v>
      </c>
      <c r="F3">
        <f>'R'!E3</f>
        <v>0.38852902919247223</v>
      </c>
      <c r="G3">
        <f>'R'!F3</f>
        <v>0.37528795093014655</v>
      </c>
      <c r="H3">
        <f>'R'!G3</f>
        <v>0.36219184413275407</v>
      </c>
      <c r="I3">
        <f>'R'!H3</f>
        <v>0.43365382857308804</v>
      </c>
      <c r="J3">
        <f>'R'!I3</f>
        <v>0.44693329737201226</v>
      </c>
      <c r="K3">
        <f>'R'!J3</f>
        <v>0.43298412033944028</v>
      </c>
      <c r="L3">
        <f>'R'!K3</f>
        <v>0.38230102547495143</v>
      </c>
      <c r="M3">
        <f>'R'!L3</f>
        <v>0.35929109373191648</v>
      </c>
      <c r="N3">
        <f>'R'!M3</f>
        <v>0.37633060448351413</v>
      </c>
      <c r="O3">
        <f>'R'!N3</f>
        <v>0.37737504438295827</v>
      </c>
      <c r="R3" t="str">
        <f t="shared" ref="R3:R19" si="1">S3&amp;T3</f>
        <v>j4j5</v>
      </c>
      <c r="S3" s="1" t="s">
        <v>1</v>
      </c>
      <c r="T3" s="1" t="s">
        <v>3</v>
      </c>
      <c r="U3">
        <f>F!C3</f>
        <v>2E-3</v>
      </c>
      <c r="V3">
        <f>F!D3</f>
        <v>8.6592000000000006E-3</v>
      </c>
      <c r="W3">
        <f>F!E3</f>
        <v>8.6592000000000006E-3</v>
      </c>
      <c r="X3">
        <f>F!F3</f>
        <v>0.13097278725683539</v>
      </c>
      <c r="Y3">
        <f>F!G3</f>
        <v>0.12996324879544818</v>
      </c>
      <c r="Z3">
        <f>F!H3</f>
        <v>0.16228490936574919</v>
      </c>
      <c r="AA3">
        <f>F!I3</f>
        <v>0.19085002160779696</v>
      </c>
      <c r="AB3">
        <f>F!J3</f>
        <v>0.16125741605849889</v>
      </c>
      <c r="AC3">
        <f>F!K3</f>
        <v>8.6592000000000006E-3</v>
      </c>
      <c r="AD3">
        <f>F!L3</f>
        <v>8.6592000000000006E-3</v>
      </c>
      <c r="AE3">
        <f>F!M3</f>
        <v>8.6592000000000006E-3</v>
      </c>
      <c r="AF3">
        <f>F!N3</f>
        <v>8.6592000000000006E-3</v>
      </c>
    </row>
    <row r="4" spans="1:32" x14ac:dyDescent="0.25">
      <c r="A4" t="str">
        <f t="shared" si="0"/>
        <v>j5j18</v>
      </c>
      <c r="B4" s="1" t="s">
        <v>3</v>
      </c>
      <c r="C4" s="1" t="s">
        <v>2</v>
      </c>
      <c r="D4">
        <f>'R'!C4</f>
        <v>0.25548208372037012</v>
      </c>
      <c r="E4">
        <f>'R'!D4</f>
        <v>0.26563219290041851</v>
      </c>
      <c r="F4">
        <f>'R'!E4</f>
        <v>0.2731136333045846</v>
      </c>
      <c r="G4">
        <f>'R'!F4</f>
        <v>0.26307007267679017</v>
      </c>
      <c r="H4">
        <f>'R'!G4</f>
        <v>0.28549151329852174</v>
      </c>
      <c r="I4">
        <f>'R'!H4</f>
        <v>0.38463335466574688</v>
      </c>
      <c r="J4">
        <f>'R'!I4</f>
        <v>0.35922884330164417</v>
      </c>
      <c r="K4">
        <f>'R'!J4</f>
        <v>0.33339309639774073</v>
      </c>
      <c r="L4">
        <f>'R'!K4</f>
        <v>0.26580702818916996</v>
      </c>
      <c r="M4">
        <f>'R'!L4</f>
        <v>0.23520501554060907</v>
      </c>
      <c r="N4">
        <f>'R'!M4</f>
        <v>0.25637546260748167</v>
      </c>
      <c r="O4">
        <f>'R'!N4</f>
        <v>0.25686860704206421</v>
      </c>
      <c r="R4" t="str">
        <f t="shared" si="1"/>
        <v>j5j18</v>
      </c>
      <c r="S4" s="1" t="s">
        <v>3</v>
      </c>
      <c r="T4" s="1" t="s">
        <v>2</v>
      </c>
      <c r="U4">
        <f>F!C4</f>
        <v>2.9999999999999997E-4</v>
      </c>
      <c r="V4">
        <f>F!D4</f>
        <v>1.1079796999999999E-2</v>
      </c>
      <c r="W4">
        <f>F!E4</f>
        <v>1.1079796999999999E-2</v>
      </c>
      <c r="X4">
        <f>F!F4</f>
        <v>0.16901593405926765</v>
      </c>
      <c r="Y4">
        <f>F!G4</f>
        <v>0.17437973846484708</v>
      </c>
      <c r="Z4">
        <f>F!H4</f>
        <v>0.5088668613898949</v>
      </c>
      <c r="AA4">
        <f>F!I4</f>
        <v>0.30389309925287233</v>
      </c>
      <c r="AB4">
        <f>F!J4</f>
        <v>0.21951906592341705</v>
      </c>
      <c r="AC4">
        <f>F!K4</f>
        <v>1.1079796999999999E-2</v>
      </c>
      <c r="AD4">
        <f>F!L4</f>
        <v>1.1079796999999999E-2</v>
      </c>
      <c r="AE4">
        <f>F!M4</f>
        <v>1.1079796999999999E-2</v>
      </c>
      <c r="AF4">
        <f>F!N4</f>
        <v>1.1079796999999999E-2</v>
      </c>
    </row>
    <row r="5" spans="1:32" x14ac:dyDescent="0.25">
      <c r="A5" t="str">
        <f t="shared" si="0"/>
        <v>j6j5</v>
      </c>
      <c r="B5" s="1" t="s">
        <v>4</v>
      </c>
      <c r="C5" s="1" t="s">
        <v>3</v>
      </c>
      <c r="D5">
        <f>'R'!C5</f>
        <v>4.2114717485855994E-3</v>
      </c>
      <c r="E5">
        <f>'R'!D5</f>
        <v>4.218885241002E-3</v>
      </c>
      <c r="F5">
        <f>'R'!E5</f>
        <v>4.2742683902304004E-3</v>
      </c>
      <c r="G5">
        <f>'R'!F5</f>
        <v>4.4923122848304006E-3</v>
      </c>
      <c r="H5">
        <f>'R'!G5</f>
        <v>5.7251324648988E-3</v>
      </c>
      <c r="I5">
        <f>'R'!H5</f>
        <v>5.9610559588560005E-3</v>
      </c>
      <c r="J5">
        <f>'R'!I5</f>
        <v>4.6270634116932002E-3</v>
      </c>
      <c r="K5">
        <f>'R'!J5</f>
        <v>4.3771851084816E-3</v>
      </c>
      <c r="L5">
        <f>'R'!K5</f>
        <v>4.2956366919011998E-3</v>
      </c>
      <c r="M5">
        <f>'R'!L5</f>
        <v>4.2611857565544005E-3</v>
      </c>
      <c r="N5">
        <f>'R'!M5</f>
        <v>4.2398174548836003E-3</v>
      </c>
      <c r="O5">
        <f>'R'!N5</f>
        <v>4.2132160997423998E-3</v>
      </c>
      <c r="R5" t="str">
        <f t="shared" si="1"/>
        <v>j6j5</v>
      </c>
      <c r="S5" s="1" t="s">
        <v>4</v>
      </c>
      <c r="T5" s="1" t="s">
        <v>3</v>
      </c>
      <c r="U5">
        <f>F!C5</f>
        <v>1E-4</v>
      </c>
      <c r="V5">
        <f>F!D5</f>
        <v>4.7091400000000001E-4</v>
      </c>
      <c r="W5">
        <f>F!E5</f>
        <v>4.7091400000000001E-4</v>
      </c>
      <c r="X5">
        <f>F!F5</f>
        <v>7.4366763244209572E-2</v>
      </c>
      <c r="Y5">
        <f>F!G5</f>
        <v>8.6157768960949704E-2</v>
      </c>
      <c r="Z5">
        <f>F!H5</f>
        <v>0.1112105962012762</v>
      </c>
      <c r="AA5">
        <f>F!I5</f>
        <v>7.4389009002746337E-2</v>
      </c>
      <c r="AB5">
        <f>F!J5</f>
        <v>7.4356772366387588E-2</v>
      </c>
      <c r="AC5">
        <f>F!K5</f>
        <v>4.7091400000000001E-4</v>
      </c>
      <c r="AD5">
        <f>F!L5</f>
        <v>4.7091400000000001E-4</v>
      </c>
      <c r="AE5">
        <f>F!M5</f>
        <v>4.7091400000000001E-4</v>
      </c>
      <c r="AF5">
        <f>F!N5</f>
        <v>4.7091400000000001E-4</v>
      </c>
    </row>
    <row r="6" spans="1:32" x14ac:dyDescent="0.25">
      <c r="A6" t="str">
        <f t="shared" si="0"/>
        <v>j7j9</v>
      </c>
      <c r="B6" s="1" t="s">
        <v>5</v>
      </c>
      <c r="C6" s="1" t="s">
        <v>6</v>
      </c>
      <c r="D6">
        <f>'R'!C6</f>
        <v>0.25710726350398588</v>
      </c>
      <c r="E6">
        <f>'R'!D6</f>
        <v>0.25127585172729444</v>
      </c>
      <c r="F6">
        <f>'R'!E6</f>
        <v>0.27870900456010322</v>
      </c>
      <c r="G6">
        <f>'R'!F6</f>
        <v>0.26744597239449386</v>
      </c>
      <c r="H6">
        <f>'R'!G6</f>
        <v>0.19381471943273793</v>
      </c>
      <c r="I6">
        <f>'R'!H6</f>
        <v>0.2088980596801934</v>
      </c>
      <c r="J6">
        <f>'R'!I6</f>
        <v>0.18717370449173432</v>
      </c>
      <c r="K6">
        <f>'R'!J6</f>
        <v>0.17300077548942311</v>
      </c>
      <c r="L6">
        <f>'R'!K6</f>
        <v>0.15939134082298287</v>
      </c>
      <c r="M6">
        <f>'R'!L6</f>
        <v>0.16355303671742996</v>
      </c>
      <c r="N6">
        <f>'R'!M6</f>
        <v>0.212449098011639</v>
      </c>
      <c r="O6">
        <f>'R'!N6</f>
        <v>0.23709474220688412</v>
      </c>
      <c r="R6" t="str">
        <f t="shared" si="1"/>
        <v>j7j9</v>
      </c>
      <c r="S6" s="1" t="s">
        <v>5</v>
      </c>
      <c r="T6" s="1" t="s">
        <v>6</v>
      </c>
      <c r="U6">
        <f>F!C6</f>
        <v>1.4999999999999999E-4</v>
      </c>
      <c r="V6">
        <f>F!D6</f>
        <v>6.8312600000000005E-4</v>
      </c>
      <c r="W6">
        <f>F!E6</f>
        <v>6.8312600000000005E-4</v>
      </c>
      <c r="X6">
        <f>F!F6</f>
        <v>4.625922082640857E-2</v>
      </c>
      <c r="Y6">
        <f>F!G6</f>
        <v>1.0582123790620537E-3</v>
      </c>
      <c r="Z6">
        <f>F!H6</f>
        <v>1.0593773882526969E-3</v>
      </c>
      <c r="AA6">
        <f>F!I6</f>
        <v>1.0581551513675481E-3</v>
      </c>
      <c r="AB6">
        <f>F!J6</f>
        <v>1.0581323524018356E-3</v>
      </c>
      <c r="AC6">
        <f>F!K6</f>
        <v>6.8312600000000005E-4</v>
      </c>
      <c r="AD6">
        <f>F!L6</f>
        <v>6.8312600000000005E-4</v>
      </c>
      <c r="AE6">
        <f>F!M6</f>
        <v>6.8312600000000005E-4</v>
      </c>
      <c r="AF6">
        <f>F!N6</f>
        <v>6.8312600000000005E-4</v>
      </c>
    </row>
    <row r="7" spans="1:32" x14ac:dyDescent="0.25">
      <c r="A7" t="str">
        <f t="shared" si="0"/>
        <v>j9j12</v>
      </c>
      <c r="B7" s="1" t="s">
        <v>6</v>
      </c>
      <c r="C7" s="1" t="s">
        <v>7</v>
      </c>
      <c r="D7">
        <f>'R'!C7</f>
        <v>0.26475672967525749</v>
      </c>
      <c r="E7">
        <f>'R'!D7</f>
        <v>0.25818335356435074</v>
      </c>
      <c r="F7">
        <f>'R'!E7</f>
        <v>0.2856617460055953</v>
      </c>
      <c r="G7">
        <f>'R'!F7</f>
        <v>0.27492534063415414</v>
      </c>
      <c r="H7">
        <f>'R'!G7</f>
        <v>0.21410412513033397</v>
      </c>
      <c r="I7">
        <f>'R'!H7</f>
        <v>0.23479069640729744</v>
      </c>
      <c r="J7">
        <f>'R'!I7</f>
        <v>0.21367706488164312</v>
      </c>
      <c r="K7">
        <f>'R'!J7</f>
        <v>0.1978006338477101</v>
      </c>
      <c r="L7">
        <f>'R'!K7</f>
        <v>0.17936403265272002</v>
      </c>
      <c r="M7">
        <f>'R'!L7</f>
        <v>0.17502936106659261</v>
      </c>
      <c r="N7">
        <f>'R'!M7</f>
        <v>0.22311112422707116</v>
      </c>
      <c r="O7">
        <f>'R'!N7</f>
        <v>0.24462153312978288</v>
      </c>
      <c r="R7" t="str">
        <f t="shared" si="1"/>
        <v>j9j12</v>
      </c>
      <c r="S7" s="1" t="s">
        <v>6</v>
      </c>
      <c r="T7" s="1" t="s">
        <v>7</v>
      </c>
      <c r="U7">
        <f>F!C7</f>
        <v>1E-4</v>
      </c>
      <c r="V7">
        <f>F!D7</f>
        <v>4.4568089999999999E-3</v>
      </c>
      <c r="W7">
        <f>F!E7</f>
        <v>4.4568089999999999E-3</v>
      </c>
      <c r="X7">
        <f>F!F7</f>
        <v>0.36331883805582948</v>
      </c>
      <c r="Y7">
        <f>F!G7</f>
        <v>6.9119224181439362E-3</v>
      </c>
      <c r="Z7">
        <f>F!H7</f>
        <v>7.2308674981270546E-3</v>
      </c>
      <c r="AA7">
        <f>F!I7</f>
        <v>6.9113035063362062E-3</v>
      </c>
      <c r="AB7">
        <f>F!J7</f>
        <v>6.9038715668401675E-3</v>
      </c>
      <c r="AC7">
        <f>F!K7</f>
        <v>4.4568089999999999E-3</v>
      </c>
      <c r="AD7">
        <f>F!L7</f>
        <v>4.4568089999999999E-3</v>
      </c>
      <c r="AE7">
        <f>F!M7</f>
        <v>4.4568089999999999E-3</v>
      </c>
      <c r="AF7">
        <f>F!N7</f>
        <v>4.4568089999999999E-3</v>
      </c>
    </row>
    <row r="8" spans="1:32" x14ac:dyDescent="0.25">
      <c r="A8" t="str">
        <f t="shared" si="0"/>
        <v>j12j14</v>
      </c>
      <c r="B8" s="1" t="s">
        <v>7</v>
      </c>
      <c r="C8" s="1" t="s">
        <v>8</v>
      </c>
      <c r="D8">
        <f>'R'!C8</f>
        <v>0.45022047794053976</v>
      </c>
      <c r="E8">
        <f>'R'!D8</f>
        <v>0.43904241067076016</v>
      </c>
      <c r="F8">
        <f>'R'!E8</f>
        <v>0.48576958921352714</v>
      </c>
      <c r="G8">
        <f>'R'!F8</f>
        <v>0.46751226459885059</v>
      </c>
      <c r="H8">
        <f>'R'!G8</f>
        <v>0.36408540649166532</v>
      </c>
      <c r="I8">
        <f>'R'!H8</f>
        <v>0.39926305058286254</v>
      </c>
      <c r="J8">
        <f>'R'!I8</f>
        <v>0.36335918786254556</v>
      </c>
      <c r="K8">
        <f>'R'!J8</f>
        <v>0.33636121739790531</v>
      </c>
      <c r="L8">
        <f>'R'!K8</f>
        <v>0.30500966153079401</v>
      </c>
      <c r="M8">
        <f>'R'!L8</f>
        <v>0.29763852533487822</v>
      </c>
      <c r="N8">
        <f>'R'!M8</f>
        <v>0.37940186489903782</v>
      </c>
      <c r="O8">
        <f>'R'!N8</f>
        <v>0.41598045003549089</v>
      </c>
      <c r="R8" t="str">
        <f t="shared" si="1"/>
        <v>j12j14</v>
      </c>
      <c r="S8" s="1" t="s">
        <v>7</v>
      </c>
      <c r="T8" s="1" t="s">
        <v>8</v>
      </c>
      <c r="U8">
        <f>F!C8</f>
        <v>1E-4</v>
      </c>
      <c r="V8">
        <f>F!D8</f>
        <v>1.0004580000000001E-3</v>
      </c>
      <c r="W8">
        <f>F!E8</f>
        <v>1.0004580000000001E-3</v>
      </c>
      <c r="X8">
        <f>F!F8</f>
        <v>6.1738292441243472E-2</v>
      </c>
      <c r="Y8">
        <f>F!G8</f>
        <v>6.1737787257897178E-2</v>
      </c>
      <c r="Z8">
        <f>F!H8</f>
        <v>6.1737829819968434E-2</v>
      </c>
      <c r="AA8">
        <f>F!I8</f>
        <v>6.1737786776506633E-2</v>
      </c>
      <c r="AB8">
        <f>F!J8</f>
        <v>6.1737774762850264E-2</v>
      </c>
      <c r="AC8">
        <f>F!K8</f>
        <v>1.0004580000000001E-3</v>
      </c>
      <c r="AD8">
        <f>F!L8</f>
        <v>1.0004580000000001E-3</v>
      </c>
      <c r="AE8">
        <f>F!M8</f>
        <v>1.0004580000000001E-3</v>
      </c>
      <c r="AF8">
        <f>F!N8</f>
        <v>1.0004580000000001E-3</v>
      </c>
    </row>
    <row r="9" spans="1:32" x14ac:dyDescent="0.25">
      <c r="A9" t="str">
        <f t="shared" si="0"/>
        <v>j14j17</v>
      </c>
      <c r="B9" s="1" t="s">
        <v>8</v>
      </c>
      <c r="C9" s="1" t="s">
        <v>9</v>
      </c>
      <c r="D9">
        <f>'R'!C9</f>
        <v>0.39432920776643188</v>
      </c>
      <c r="E9">
        <f>'R'!D9</f>
        <v>0.38453880807069934</v>
      </c>
      <c r="F9">
        <f>'R'!E9</f>
        <v>0.42546518131969918</v>
      </c>
      <c r="G9">
        <f>'R'!F9</f>
        <v>0.40947435748086475</v>
      </c>
      <c r="H9">
        <f>'R'!G9</f>
        <v>0.31888711629684302</v>
      </c>
      <c r="I9">
        <f>'R'!H9</f>
        <v>0.34969773732791515</v>
      </c>
      <c r="J9">
        <f>'R'!I9</f>
        <v>0.3182510519001055</v>
      </c>
      <c r="K9">
        <f>'R'!J9</f>
        <v>0.29460466345983277</v>
      </c>
      <c r="L9">
        <f>'R'!K9</f>
        <v>0.26708028988145216</v>
      </c>
      <c r="M9">
        <f>'R'!L9</f>
        <v>0.26055072726972389</v>
      </c>
      <c r="N9">
        <f>'R'!M9</f>
        <v>0.33230212888150579</v>
      </c>
      <c r="O9">
        <f>'R'!N9</f>
        <v>0.36433980471413152</v>
      </c>
      <c r="R9" t="str">
        <f t="shared" si="1"/>
        <v>j14j17</v>
      </c>
      <c r="S9" s="1" t="s">
        <v>8</v>
      </c>
      <c r="T9" s="1" t="s">
        <v>9</v>
      </c>
      <c r="U9">
        <f>F!C9</f>
        <v>5.0000000000000002E-5</v>
      </c>
      <c r="V9">
        <f>F!D9</f>
        <v>1.5411250000000002E-3</v>
      </c>
      <c r="W9">
        <f>F!E9</f>
        <v>1.5411250000000002E-3</v>
      </c>
      <c r="X9">
        <f>F!F9</f>
        <v>9.5102868824589196E-2</v>
      </c>
      <c r="Y9">
        <f>F!G9</f>
        <v>9.510209063031809E-2</v>
      </c>
      <c r="Z9">
        <f>F!H9</f>
        <v>9.5102156193762083E-2</v>
      </c>
      <c r="AA9">
        <f>F!I9</f>
        <v>9.5102089888774707E-2</v>
      </c>
      <c r="AB9">
        <f>F!J9</f>
        <v>9.5102071382704323E-2</v>
      </c>
      <c r="AC9">
        <f>F!K9</f>
        <v>1.5411250000000002E-3</v>
      </c>
      <c r="AD9">
        <f>F!L9</f>
        <v>1.5411250000000002E-3</v>
      </c>
      <c r="AE9">
        <f>F!M9</f>
        <v>1.5411250000000002E-3</v>
      </c>
      <c r="AF9">
        <f>F!N9</f>
        <v>1.5411250000000002E-3</v>
      </c>
    </row>
    <row r="10" spans="1:32" x14ac:dyDescent="0.25">
      <c r="A10" t="str">
        <f t="shared" si="0"/>
        <v>j17j20</v>
      </c>
      <c r="B10" s="1" t="s">
        <v>9</v>
      </c>
      <c r="C10" s="1" t="s">
        <v>10</v>
      </c>
      <c r="D10">
        <f>'R'!C10</f>
        <v>1.7692868426390866</v>
      </c>
      <c r="E10">
        <f>'R'!D10</f>
        <v>1.725359015268771</v>
      </c>
      <c r="F10">
        <f>'R'!E10</f>
        <v>1.9089885620541069</v>
      </c>
      <c r="G10">
        <f>'R'!F10</f>
        <v>1.8364025700294304</v>
      </c>
      <c r="H10">
        <f>'R'!G10</f>
        <v>1.4274395049329975</v>
      </c>
      <c r="I10">
        <f>'R'!H10</f>
        <v>1.564843488274452</v>
      </c>
      <c r="J10">
        <f>'R'!I10</f>
        <v>1.4229097228349199</v>
      </c>
      <c r="K10">
        <f>'R'!J10</f>
        <v>1.3176504100151358</v>
      </c>
      <c r="L10">
        <f>'R'!K10</f>
        <v>1.1958093999217212</v>
      </c>
      <c r="M10">
        <f>'R'!L10</f>
        <v>1.1664900132096065</v>
      </c>
      <c r="N10">
        <f>'R'!M10</f>
        <v>1.4909820850989366</v>
      </c>
      <c r="O10">
        <f>'R'!N10</f>
        <v>1.6347295864328368</v>
      </c>
      <c r="R10" t="str">
        <f t="shared" si="1"/>
        <v>j17j20</v>
      </c>
      <c r="S10" s="1" t="s">
        <v>9</v>
      </c>
      <c r="T10" s="1" t="s">
        <v>10</v>
      </c>
      <c r="U10">
        <f>F!C10</f>
        <v>2.0000000000000001E-4</v>
      </c>
      <c r="V10">
        <f>F!D10</f>
        <v>5.9093679999999999E-3</v>
      </c>
      <c r="W10">
        <f>F!E10</f>
        <v>5.9093679999999999E-3</v>
      </c>
      <c r="X10">
        <f>F!F10</f>
        <v>0.36466725173100578</v>
      </c>
      <c r="Y10">
        <f>F!G10</f>
        <v>0.36466428483571783</v>
      </c>
      <c r="Z10">
        <f>F!H10</f>
        <v>0.36466452729011373</v>
      </c>
      <c r="AA10">
        <f>F!I10</f>
        <v>0.3646642804683351</v>
      </c>
      <c r="AB10">
        <f>F!J10</f>
        <v>0.36466421259755877</v>
      </c>
      <c r="AC10">
        <f>F!K10</f>
        <v>5.9093679999999999E-3</v>
      </c>
      <c r="AD10">
        <f>F!L10</f>
        <v>5.9093679999999999E-3</v>
      </c>
      <c r="AE10">
        <f>F!M10</f>
        <v>5.9093679999999999E-3</v>
      </c>
      <c r="AF10">
        <f>F!N10</f>
        <v>5.9093679999999999E-3</v>
      </c>
    </row>
    <row r="11" spans="1:32" x14ac:dyDescent="0.25">
      <c r="A11" t="str">
        <f t="shared" si="0"/>
        <v>j18j7</v>
      </c>
      <c r="B11" s="1" t="s">
        <v>2</v>
      </c>
      <c r="C11" s="1" t="s">
        <v>5</v>
      </c>
      <c r="D11">
        <f>'R'!C11</f>
        <v>0.29897606911545688</v>
      </c>
      <c r="E11">
        <f>'R'!D11</f>
        <v>0.31070576266565592</v>
      </c>
      <c r="F11">
        <f>'R'!E11</f>
        <v>0.31935148279519321</v>
      </c>
      <c r="G11">
        <f>'R'!F11</f>
        <v>0.30916800550551937</v>
      </c>
      <c r="H11">
        <f>'R'!G11</f>
        <v>0.33507872457087234</v>
      </c>
      <c r="I11">
        <f>'R'!H11</f>
        <v>0.44964925742049522</v>
      </c>
      <c r="J11">
        <f>'R'!I11</f>
        <v>0.42029123497880433</v>
      </c>
      <c r="K11">
        <f>'R'!J11</f>
        <v>0.39043486708682429</v>
      </c>
      <c r="L11">
        <f>'R'!K11</f>
        <v>0.31233089260863023</v>
      </c>
      <c r="M11">
        <f>'R'!L11</f>
        <v>0.27696652124871335</v>
      </c>
      <c r="N11">
        <f>'R'!M11</f>
        <v>0.30000847777078787</v>
      </c>
      <c r="O11">
        <f>'R'!N11</f>
        <v>0.30057836652676401</v>
      </c>
      <c r="R11" t="str">
        <f t="shared" si="1"/>
        <v>j18j7</v>
      </c>
      <c r="S11" s="1" t="s">
        <v>2</v>
      </c>
      <c r="T11" s="1" t="s">
        <v>5</v>
      </c>
      <c r="U11">
        <f>F!C11</f>
        <v>4.0000000000000002E-4</v>
      </c>
      <c r="V11">
        <f>F!D11</f>
        <v>1.049697E-3</v>
      </c>
      <c r="W11">
        <f>F!E11</f>
        <v>1.049697E-3</v>
      </c>
      <c r="X11">
        <f>F!F11</f>
        <v>1.626024709947432E-3</v>
      </c>
      <c r="Y11">
        <f>F!G11</f>
        <v>1.6276294400723328E-3</v>
      </c>
      <c r="Z11">
        <f>F!H11</f>
        <v>0.39982166115310969</v>
      </c>
      <c r="AA11">
        <f>F!I11</f>
        <v>2.5109649478336524E-2</v>
      </c>
      <c r="AB11">
        <f>F!J11</f>
        <v>2.469264079288032E-3</v>
      </c>
      <c r="AC11">
        <f>F!K11</f>
        <v>1.049697E-3</v>
      </c>
      <c r="AD11">
        <f>F!L11</f>
        <v>1.049697E-3</v>
      </c>
      <c r="AE11">
        <f>F!M11</f>
        <v>1.049697E-3</v>
      </c>
      <c r="AF11">
        <f>F!N11</f>
        <v>1.049697E-3</v>
      </c>
    </row>
    <row r="12" spans="1:32" x14ac:dyDescent="0.25">
      <c r="A12" t="str">
        <f t="shared" si="0"/>
        <v>j19j20</v>
      </c>
      <c r="B12" s="1" t="s">
        <v>11</v>
      </c>
      <c r="C12" s="1" t="s">
        <v>10</v>
      </c>
      <c r="D12">
        <f>'R'!C12</f>
        <v>1.8527962208898365</v>
      </c>
      <c r="E12">
        <f>'R'!D12</f>
        <v>0.7569120610112634</v>
      </c>
      <c r="F12">
        <f>'R'!E12</f>
        <v>2.6709231827861228</v>
      </c>
      <c r="G12">
        <f>'R'!F12</f>
        <v>3.0574645151820987</v>
      </c>
      <c r="H12">
        <f>'R'!G12</f>
        <v>3.3754076296955988</v>
      </c>
      <c r="I12">
        <f>'R'!H12</f>
        <v>3.188625626518752</v>
      </c>
      <c r="J12">
        <f>'R'!I12</f>
        <v>2.9076098809679842</v>
      </c>
      <c r="K12">
        <f>'R'!J12</f>
        <v>2.725271416482848</v>
      </c>
      <c r="L12">
        <f>'R'!K12</f>
        <v>2.8741031550246654</v>
      </c>
      <c r="M12">
        <f>'R'!L12</f>
        <v>3.1238107058789772</v>
      </c>
      <c r="N12">
        <f>'R'!M12</f>
        <v>2.658398747996924</v>
      </c>
      <c r="O12">
        <f>'R'!N12</f>
        <v>0.31806544989288721</v>
      </c>
      <c r="R12" t="str">
        <f t="shared" si="1"/>
        <v>j19j20</v>
      </c>
      <c r="S12" s="1" t="s">
        <v>11</v>
      </c>
      <c r="T12" s="1" t="s">
        <v>10</v>
      </c>
      <c r="U12">
        <f>F!C12</f>
        <v>1E-4</v>
      </c>
      <c r="V12">
        <f>F!D12</f>
        <v>7.4018599999999999E-4</v>
      </c>
      <c r="W12">
        <f>F!E12</f>
        <v>7.4018599999999999E-4</v>
      </c>
      <c r="X12">
        <f>F!F12</f>
        <v>6.6307382016036545E-2</v>
      </c>
      <c r="Y12">
        <f>F!G12</f>
        <v>0.16841364779208895</v>
      </c>
      <c r="Z12">
        <f>F!H12</f>
        <v>9.8993186354095972E-2</v>
      </c>
      <c r="AA12">
        <f>F!I12</f>
        <v>4.1314105870818144E-2</v>
      </c>
      <c r="AB12">
        <f>F!J12</f>
        <v>2.3086973631892414E-2</v>
      </c>
      <c r="AC12">
        <f>F!K12</f>
        <v>7.4018599999999999E-4</v>
      </c>
      <c r="AD12">
        <f>F!L12</f>
        <v>7.4018599999999999E-4</v>
      </c>
      <c r="AE12">
        <f>F!M12</f>
        <v>7.4018599999999999E-4</v>
      </c>
      <c r="AF12">
        <f>F!N12</f>
        <v>7.4018599999999999E-4</v>
      </c>
    </row>
    <row r="13" spans="1:32" x14ac:dyDescent="0.25">
      <c r="A13" t="str">
        <f t="shared" si="0"/>
        <v>j20j21</v>
      </c>
      <c r="B13" s="1" t="s">
        <v>10</v>
      </c>
      <c r="C13" s="1" t="s">
        <v>12</v>
      </c>
      <c r="D13">
        <f>'R'!C13</f>
        <v>1.1529700162490408</v>
      </c>
      <c r="E13">
        <f>'R'!D13</f>
        <v>1.0919467079321559</v>
      </c>
      <c r="F13">
        <f>'R'!E13</f>
        <v>1.259629580827861</v>
      </c>
      <c r="G13">
        <f>'R'!F13</f>
        <v>1.3098150893085656</v>
      </c>
      <c r="H13">
        <f>'R'!G13</f>
        <v>1.1569813784898269</v>
      </c>
      <c r="I13">
        <f>'R'!H13</f>
        <v>1.2001025114949557</v>
      </c>
      <c r="J13">
        <f>'R'!I13</f>
        <v>1.0250853438265624</v>
      </c>
      <c r="K13">
        <f>'R'!J13</f>
        <v>0.90632598737414993</v>
      </c>
      <c r="L13">
        <f>'R'!K13</f>
        <v>0.89604990898542791</v>
      </c>
      <c r="M13">
        <f>'R'!L13</f>
        <v>0.94814223722994928</v>
      </c>
      <c r="N13">
        <f>'R'!M13</f>
        <v>1.0078276715973684</v>
      </c>
      <c r="O13">
        <f>'R'!N13</f>
        <v>1.0222395818712682</v>
      </c>
      <c r="R13" t="str">
        <f t="shared" si="1"/>
        <v>j20j21</v>
      </c>
      <c r="S13" s="1" t="s">
        <v>10</v>
      </c>
      <c r="T13" s="1" t="s">
        <v>12</v>
      </c>
      <c r="U13">
        <f>F!C13</f>
        <v>1E-4</v>
      </c>
      <c r="V13">
        <f>F!D13</f>
        <v>2.2245020000000002E-3</v>
      </c>
      <c r="W13">
        <f>F!E13</f>
        <v>2.2245020000000002E-3</v>
      </c>
      <c r="X13">
        <f>F!F13</f>
        <v>0.13728932562208715</v>
      </c>
      <c r="Y13">
        <f>F!G13</f>
        <v>0.13727515740894691</v>
      </c>
      <c r="Z13">
        <f>F!H13</f>
        <v>0.13727684793632286</v>
      </c>
      <c r="AA13">
        <f>F!I13</f>
        <v>0.13727331529964576</v>
      </c>
      <c r="AB13">
        <f>F!J13</f>
        <v>0.13727299785357705</v>
      </c>
      <c r="AC13">
        <f>F!K13</f>
        <v>2.2245020000000002E-3</v>
      </c>
      <c r="AD13">
        <f>F!L13</f>
        <v>2.2245020000000002E-3</v>
      </c>
      <c r="AE13">
        <f>F!M13</f>
        <v>2.2245020000000002E-3</v>
      </c>
      <c r="AF13">
        <f>F!N13</f>
        <v>2.2245020000000002E-3</v>
      </c>
    </row>
    <row r="14" spans="1:32" x14ac:dyDescent="0.25">
      <c r="A14" t="str">
        <f t="shared" si="0"/>
        <v>j24j7</v>
      </c>
      <c r="B14" s="1" t="s">
        <v>14</v>
      </c>
      <c r="C14" s="1" t="s">
        <v>5</v>
      </c>
      <c r="D14" t="e">
        <f>'R'!#REF!</f>
        <v>#REF!</v>
      </c>
      <c r="E14" t="e">
        <f>'R'!#REF!</f>
        <v>#REF!</v>
      </c>
      <c r="F14" t="e">
        <f>'R'!#REF!</f>
        <v>#REF!</v>
      </c>
      <c r="G14" t="e">
        <f>'R'!#REF!</f>
        <v>#REF!</v>
      </c>
      <c r="H14" t="e">
        <f>'R'!#REF!</f>
        <v>#REF!</v>
      </c>
      <c r="I14" t="e">
        <f>'R'!#REF!</f>
        <v>#REF!</v>
      </c>
      <c r="J14" t="e">
        <f>'R'!#REF!</f>
        <v>#REF!</v>
      </c>
      <c r="K14" t="e">
        <f>'R'!#REF!</f>
        <v>#REF!</v>
      </c>
      <c r="L14" t="e">
        <f>'R'!#REF!</f>
        <v>#REF!</v>
      </c>
      <c r="M14" t="e">
        <f>'R'!#REF!</f>
        <v>#REF!</v>
      </c>
      <c r="N14" t="e">
        <f>'R'!#REF!</f>
        <v>#REF!</v>
      </c>
      <c r="O14" t="e">
        <f>'R'!#REF!</f>
        <v>#REF!</v>
      </c>
      <c r="R14" t="str">
        <f t="shared" si="1"/>
        <v>j24j7</v>
      </c>
      <c r="S14" s="1" t="s">
        <v>14</v>
      </c>
      <c r="T14" s="1" t="s">
        <v>5</v>
      </c>
      <c r="U14" t="e">
        <f>F!#REF!</f>
        <v>#REF!</v>
      </c>
      <c r="V14" t="e">
        <f>F!#REF!</f>
        <v>#REF!</v>
      </c>
      <c r="W14" t="e">
        <f>F!#REF!</f>
        <v>#REF!</v>
      </c>
      <c r="X14" t="e">
        <f>F!#REF!</f>
        <v>#REF!</v>
      </c>
      <c r="Y14" t="e">
        <f>F!#REF!</f>
        <v>#REF!</v>
      </c>
      <c r="Z14" t="e">
        <f>F!#REF!</f>
        <v>#REF!</v>
      </c>
      <c r="AA14" t="e">
        <f>F!#REF!</f>
        <v>#REF!</v>
      </c>
      <c r="AB14" t="e">
        <f>F!#REF!</f>
        <v>#REF!</v>
      </c>
      <c r="AC14" t="e">
        <f>F!#REF!</f>
        <v>#REF!</v>
      </c>
      <c r="AD14" t="e">
        <f>F!#REF!</f>
        <v>#REF!</v>
      </c>
      <c r="AE14" t="e">
        <f>F!#REF!</f>
        <v>#REF!</v>
      </c>
      <c r="AF14" t="e">
        <f>F!#REF!</f>
        <v>#REF!</v>
      </c>
    </row>
    <row r="15" spans="1:32" x14ac:dyDescent="0.25">
      <c r="A15" t="str">
        <f t="shared" si="0"/>
        <v>j29j24</v>
      </c>
      <c r="B15" s="1" t="s">
        <v>16</v>
      </c>
      <c r="C15" s="1" t="s">
        <v>14</v>
      </c>
      <c r="D15">
        <f>'R'!C14</f>
        <v>-4.7796810371801257</v>
      </c>
      <c r="E15">
        <f>'R'!D14</f>
        <v>4.4845042517408729</v>
      </c>
      <c r="F15">
        <f>'R'!E14</f>
        <v>-7.584515493363142E-2</v>
      </c>
      <c r="G15">
        <f>'R'!F14</f>
        <v>-0.81560919526964426</v>
      </c>
      <c r="H15">
        <f>'R'!G14</f>
        <v>-4.2110487772151828</v>
      </c>
      <c r="I15">
        <f>'R'!H14</f>
        <v>2.0741900941357017</v>
      </c>
      <c r="J15">
        <f>'R'!I14</f>
        <v>0.34457955975085497</v>
      </c>
      <c r="K15">
        <f>'R'!J14</f>
        <v>3.3997665112838149</v>
      </c>
      <c r="L15">
        <f>'R'!K14</f>
        <v>-2.7026169700548053</v>
      </c>
      <c r="M15">
        <f>'R'!L14</f>
        <v>3.1863995781168342</v>
      </c>
      <c r="N15">
        <f>'R'!M14</f>
        <v>3.4419501991942525</v>
      </c>
      <c r="O15">
        <f>'R'!N14</f>
        <v>1.9741049921140075</v>
      </c>
      <c r="R15" t="str">
        <f t="shared" si="1"/>
        <v>j29j24</v>
      </c>
      <c r="S15" s="1" t="s">
        <v>16</v>
      </c>
      <c r="T15" s="1" t="s">
        <v>14</v>
      </c>
      <c r="U15">
        <f>F!C14</f>
        <v>-0.79476557206362486</v>
      </c>
      <c r="V15">
        <f>F!D14</f>
        <v>1.8591725220903754</v>
      </c>
      <c r="W15">
        <f>F!E14</f>
        <v>-1.6920747188851237</v>
      </c>
      <c r="X15">
        <f>F!F14</f>
        <v>3.1149989878758788</v>
      </c>
      <c r="Y15">
        <f>F!G14</f>
        <v>3.9186663972213864</v>
      </c>
      <c r="Z15">
        <f>F!H14</f>
        <v>-4.5229925075545907</v>
      </c>
      <c r="AA15">
        <f>F!I14</f>
        <v>-2.4059526203200221</v>
      </c>
      <c r="AB15">
        <f>F!J14</f>
        <v>-3.7287831539288163</v>
      </c>
      <c r="AC15">
        <f>F!K14</f>
        <v>-0.71912534069269896</v>
      </c>
      <c r="AD15">
        <f>F!L14</f>
        <v>-0.75570365879684687</v>
      </c>
      <c r="AE15">
        <f>F!M14</f>
        <v>1.9379061134532094</v>
      </c>
      <c r="AF15">
        <f>F!N14</f>
        <v>-1.5712303901091218</v>
      </c>
    </row>
    <row r="16" spans="1:32" x14ac:dyDescent="0.25">
      <c r="A16" t="str">
        <f t="shared" si="0"/>
        <v>j30j25</v>
      </c>
      <c r="B16" s="1" t="s">
        <v>17</v>
      </c>
      <c r="C16" s="1" t="s">
        <v>15</v>
      </c>
      <c r="D16">
        <f>'R'!C15</f>
        <v>0.15188811595828605</v>
      </c>
      <c r="E16">
        <f>'R'!D15</f>
        <v>0.17195307228640749</v>
      </c>
      <c r="F16">
        <f>'R'!E15</f>
        <v>0.2018957078393043</v>
      </c>
      <c r="G16">
        <f>'R'!F15</f>
        <v>0.26757730399614804</v>
      </c>
      <c r="H16">
        <f>'R'!G15</f>
        <v>0.26678525183433488</v>
      </c>
      <c r="I16">
        <f>'R'!H15</f>
        <v>0.2679272228189461</v>
      </c>
      <c r="J16">
        <f>'R'!I15</f>
        <v>0.26912344258958731</v>
      </c>
      <c r="K16">
        <f>'R'!J15</f>
        <v>0.26795290482580469</v>
      </c>
      <c r="L16">
        <f>'R'!K15</f>
        <v>0.19859769859700335</v>
      </c>
      <c r="M16">
        <f>'R'!L15</f>
        <v>0.17340674959165212</v>
      </c>
      <c r="N16">
        <f>'R'!M15</f>
        <v>0.22390605151767165</v>
      </c>
      <c r="O16">
        <f>'R'!N15</f>
        <v>0.28386094649552929</v>
      </c>
      <c r="R16" t="str">
        <f t="shared" si="1"/>
        <v>j30j25</v>
      </c>
      <c r="S16" s="1" t="s">
        <v>17</v>
      </c>
      <c r="T16" s="1" t="s">
        <v>15</v>
      </c>
      <c r="U16">
        <f>F!C15</f>
        <v>5.0000000000000001E-4</v>
      </c>
      <c r="V16">
        <f>F!D15</f>
        <v>1.1869970000000002E-3</v>
      </c>
      <c r="W16">
        <f>F!E15</f>
        <v>1.1869970000000002E-3</v>
      </c>
      <c r="X16">
        <f>F!F15</f>
        <v>4.3670927714471612E-2</v>
      </c>
      <c r="Y16">
        <f>F!G15</f>
        <v>4.2979785834981972E-2</v>
      </c>
      <c r="Z16">
        <f>F!H15</f>
        <v>4.4003781948734381E-2</v>
      </c>
      <c r="AA16">
        <f>F!I15</f>
        <v>4.5283718433943659E-2</v>
      </c>
      <c r="AB16">
        <f>F!J15</f>
        <v>4.402891241801201E-2</v>
      </c>
      <c r="AC16">
        <f>F!K15</f>
        <v>1.1869970000000002E-3</v>
      </c>
      <c r="AD16">
        <f>F!L15</f>
        <v>1.1869970000000002E-3</v>
      </c>
      <c r="AE16">
        <f>F!M15</f>
        <v>1.1869970000000002E-3</v>
      </c>
      <c r="AF16">
        <f>F!N15</f>
        <v>1.1869970000000002E-3</v>
      </c>
    </row>
    <row r="17" spans="1:32" x14ac:dyDescent="0.25">
      <c r="A17" t="str">
        <f t="shared" si="0"/>
        <v>j31j30</v>
      </c>
      <c r="B17" s="1" t="s">
        <v>18</v>
      </c>
      <c r="C17" s="1" t="s">
        <v>17</v>
      </c>
      <c r="D17">
        <f>'R'!C16</f>
        <v>0.78304325670159569</v>
      </c>
      <c r="E17">
        <f>'R'!D16</f>
        <v>0.78291440574661397</v>
      </c>
      <c r="F17">
        <f>'R'!E16</f>
        <v>0.78661845863314117</v>
      </c>
      <c r="G17">
        <f>'R'!F16</f>
        <v>0.78893763196295175</v>
      </c>
      <c r="H17">
        <f>'R'!G16</f>
        <v>0.78608038466163876</v>
      </c>
      <c r="I17">
        <f>'R'!H16</f>
        <v>0.78558655149994905</v>
      </c>
      <c r="J17">
        <f>'R'!I16</f>
        <v>0.78938854528911417</v>
      </c>
      <c r="K17">
        <f>'R'!J16</f>
        <v>0.78855421689789396</v>
      </c>
      <c r="L17">
        <f>'R'!K16</f>
        <v>0.78876688620473412</v>
      </c>
      <c r="M17">
        <f>'R'!L16</f>
        <v>0.7864235054927301</v>
      </c>
      <c r="N17">
        <f>'R'!M16</f>
        <v>0.78641167568083736</v>
      </c>
      <c r="O17">
        <f>'R'!N16</f>
        <v>0.78529516444884784</v>
      </c>
      <c r="R17" t="str">
        <f t="shared" si="1"/>
        <v>j31j30</v>
      </c>
      <c r="S17" s="1" t="s">
        <v>18</v>
      </c>
      <c r="T17" s="1" t="s">
        <v>17</v>
      </c>
      <c r="U17">
        <f>F!C16</f>
        <v>1E-4</v>
      </c>
      <c r="V17">
        <f>F!D16</f>
        <v>1.7884210000000001E-3</v>
      </c>
      <c r="W17">
        <f>F!E16</f>
        <v>1.7884210000000001E-3</v>
      </c>
      <c r="X17">
        <f>F!F16</f>
        <v>6.2639833805139405E-2</v>
      </c>
      <c r="Y17">
        <f>F!G16</f>
        <v>6.1766201031071985E-2</v>
      </c>
      <c r="Z17">
        <f>F!H16</f>
        <v>6.1627298676130746E-2</v>
      </c>
      <c r="AA17">
        <f>F!I16</f>
        <v>6.2789302672362199E-2</v>
      </c>
      <c r="AB17">
        <f>F!J16</f>
        <v>6.2515327222705946E-2</v>
      </c>
      <c r="AC17">
        <f>F!K16</f>
        <v>1.7884210000000001E-3</v>
      </c>
      <c r="AD17">
        <f>F!L16</f>
        <v>1.7884210000000001E-3</v>
      </c>
      <c r="AE17">
        <f>F!M16</f>
        <v>1.7884210000000001E-3</v>
      </c>
      <c r="AF17">
        <f>F!N16</f>
        <v>1.7884210000000001E-3</v>
      </c>
    </row>
    <row r="18" spans="1:32" x14ac:dyDescent="0.25">
      <c r="A18" t="str">
        <f t="shared" si="0"/>
        <v>j32j29</v>
      </c>
      <c r="B18" s="1" t="s">
        <v>19</v>
      </c>
      <c r="C18" s="1" t="s">
        <v>16</v>
      </c>
      <c r="D18">
        <f>'R'!C17</f>
        <v>0.20060171020874334</v>
      </c>
      <c r="E18">
        <f>'R'!D17</f>
        <v>0.25576536752663331</v>
      </c>
      <c r="F18">
        <f>'R'!E17</f>
        <v>0.28163261014888691</v>
      </c>
      <c r="G18">
        <f>'R'!F17</f>
        <v>0.86014463175309508</v>
      </c>
      <c r="H18">
        <f>'R'!G17</f>
        <v>0.84954935429079315</v>
      </c>
      <c r="I18">
        <f>'R'!H17</f>
        <v>0.84833539467329055</v>
      </c>
      <c r="J18">
        <f>'R'!I17</f>
        <v>0.84833539467329055</v>
      </c>
      <c r="K18">
        <f>'R'!J17</f>
        <v>0.84833539467329055</v>
      </c>
      <c r="L18">
        <f>'R'!K17</f>
        <v>0.19766270697845745</v>
      </c>
      <c r="M18">
        <f>'R'!L17</f>
        <v>0.19766270697845731</v>
      </c>
      <c r="N18">
        <f>'R'!M17</f>
        <v>0.38736912122664696</v>
      </c>
      <c r="O18">
        <f>'R'!N17</f>
        <v>0.91609558442846672</v>
      </c>
      <c r="R18" t="str">
        <f t="shared" si="1"/>
        <v>j32j29</v>
      </c>
      <c r="S18" s="1" t="s">
        <v>19</v>
      </c>
      <c r="T18" s="1" t="s">
        <v>16</v>
      </c>
      <c r="U18">
        <f>F!C17</f>
        <v>1E-4</v>
      </c>
      <c r="V18">
        <f>F!D17</f>
        <v>5.4212130000000002E-3</v>
      </c>
      <c r="W18">
        <f>F!E17</f>
        <v>5.4212130000000002E-3</v>
      </c>
      <c r="X18">
        <f>F!F17</f>
        <v>0.18074107220979507</v>
      </c>
      <c r="Y18">
        <f>F!G17</f>
        <v>0.17769900028512831</v>
      </c>
      <c r="Z18">
        <f>F!H17</f>
        <v>0.17744574511921896</v>
      </c>
      <c r="AA18">
        <f>F!I17</f>
        <v>0.17744574511921896</v>
      </c>
      <c r="AB18">
        <f>F!J17</f>
        <v>0.17744574511921896</v>
      </c>
      <c r="AC18">
        <f>F!K17</f>
        <v>5.4212130000000002E-3</v>
      </c>
      <c r="AD18">
        <f>F!L17</f>
        <v>5.4212130000000002E-3</v>
      </c>
      <c r="AE18">
        <f>F!M17</f>
        <v>5.4212130000000002E-3</v>
      </c>
      <c r="AF18">
        <f>F!N17</f>
        <v>5.4212130000000002E-3</v>
      </c>
    </row>
    <row r="19" spans="1:32" x14ac:dyDescent="0.25">
      <c r="A19" t="str">
        <f t="shared" si="0"/>
        <v>j37j1</v>
      </c>
      <c r="B19" s="1" t="s">
        <v>22</v>
      </c>
      <c r="C19" s="1" t="s">
        <v>0</v>
      </c>
      <c r="D19">
        <f>'R'!C18</f>
        <v>0.17975063837771499</v>
      </c>
      <c r="E19">
        <f>'R'!D18</f>
        <v>0.17972105923830675</v>
      </c>
      <c r="F19">
        <f>'R'!E18</f>
        <v>0.18057136213554831</v>
      </c>
      <c r="G19">
        <f>'R'!F18</f>
        <v>0.18110381915967158</v>
      </c>
      <c r="H19">
        <f>'R'!G18</f>
        <v>0.1804479264961906</v>
      </c>
      <c r="I19">
        <f>'R'!H18</f>
        <v>0.18033456509829002</v>
      </c>
      <c r="J19">
        <f>'R'!I18</f>
        <v>0.18120732813558635</v>
      </c>
      <c r="K19">
        <f>'R'!J18</f>
        <v>0.18101580468228856</v>
      </c>
      <c r="L19">
        <f>'R'!K18</f>
        <v>0.18106455314834263</v>
      </c>
      <c r="M19">
        <f>'R'!L18</f>
        <v>0.18052660879812579</v>
      </c>
      <c r="N19">
        <f>'R'!M18</f>
        <v>0.18052389315247022</v>
      </c>
      <c r="O19">
        <f>'R'!N18</f>
        <v>0.18026758716416197</v>
      </c>
      <c r="R19" t="str">
        <f t="shared" si="1"/>
        <v>j37j1</v>
      </c>
      <c r="S19" s="1" t="s">
        <v>22</v>
      </c>
      <c r="T19" s="1" t="s">
        <v>0</v>
      </c>
      <c r="U19">
        <f>F!C18</f>
        <v>5.0000000000000002E-5</v>
      </c>
      <c r="V19">
        <f>F!D18</f>
        <v>1.1600829999999999E-3</v>
      </c>
      <c r="W19">
        <f>F!E18</f>
        <v>1.1600829999999999E-3</v>
      </c>
      <c r="X19">
        <f>F!F18</f>
        <v>1.4788255743144874E-2</v>
      </c>
      <c r="Y19">
        <f>F!G18</f>
        <v>1.4776387221190899E-2</v>
      </c>
      <c r="Z19">
        <f>F!H18</f>
        <v>1.4774589975144704E-2</v>
      </c>
      <c r="AA19">
        <f>F!I18</f>
        <v>1.4790381450181864E-2</v>
      </c>
      <c r="AB19">
        <f>F!J18</f>
        <v>1.4786505926258998E-2</v>
      </c>
      <c r="AC19">
        <f>F!K18</f>
        <v>1.1600829999999999E-3</v>
      </c>
      <c r="AD19">
        <f>F!L18</f>
        <v>1.1600829999999999E-3</v>
      </c>
      <c r="AE19">
        <f>F!M18</f>
        <v>1.1600829999999999E-3</v>
      </c>
      <c r="AF19">
        <f>F!N18</f>
        <v>1.1600829999999999E-3</v>
      </c>
    </row>
    <row r="21" spans="1:32" x14ac:dyDescent="0.25">
      <c r="B21" s="1"/>
      <c r="C21" s="1"/>
    </row>
    <row r="22" spans="1:32" x14ac:dyDescent="0.25">
      <c r="B22" s="1"/>
      <c r="C22" s="1"/>
    </row>
    <row r="23" spans="1:32" x14ac:dyDescent="0.25">
      <c r="B23" s="1"/>
      <c r="C23" s="1"/>
    </row>
    <row r="24" spans="1:32" x14ac:dyDescent="0.25">
      <c r="B24" s="1"/>
      <c r="C24" s="1"/>
    </row>
    <row r="37" spans="1:15" x14ac:dyDescent="0.25">
      <c r="A37" t="s">
        <v>161</v>
      </c>
      <c r="B37" s="1"/>
      <c r="C37" s="1"/>
    </row>
    <row r="38" spans="1:15" x14ac:dyDescent="0.25">
      <c r="A38" t="e">
        <f>B38&amp;C38</f>
        <v>#REF!</v>
      </c>
      <c r="B38" s="1" t="e">
        <f>W!#REF!</f>
        <v>#REF!</v>
      </c>
      <c r="C38" s="1" t="e">
        <f>W!#REF!</f>
        <v>#REF!</v>
      </c>
      <c r="D38" s="1" t="e">
        <f>W!#REF!</f>
        <v>#REF!</v>
      </c>
      <c r="E38" s="1" t="e">
        <f>W!#REF!</f>
        <v>#REF!</v>
      </c>
      <c r="F38" s="1" t="e">
        <f>W!#REF!</f>
        <v>#REF!</v>
      </c>
      <c r="G38" s="1" t="e">
        <f>W!#REF!</f>
        <v>#REF!</v>
      </c>
      <c r="H38" s="1" t="e">
        <f>W!#REF!</f>
        <v>#REF!</v>
      </c>
      <c r="I38" s="1" t="e">
        <f>W!#REF!</f>
        <v>#REF!</v>
      </c>
      <c r="J38" s="1" t="e">
        <f>W!#REF!</f>
        <v>#REF!</v>
      </c>
      <c r="K38" s="1" t="e">
        <f>W!#REF!</f>
        <v>#REF!</v>
      </c>
      <c r="L38" s="1" t="e">
        <f>W!#REF!</f>
        <v>#REF!</v>
      </c>
      <c r="M38" s="1" t="e">
        <f>W!#REF!</f>
        <v>#REF!</v>
      </c>
      <c r="N38" s="1" t="e">
        <f>W!#REF!</f>
        <v>#REF!</v>
      </c>
      <c r="O38" s="1" t="e">
        <f>W!#REF!</f>
        <v>#REF!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34"/>
  <sheetViews>
    <sheetView topLeftCell="D106" zoomScale="55" zoomScaleNormal="55" workbookViewId="0">
      <selection activeCell="AV149" sqref="AV149"/>
    </sheetView>
  </sheetViews>
  <sheetFormatPr defaultRowHeight="15" x14ac:dyDescent="0.25"/>
  <sheetData>
    <row r="1" spans="1:32" x14ac:dyDescent="0.25">
      <c r="A1" t="s">
        <v>164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R1" t="s">
        <v>163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</row>
    <row r="2" spans="1:32" x14ac:dyDescent="0.25">
      <c r="A2" t="str">
        <f>B2&amp;C2</f>
        <v>j1j4</v>
      </c>
      <c r="B2" s="1" t="s">
        <v>0</v>
      </c>
      <c r="C2" s="1" t="s">
        <v>1</v>
      </c>
      <c r="D2">
        <f>'R'!C2*Q_Sim!$S$7</f>
        <v>368.6262894849462</v>
      </c>
      <c r="E2" s="23">
        <f>'R'!D2*Q_Sim!$S$7</f>
        <v>376.1305380774333</v>
      </c>
      <c r="F2" s="23">
        <f>'R'!E2*Q_Sim!$S$7</f>
        <v>380.45988881503837</v>
      </c>
      <c r="G2" s="23">
        <f>'R'!F2*Q_Sim!$S$7</f>
        <v>376.77002462945751</v>
      </c>
      <c r="H2" s="23">
        <f>'R'!G2*Q_Sim!$S$7</f>
        <v>364.05886879013627</v>
      </c>
      <c r="I2" s="23">
        <f>'R'!H2*Q_Sim!$S$7</f>
        <v>433.42027786089204</v>
      </c>
      <c r="J2" s="23">
        <f>'R'!I2*Q_Sim!$S$7</f>
        <v>446.30940590313895</v>
      </c>
      <c r="K2" s="23">
        <f>'R'!J2*Q_Sim!$S$7</f>
        <v>432.77025523535355</v>
      </c>
      <c r="L2" s="23">
        <f>'R'!K2*Q_Sim!$S$7</f>
        <v>383.57695472187009</v>
      </c>
      <c r="M2" s="23">
        <f>'R'!L2*Q_Sim!$S$7</f>
        <v>361.24338393143285</v>
      </c>
      <c r="N2" s="23">
        <f>'R'!M2*Q_Sim!$S$7</f>
        <v>368.62002832301272</v>
      </c>
      <c r="O2" s="23">
        <f>'R'!N2*Q_Sim!$S$7</f>
        <v>369.63376763745407</v>
      </c>
      <c r="R2" t="str">
        <f>S2&amp;T2</f>
        <v>j1j4</v>
      </c>
      <c r="S2" s="1" t="s">
        <v>0</v>
      </c>
      <c r="T2" s="1" t="s">
        <v>1</v>
      </c>
      <c r="U2">
        <f>F!C2*Q_Sim!$S$7</f>
        <v>0.12355269050000001</v>
      </c>
      <c r="V2" s="23">
        <f>F!D2*Q_Sim!$S$7</f>
        <v>8.314475341932928</v>
      </c>
      <c r="W2" s="23">
        <f>F!E2*Q_Sim!$S$7</f>
        <v>8.314475341932928</v>
      </c>
      <c r="X2" s="23">
        <f>F!F2*Q_Sim!$S$7</f>
        <v>127.5072400933297</v>
      </c>
      <c r="Y2" s="23">
        <f>F!G2*Q_Sim!$S$7</f>
        <v>125.73867434475792</v>
      </c>
      <c r="Z2" s="23">
        <f>F!H2*Q_Sim!$S$7</f>
        <v>182.19256906263743</v>
      </c>
      <c r="AA2" s="23">
        <f>F!I2*Q_Sim!$S$7</f>
        <v>231.79641216938577</v>
      </c>
      <c r="AB2" s="23">
        <f>F!J2*Q_Sim!$S$7</f>
        <v>180.40327480989754</v>
      </c>
      <c r="AC2" s="23">
        <f>F!K2*Q_Sim!$S$7</f>
        <v>8.314475341932928</v>
      </c>
      <c r="AD2" s="23">
        <f>F!L2*Q_Sim!$S$7</f>
        <v>8.314475341932928</v>
      </c>
      <c r="AE2" s="23">
        <f>F!M2*Q_Sim!$S$7</f>
        <v>8.314475341932928</v>
      </c>
      <c r="AF2" s="23">
        <f>F!N2*Q_Sim!$S$7</f>
        <v>8.314475341932928</v>
      </c>
    </row>
    <row r="3" spans="1:32" x14ac:dyDescent="0.25">
      <c r="A3" t="str">
        <f t="shared" ref="A3:A27" si="0">B3&amp;C3</f>
        <v>j4j5</v>
      </c>
      <c r="B3" s="1" t="s">
        <v>1</v>
      </c>
      <c r="C3" s="1" t="s">
        <v>3</v>
      </c>
      <c r="D3" s="23">
        <f>'R'!C3*Q_Sim!$S$7</f>
        <v>92.994911424832296</v>
      </c>
      <c r="E3" s="23">
        <f>'R'!D3*Q_Sim!$S$7</f>
        <v>94.905409392440376</v>
      </c>
      <c r="F3" s="23">
        <f>'R'!E3*Q_Sim!$S$7</f>
        <v>96.007613788165969</v>
      </c>
      <c r="G3" s="23">
        <f>'R'!F3*Q_Sim!$S$7</f>
        <v>92.735672099303173</v>
      </c>
      <c r="H3" s="23">
        <f>'R'!G3*Q_Sim!$S$7</f>
        <v>89.499553639516805</v>
      </c>
      <c r="I3" s="23">
        <f>'R'!H3*Q_Sim!$S$7</f>
        <v>107.15819453166161</v>
      </c>
      <c r="J3" s="23">
        <f>'R'!I3*Q_Sim!$S$7</f>
        <v>110.43962272869739</v>
      </c>
      <c r="K3" s="23">
        <f>'R'!J3*Q_Sim!$S$7</f>
        <v>106.99270602342723</v>
      </c>
      <c r="L3" s="23">
        <f>'R'!K3*Q_Sim!$S$7</f>
        <v>94.468640556678579</v>
      </c>
      <c r="M3" s="23">
        <f>'R'!L3*Q_Sim!$S$7</f>
        <v>88.782762606531932</v>
      </c>
      <c r="N3" s="23">
        <f>'R'!M3*Q_Sim!$S$7</f>
        <v>92.993317402859063</v>
      </c>
      <c r="O3" s="23">
        <f>'R'!N3*Q_Sim!$S$7</f>
        <v>93.251404122142816</v>
      </c>
      <c r="R3" t="str">
        <f t="shared" ref="R3:R27" si="1">S3&amp;T3</f>
        <v>j4j5</v>
      </c>
      <c r="S3" s="1" t="s">
        <v>1</v>
      </c>
      <c r="T3" s="1" t="s">
        <v>3</v>
      </c>
      <c r="U3" s="23">
        <f>F!C3*Q_Sim!$S$7</f>
        <v>0.49421076200000003</v>
      </c>
      <c r="V3" s="23">
        <f>F!D3*Q_Sim!$S$7</f>
        <v>2.1397349151552003</v>
      </c>
      <c r="W3" s="23">
        <f>F!E3*Q_Sim!$S$7</f>
        <v>2.1397349151552003</v>
      </c>
      <c r="X3" s="23">
        <f>F!F3*Q_Sim!$S$7</f>
        <v>32.364080495732253</v>
      </c>
      <c r="Y3" s="23">
        <f>F!G3*Q_Sim!$S$7</f>
        <v>32.114618109597011</v>
      </c>
      <c r="Z3" s="23">
        <f>F!H3*Q_Sim!$S$7</f>
        <v>40.101474359373917</v>
      </c>
      <c r="AA3" s="23">
        <f>F!I3*Q_Sim!$S$7</f>
        <v>47.160067303252902</v>
      </c>
      <c r="AB3" s="23">
        <f>F!J3*Q_Sim!$S$7</f>
        <v>39.847575234210886</v>
      </c>
      <c r="AC3" s="23">
        <f>F!K3*Q_Sim!$S$7</f>
        <v>2.1397349151552003</v>
      </c>
      <c r="AD3" s="23">
        <f>F!L3*Q_Sim!$S$7</f>
        <v>2.1397349151552003</v>
      </c>
      <c r="AE3" s="23">
        <f>F!M3*Q_Sim!$S$7</f>
        <v>2.1397349151552003</v>
      </c>
      <c r="AF3" s="23">
        <f>F!N3*Q_Sim!$S$7</f>
        <v>2.1397349151552003</v>
      </c>
    </row>
    <row r="4" spans="1:32" x14ac:dyDescent="0.25">
      <c r="A4" t="str">
        <f t="shared" si="0"/>
        <v>j5j18</v>
      </c>
      <c r="B4" s="1" t="s">
        <v>3</v>
      </c>
      <c r="C4" s="1" t="s">
        <v>2</v>
      </c>
      <c r="D4" s="23">
        <f>'R'!C4*Q_Sim!$S$7</f>
        <v>63.130997636395954</v>
      </c>
      <c r="E4" s="23">
        <f>'R'!D4*Q_Sim!$S$7</f>
        <v>65.639144232523407</v>
      </c>
      <c r="F4" s="23">
        <f>'R'!E4*Q_Sim!$S$7</f>
        <v>67.487848414023659</v>
      </c>
      <c r="G4" s="23">
        <f>'R'!F4*Q_Sim!$S$7</f>
        <v>65.006030538495921</v>
      </c>
      <c r="H4" s="23">
        <f>'R'!G4*Q_Sim!$S$7</f>
        <v>70.546489165897782</v>
      </c>
      <c r="I4" s="23">
        <f>'R'!H4*Q_Sim!$S$7</f>
        <v>95.044971649987502</v>
      </c>
      <c r="J4" s="23">
        <f>'R'!I4*Q_Sim!$S$7</f>
        <v>88.767380190242079</v>
      </c>
      <c r="K4" s="23">
        <f>'R'!J4*Q_Sim!$S$7</f>
        <v>82.383228108133451</v>
      </c>
      <c r="L4" s="23">
        <f>'R'!K4*Q_Sim!$S$7</f>
        <v>65.682346973162581</v>
      </c>
      <c r="M4" s="23">
        <f>'R'!L4*Q_Sim!$S$7</f>
        <v>58.120424978273128</v>
      </c>
      <c r="N4" s="23">
        <f>'R'!M4*Q_Sim!$S$7</f>
        <v>63.351756366673008</v>
      </c>
      <c r="O4" s="23">
        <f>'R'!N4*Q_Sim!$S$7</f>
        <v>63.473615010068556</v>
      </c>
      <c r="R4" t="str">
        <f t="shared" si="1"/>
        <v>j5j18</v>
      </c>
      <c r="S4" s="1" t="s">
        <v>3</v>
      </c>
      <c r="T4" s="1" t="s">
        <v>2</v>
      </c>
      <c r="U4" s="23">
        <f>F!C4*Q_Sim!$S$7</f>
        <v>7.4131614299999996E-2</v>
      </c>
      <c r="V4" s="23">
        <f>F!D4*Q_Sim!$S$7</f>
        <v>2.7378774590876565</v>
      </c>
      <c r="W4" s="23">
        <f>F!E4*Q_Sim!$S$7</f>
        <v>2.7378774590876565</v>
      </c>
      <c r="X4" s="23">
        <f>F!F4*Q_Sim!$S$7</f>
        <v>41.764746780786211</v>
      </c>
      <c r="Y4" s="23">
        <f>F!G4*Q_Sim!$S$7</f>
        <v>43.090171712036394</v>
      </c>
      <c r="Z4" s="23">
        <f>F!H4*Q_Sim!$S$7</f>
        <v>125.74373966202417</v>
      </c>
      <c r="AA4" s="23">
        <f>F!I4*Q_Sim!$S$7</f>
        <v>75.093620074151829</v>
      </c>
      <c r="AB4" s="23">
        <f>F!J4*Q_Sim!$S$7</f>
        <v>54.244342421770085</v>
      </c>
      <c r="AC4" s="23">
        <f>F!K4*Q_Sim!$S$7</f>
        <v>2.7378774590876565</v>
      </c>
      <c r="AD4" s="23">
        <f>F!L4*Q_Sim!$S$7</f>
        <v>2.7378774590876565</v>
      </c>
      <c r="AE4" s="23">
        <f>F!M4*Q_Sim!$S$7</f>
        <v>2.7378774590876565</v>
      </c>
      <c r="AF4" s="23">
        <f>F!N4*Q_Sim!$S$7</f>
        <v>2.7378774590876565</v>
      </c>
    </row>
    <row r="5" spans="1:32" x14ac:dyDescent="0.25">
      <c r="A5" t="str">
        <f t="shared" si="0"/>
        <v>j6j5</v>
      </c>
      <c r="B5" s="1" t="s">
        <v>4</v>
      </c>
      <c r="C5" s="1" t="s">
        <v>3</v>
      </c>
      <c r="D5" s="23">
        <f>'R'!C5*Q_Sim!$S$7</f>
        <v>1.0406773310049806</v>
      </c>
      <c r="E5" s="23">
        <f>'R'!D5*Q_Sim!$S$7</f>
        <v>1.0425092448730759</v>
      </c>
      <c r="F5" s="23">
        <f>'R'!E5*Q_Sim!$S$7</f>
        <v>1.0561947190641396</v>
      </c>
      <c r="G5" s="23">
        <f>'R'!F5*Q_Sim!$S$7</f>
        <v>1.1100745387139968</v>
      </c>
      <c r="H5" s="23">
        <f>'R'!G5*Q_Sim!$S$7</f>
        <v>1.414711039014287</v>
      </c>
      <c r="I5" s="23">
        <f>'R'!H5*Q_Sim!$S$7</f>
        <v>1.4730090038754322</v>
      </c>
      <c r="J5" s="23">
        <f>'R'!I5*Q_Sim!$S$7</f>
        <v>1.1433722672576081</v>
      </c>
      <c r="K5" s="23">
        <f>'R'!J5*Q_Sim!$S$7</f>
        <v>1.0816259939388722</v>
      </c>
      <c r="L5" s="23">
        <f>'R'!K5*Q_Sim!$S$7</f>
        <v>1.0614749413898255</v>
      </c>
      <c r="M5" s="23">
        <f>'R'!L5*Q_Sim!$S$7</f>
        <v>1.0529619298851485</v>
      </c>
      <c r="N5" s="23">
        <f>'R'!M5*Q_Sim!$S$7</f>
        <v>1.0476817075594624</v>
      </c>
      <c r="O5" s="23">
        <f>'R'!N5*Q_Sim!$S$7</f>
        <v>1.0411083695621797</v>
      </c>
      <c r="R5" t="str">
        <f t="shared" si="1"/>
        <v>j6j5</v>
      </c>
      <c r="S5" s="1" t="s">
        <v>4</v>
      </c>
      <c r="T5" s="1" t="s">
        <v>3</v>
      </c>
      <c r="U5" s="23">
        <f>F!C5*Q_Sim!$S$7</f>
        <v>2.4710538100000002E-2</v>
      </c>
      <c r="V5" s="23">
        <f>F!D5*Q_Sim!$S$7</f>
        <v>0.116365383388234</v>
      </c>
      <c r="W5" s="23">
        <f>F!E5*Q_Sim!$S$7</f>
        <v>0.116365383388234</v>
      </c>
      <c r="X5" s="23">
        <f>F!F5*Q_Sim!$S$7</f>
        <v>18.376427365197202</v>
      </c>
      <c r="Y5" s="23">
        <f>F!G5*Q_Sim!$S$7</f>
        <v>21.290048325205451</v>
      </c>
      <c r="Z5" s="23">
        <f>F!H5*Q_Sim!$S$7</f>
        <v>27.480736745553507</v>
      </c>
      <c r="AA5" s="23">
        <f>F!I5*Q_Sim!$S$7</f>
        <v>18.381924411836064</v>
      </c>
      <c r="AB5" s="23">
        <f>F!J5*Q_Sim!$S$7</f>
        <v>18.373958565526475</v>
      </c>
      <c r="AC5" s="23">
        <f>F!K5*Q_Sim!$S$7</f>
        <v>0.116365383388234</v>
      </c>
      <c r="AD5" s="23">
        <f>F!L5*Q_Sim!$S$7</f>
        <v>0.116365383388234</v>
      </c>
      <c r="AE5" s="23">
        <f>F!M5*Q_Sim!$S$7</f>
        <v>0.116365383388234</v>
      </c>
      <c r="AF5" s="23">
        <f>F!N5*Q_Sim!$S$7</f>
        <v>0.116365383388234</v>
      </c>
    </row>
    <row r="6" spans="1:32" x14ac:dyDescent="0.25">
      <c r="A6" t="str">
        <f t="shared" si="0"/>
        <v>j7j9</v>
      </c>
      <c r="B6" s="1" t="s">
        <v>5</v>
      </c>
      <c r="C6" s="1" t="s">
        <v>6</v>
      </c>
      <c r="D6" s="23">
        <f>'R'!C6*Q_Sim!$S$7</f>
        <v>63.532588306019825</v>
      </c>
      <c r="E6" s="23">
        <f>'R'!D6*Q_Sim!$S$7</f>
        <v>62.091615077172598</v>
      </c>
      <c r="F6" s="23">
        <f>'R'!E6*Q_Sim!$S$7</f>
        <v>68.870494759955037</v>
      </c>
      <c r="G6" s="23">
        <f>'R'!F6*Q_Sim!$S$7</f>
        <v>66.087338905456889</v>
      </c>
      <c r="H6" s="23">
        <f>'R'!G6*Q_Sim!$S$7</f>
        <v>47.892660088834809</v>
      </c>
      <c r="I6" s="23">
        <f>'R'!H6*Q_Sim!$S$7</f>
        <v>51.619834627434926</v>
      </c>
      <c r="J6" s="23">
        <f>'R'!I6*Q_Sim!$S$7</f>
        <v>46.251629561611416</v>
      </c>
      <c r="K6" s="23">
        <f>'R'!J6*Q_Sim!$S$7</f>
        <v>42.749422540609359</v>
      </c>
      <c r="L6" s="23">
        <f>'R'!K6*Q_Sim!$S$7</f>
        <v>39.386458002164034</v>
      </c>
      <c r="M6" s="23">
        <f>'R'!L6*Q_Sim!$S$7</f>
        <v>40.414835451767516</v>
      </c>
      <c r="N6" s="23">
        <f>'R'!M6*Q_Sim!$S$7</f>
        <v>52.497315307272395</v>
      </c>
      <c r="O6" s="23">
        <f>'R'!N6*Q_Sim!$S$7</f>
        <v>58.587386606128881</v>
      </c>
      <c r="R6" t="str">
        <f t="shared" si="1"/>
        <v>j7j9</v>
      </c>
      <c r="S6" s="1" t="s">
        <v>5</v>
      </c>
      <c r="T6" s="1" t="s">
        <v>6</v>
      </c>
      <c r="U6" s="23">
        <f>F!C6*Q_Sim!$S$7</f>
        <v>3.7065807149999998E-2</v>
      </c>
      <c r="V6" s="23">
        <f>F!D6*Q_Sim!$S$7</f>
        <v>0.16880411050100599</v>
      </c>
      <c r="W6" s="23">
        <f>F!E6*Q_Sim!$S$7</f>
        <v>0.16880411050100599</v>
      </c>
      <c r="X6" s="23">
        <f>F!F6*Q_Sim!$S$7</f>
        <v>11.430902387072825</v>
      </c>
      <c r="Y6" s="23">
        <f>F!G6*Q_Sim!$S$7</f>
        <v>0.26148997310704519</v>
      </c>
      <c r="Z6" s="23">
        <f>F!H6*Q_Sim!$S$7</f>
        <v>0.26177785314696761</v>
      </c>
      <c r="AA6" s="23">
        <f>F!I6*Q_Sim!$S$7</f>
        <v>0.26147583183579065</v>
      </c>
      <c r="AB6" s="23">
        <f>F!J6*Q_Sim!$S$7</f>
        <v>0.26147019808868183</v>
      </c>
      <c r="AC6" s="23">
        <f>F!K6*Q_Sim!$S$7</f>
        <v>0.16880411050100599</v>
      </c>
      <c r="AD6" s="23">
        <f>F!L6*Q_Sim!$S$7</f>
        <v>0.16880411050100599</v>
      </c>
      <c r="AE6" s="23">
        <f>F!M6*Q_Sim!$S$7</f>
        <v>0.16880411050100599</v>
      </c>
      <c r="AF6" s="23">
        <f>F!N6*Q_Sim!$S$7</f>
        <v>0.16880411050100599</v>
      </c>
    </row>
    <row r="7" spans="1:32" x14ac:dyDescent="0.25">
      <c r="A7" t="str">
        <f t="shared" si="0"/>
        <v>j9j12</v>
      </c>
      <c r="B7" s="1" t="s">
        <v>6</v>
      </c>
      <c r="C7" s="1" t="s">
        <v>7</v>
      </c>
      <c r="D7" s="23">
        <f>'R'!C7*Q_Sim!$S$7</f>
        <v>65.422812558718505</v>
      </c>
      <c r="E7" s="23">
        <f>'R'!D7*Q_Sim!$S$7</f>
        <v>63.798495950376598</v>
      </c>
      <c r="F7" s="23">
        <f>'R'!E7*Q_Sim!$S$7</f>
        <v>70.588554583837848</v>
      </c>
      <c r="G7" s="23">
        <f>'R'!F7*Q_Sim!$S$7</f>
        <v>67.93553104395744</v>
      </c>
      <c r="H7" s="23">
        <f>'R'!G7*Q_Sim!$S$7</f>
        <v>52.906281414002848</v>
      </c>
      <c r="I7" s="23">
        <f>'R'!H7*Q_Sim!$S$7</f>
        <v>58.018044490980564</v>
      </c>
      <c r="J7" s="23">
        <f>'R'!I7*Q_Sim!$S$7</f>
        <v>52.800752528540144</v>
      </c>
      <c r="K7" s="23">
        <f>'R'!J7*Q_Sim!$S$7</f>
        <v>48.8776009889799</v>
      </c>
      <c r="L7" s="23">
        <f>'R'!K7*Q_Sim!$S$7</f>
        <v>44.321817626346821</v>
      </c>
      <c r="M7" s="23">
        <f>'R'!L7*Q_Sim!$S$7</f>
        <v>43.250696952546932</v>
      </c>
      <c r="N7" s="23">
        <f>'R'!M7*Q_Sim!$S$7</f>
        <v>55.131959357468752</v>
      </c>
      <c r="O7" s="23">
        <f>'R'!N7*Q_Sim!$S$7</f>
        <v>60.447297144839119</v>
      </c>
      <c r="R7" t="str">
        <f t="shared" si="1"/>
        <v>j9j12</v>
      </c>
      <c r="S7" s="1" t="s">
        <v>6</v>
      </c>
      <c r="T7" s="1" t="s">
        <v>7</v>
      </c>
      <c r="U7" s="23">
        <f>F!C7*Q_Sim!$S$7</f>
        <v>2.4710538100000002E-2</v>
      </c>
      <c r="V7" s="23">
        <f>F!D7*Q_Sim!$S$7</f>
        <v>1.1013014859892289</v>
      </c>
      <c r="W7" s="23">
        <f>F!E7*Q_Sim!$S$7</f>
        <v>1.1013014859892289</v>
      </c>
      <c r="X7" s="23">
        <f>F!F7*Q_Sim!$S$7</f>
        <v>89.778039902263046</v>
      </c>
      <c r="Y7" s="23">
        <f>F!G7*Q_Sim!$S$7</f>
        <v>1.7079732225778985</v>
      </c>
      <c r="Z7" s="23">
        <f>F!H7*Q_Sim!$S$7</f>
        <v>1.7867862680852025</v>
      </c>
      <c r="AA7" s="23">
        <f>F!I7*Q_Sim!$S$7</f>
        <v>1.7078202861398442</v>
      </c>
      <c r="AB7" s="23">
        <f>F!J7*Q_Sim!$S$7</f>
        <v>1.7059838138991066</v>
      </c>
      <c r="AC7" s="23">
        <f>F!K7*Q_Sim!$S$7</f>
        <v>1.1013014859892289</v>
      </c>
      <c r="AD7" s="23">
        <f>F!L7*Q_Sim!$S$7</f>
        <v>1.1013014859892289</v>
      </c>
      <c r="AE7" s="23">
        <f>F!M7*Q_Sim!$S$7</f>
        <v>1.1013014859892289</v>
      </c>
      <c r="AF7" s="23">
        <f>F!N7*Q_Sim!$S$7</f>
        <v>1.1013014859892289</v>
      </c>
    </row>
    <row r="8" spans="1:32" x14ac:dyDescent="0.25">
      <c r="A8" t="str">
        <f t="shared" si="0"/>
        <v>j12j14</v>
      </c>
      <c r="B8" s="1" t="s">
        <v>7</v>
      </c>
      <c r="C8" s="1" t="s">
        <v>8</v>
      </c>
      <c r="D8" s="23">
        <f>'R'!C8*Q_Sim!$S$7</f>
        <v>111.25190273549917</v>
      </c>
      <c r="E8" s="23">
        <f>'R'!D8*Q_Sim!$S$7</f>
        <v>108.48974216395665</v>
      </c>
      <c r="F8" s="23">
        <f>'R'!E8*Q_Sim!$S$7</f>
        <v>120.03627942082211</v>
      </c>
      <c r="G8" s="23">
        <f>'R'!F8*Q_Sim!$S$7</f>
        <v>115.52479626587179</v>
      </c>
      <c r="H8" s="23">
        <f>'R'!G8*Q_Sim!$S$7</f>
        <v>89.967463087662836</v>
      </c>
      <c r="I8" s="23">
        <f>'R'!H8*Q_Sim!$S$7</f>
        <v>98.660048233500518</v>
      </c>
      <c r="J8" s="23">
        <f>'R'!I8*Q_Sim!$S$7</f>
        <v>89.788010556624897</v>
      </c>
      <c r="K8" s="23">
        <f>'R'!J8*Q_Sim!$S$7</f>
        <v>83.116666778733219</v>
      </c>
      <c r="L8" s="23">
        <f>'R'!K8*Q_Sim!$S$7</f>
        <v>75.369528621247895</v>
      </c>
      <c r="M8" s="23">
        <f>'R'!L8*Q_Sim!$S$7</f>
        <v>73.548081203153231</v>
      </c>
      <c r="N8" s="23">
        <f>'R'!M8*Q_Sim!$S$7</f>
        <v>93.752242377987258</v>
      </c>
      <c r="O8" s="23">
        <f>'R'!N8*Q_Sim!$S$7</f>
        <v>102.79100759457144</v>
      </c>
      <c r="R8" t="str">
        <f t="shared" si="1"/>
        <v>j12j14</v>
      </c>
      <c r="S8" s="1" t="s">
        <v>7</v>
      </c>
      <c r="T8" s="1" t="s">
        <v>8</v>
      </c>
      <c r="U8" s="23">
        <f>F!C8*Q_Sim!$S$7</f>
        <v>2.4710538100000002E-2</v>
      </c>
      <c r="V8" s="23">
        <f>F!D8*Q_Sim!$S$7</f>
        <v>0.24721855526449801</v>
      </c>
      <c r="W8" s="23">
        <f>F!E8*Q_Sim!$S$7</f>
        <v>0.24721855526449801</v>
      </c>
      <c r="X8" s="23">
        <f>F!F8*Q_Sim!$S$7</f>
        <v>15.255864275982889</v>
      </c>
      <c r="Y8" s="23">
        <f>F!G8*Q_Sim!$S$7</f>
        <v>15.255739442459626</v>
      </c>
      <c r="Z8" s="23">
        <f>F!H8*Q_Sim!$S$7</f>
        <v>15.255749959776461</v>
      </c>
      <c r="AA8" s="23">
        <f>F!I8*Q_Sim!$S$7</f>
        <v>15.255739323505432</v>
      </c>
      <c r="AB8" s="23">
        <f>F!J8*Q_Sim!$S$7</f>
        <v>15.255736354866299</v>
      </c>
      <c r="AC8" s="23">
        <f>F!K8*Q_Sim!$S$7</f>
        <v>0.24721855526449801</v>
      </c>
      <c r="AD8" s="23">
        <f>F!L8*Q_Sim!$S$7</f>
        <v>0.24721855526449801</v>
      </c>
      <c r="AE8" s="23">
        <f>F!M8*Q_Sim!$S$7</f>
        <v>0.24721855526449801</v>
      </c>
      <c r="AF8" s="23">
        <f>F!N8*Q_Sim!$S$7</f>
        <v>0.24721855526449801</v>
      </c>
    </row>
    <row r="9" spans="1:32" x14ac:dyDescent="0.25">
      <c r="A9" t="str">
        <f t="shared" si="0"/>
        <v>j14j17</v>
      </c>
      <c r="B9" s="1" t="s">
        <v>8</v>
      </c>
      <c r="C9" s="1" t="s">
        <v>9</v>
      </c>
      <c r="D9" s="23">
        <f>'R'!C9*Q_Sim!$S$7</f>
        <v>97.440869124552307</v>
      </c>
      <c r="E9" s="23">
        <f>'R'!D9*Q_Sim!$S$7</f>
        <v>95.021608677596035</v>
      </c>
      <c r="F9" s="23">
        <f>'R'!E9*Q_Sim!$S$7</f>
        <v>105.13473573223834</v>
      </c>
      <c r="G9" s="23">
        <f>'R'!F9*Q_Sim!$S$7</f>
        <v>101.18331711503929</v>
      </c>
      <c r="H9" s="23">
        <f>'R'!G9*Q_Sim!$S$7</f>
        <v>78.798722368522704</v>
      </c>
      <c r="I9" s="23">
        <f>'R'!H9*Q_Sim!$S$7</f>
        <v>86.412192617252387</v>
      </c>
      <c r="J9" s="23">
        <f>'R'!I9*Q_Sim!$S$7</f>
        <v>78.641547433426339</v>
      </c>
      <c r="K9" s="23">
        <f>'R'!J9*Q_Sim!$S$7</f>
        <v>72.798397608618757</v>
      </c>
      <c r="L9" s="23">
        <f>'R'!K9*Q_Sim!$S$7</f>
        <v>65.996976788746679</v>
      </c>
      <c r="M9" s="23">
        <f>'R'!L9*Q_Sim!$S$7</f>
        <v>64.383486731812212</v>
      </c>
      <c r="N9" s="23">
        <f>'R'!M9*Q_Sim!$S$7</f>
        <v>82.113644164375586</v>
      </c>
      <c r="O9" s="23">
        <f>'R'!N9*Q_Sim!$S$7</f>
        <v>90.030326257351064</v>
      </c>
      <c r="R9" t="str">
        <f t="shared" si="1"/>
        <v>j14j17</v>
      </c>
      <c r="S9" s="1" t="s">
        <v>8</v>
      </c>
      <c r="T9" s="1" t="s">
        <v>9</v>
      </c>
      <c r="U9" s="23">
        <f>F!C9*Q_Sim!$S$7</f>
        <v>1.2355269050000001E-2</v>
      </c>
      <c r="V9" s="23">
        <f>F!D9*Q_Sim!$S$7</f>
        <v>0.38082028029362502</v>
      </c>
      <c r="W9" s="23">
        <f>F!E9*Q_Sim!$S$7</f>
        <v>0.38082028029362502</v>
      </c>
      <c r="X9" s="23">
        <f>F!F9*Q_Sim!$S$7</f>
        <v>23.500430635093135</v>
      </c>
      <c r="Y9" s="23">
        <f>F!G9*Q_Sim!$S$7</f>
        <v>23.50023833910128</v>
      </c>
      <c r="Z9" s="23">
        <f>F!H9*Q_Sim!$S$7</f>
        <v>23.500254540181089</v>
      </c>
      <c r="AA9" s="23">
        <f>F!I9*Q_Sim!$S$7</f>
        <v>23.500238155861922</v>
      </c>
      <c r="AB9" s="23">
        <f>F!J9*Q_Sim!$S$7</f>
        <v>23.500233582912347</v>
      </c>
      <c r="AC9" s="23">
        <f>F!K9*Q_Sim!$S$7</f>
        <v>0.38082028029362502</v>
      </c>
      <c r="AD9" s="23">
        <f>F!L9*Q_Sim!$S$7</f>
        <v>0.38082028029362502</v>
      </c>
      <c r="AE9" s="23">
        <f>F!M9*Q_Sim!$S$7</f>
        <v>0.38082028029362502</v>
      </c>
      <c r="AF9" s="23">
        <f>F!N9*Q_Sim!$S$7</f>
        <v>0.38082028029362502</v>
      </c>
    </row>
    <row r="10" spans="1:32" x14ac:dyDescent="0.25">
      <c r="A10" t="str">
        <f t="shared" si="0"/>
        <v>j17j20</v>
      </c>
      <c r="B10" s="1" t="s">
        <v>9</v>
      </c>
      <c r="C10" s="1" t="s">
        <v>10</v>
      </c>
      <c r="D10" s="23">
        <f>'R'!C10*Q_Sim!$S$7</f>
        <v>437.20029934861856</v>
      </c>
      <c r="E10" s="23">
        <f>'R'!D10*Q_Sim!$S$7</f>
        <v>426.34549682977445</v>
      </c>
      <c r="F10" s="23">
        <f>'R'!E10*Q_Sim!$S$7</f>
        <v>471.72134595102222</v>
      </c>
      <c r="G10" s="23">
        <f>'R'!F10*Q_Sim!$S$7</f>
        <v>453.78495673650156</v>
      </c>
      <c r="H10" s="23">
        <f>'R'!G10*Q_Sim!$S$7</f>
        <v>352.72798272091973</v>
      </c>
      <c r="I10" s="23">
        <f>'R'!H10*Q_Sim!$S$7</f>
        <v>386.68124637542746</v>
      </c>
      <c r="J10" s="23">
        <f>'R'!I10*Q_Sim!$S$7</f>
        <v>351.60864918972726</v>
      </c>
      <c r="K10" s="23">
        <f>'R'!J10*Q_Sim!$S$7</f>
        <v>325.59850659159633</v>
      </c>
      <c r="L10" s="23">
        <f>'R'!K10*Q_Sim!$S$7</f>
        <v>295.49093737103829</v>
      </c>
      <c r="M10" s="23">
        <f>'R'!L10*Q_Sim!$S$7</f>
        <v>288.24595914685483</v>
      </c>
      <c r="N10" s="23">
        <f>'R'!M10*Q_Sim!$S$7</f>
        <v>368.42969620254712</v>
      </c>
      <c r="O10" s="23">
        <f>'R'!N10*Q_Sim!$S$7</f>
        <v>403.95047728745857</v>
      </c>
      <c r="R10" t="str">
        <f t="shared" si="1"/>
        <v>j17j20</v>
      </c>
      <c r="S10" s="1" t="s">
        <v>9</v>
      </c>
      <c r="T10" s="1" t="s">
        <v>10</v>
      </c>
      <c r="U10" s="23">
        <f>F!C10*Q_Sim!$S$7</f>
        <v>4.9421076200000004E-2</v>
      </c>
      <c r="V10" s="23">
        <f>F!D10*Q_Sim!$S$7</f>
        <v>1.4602366311092079</v>
      </c>
      <c r="W10" s="23">
        <f>F!E10*Q_Sim!$S$7</f>
        <v>1.4602366311092079</v>
      </c>
      <c r="X10" s="23">
        <f>F!F10*Q_Sim!$S$7</f>
        <v>90.111240177213091</v>
      </c>
      <c r="Y10" s="23">
        <f>F!G10*Q_Sim!$S$7</f>
        <v>90.110507041422579</v>
      </c>
      <c r="Z10" s="23">
        <f>F!H10*Q_Sim!$S$7</f>
        <v>90.110566953208448</v>
      </c>
      <c r="AA10" s="23">
        <f>F!I10*Q_Sim!$S$7</f>
        <v>90.110505962218795</v>
      </c>
      <c r="AB10" s="23">
        <f>F!J10*Q_Sim!$S$7</f>
        <v>90.110489190984751</v>
      </c>
      <c r="AC10" s="23">
        <f>F!K10*Q_Sim!$S$7</f>
        <v>1.4602366311092079</v>
      </c>
      <c r="AD10" s="23">
        <f>F!L10*Q_Sim!$S$7</f>
        <v>1.4602366311092079</v>
      </c>
      <c r="AE10" s="23">
        <f>F!M10*Q_Sim!$S$7</f>
        <v>1.4602366311092079</v>
      </c>
      <c r="AF10" s="23">
        <f>F!N10*Q_Sim!$S$7</f>
        <v>1.4602366311092079</v>
      </c>
    </row>
    <row r="11" spans="1:32" x14ac:dyDescent="0.25">
      <c r="A11" t="str">
        <f t="shared" si="0"/>
        <v>j18j7</v>
      </c>
      <c r="B11" s="1" t="s">
        <v>2</v>
      </c>
      <c r="C11" s="1" t="s">
        <v>5</v>
      </c>
      <c r="D11" s="23">
        <f>'R'!C11*Q_Sim!$S$7</f>
        <v>73.878595468657309</v>
      </c>
      <c r="E11" s="23">
        <f>'R'!D11*Q_Sim!$S$7</f>
        <v>76.777065862392476</v>
      </c>
      <c r="F11" s="23">
        <f>'R'!E11*Q_Sim!$S$7</f>
        <v>78.913469829021167</v>
      </c>
      <c r="G11" s="23">
        <f>'R'!F11*Q_Sim!$S$7</f>
        <v>76.397077793451459</v>
      </c>
      <c r="H11" s="23">
        <f>'R'!G11*Q_Sim!$S$7</f>
        <v>82.799755900079475</v>
      </c>
      <c r="I11" s="23">
        <f>'R'!H11*Q_Sim!$S$7</f>
        <v>111.11075107125855</v>
      </c>
      <c r="J11" s="23">
        <f>'R'!I11*Q_Sim!$S$7</f>
        <v>103.85622575039797</v>
      </c>
      <c r="K11" s="23">
        <f>'R'!J11*Q_Sim!$S$7</f>
        <v>96.478556587174069</v>
      </c>
      <c r="L11" s="23">
        <f>'R'!K11*Q_Sim!$S$7</f>
        <v>77.178644216125662</v>
      </c>
      <c r="M11" s="23">
        <f>'R'!L11*Q_Sim!$S$7</f>
        <v>68.439917757407912</v>
      </c>
      <c r="N11" s="23">
        <f>'R'!M11*Q_Sim!$S$7</f>
        <v>74.133709202780565</v>
      </c>
      <c r="O11" s="23">
        <f>'R'!N11*Q_Sim!$S$7</f>
        <v>74.274531780953666</v>
      </c>
      <c r="R11" t="str">
        <f t="shared" si="1"/>
        <v>j18j7</v>
      </c>
      <c r="S11" s="1" t="s">
        <v>2</v>
      </c>
      <c r="T11" s="1" t="s">
        <v>5</v>
      </c>
      <c r="U11" s="23">
        <f>F!C11*Q_Sim!$S$7</f>
        <v>9.8842152400000008E-2</v>
      </c>
      <c r="V11" s="23">
        <f>F!D11*Q_Sim!$S$7</f>
        <v>0.25938577711955701</v>
      </c>
      <c r="W11" s="23">
        <f>F!E11*Q_Sim!$S$7</f>
        <v>0.25938577711955701</v>
      </c>
      <c r="X11" s="23">
        <f>F!F11*Q_Sim!$S$7</f>
        <v>0.40179945546697465</v>
      </c>
      <c r="Y11" s="23">
        <f>F!G11*Q_Sim!$S$7</f>
        <v>0.40219599291589042</v>
      </c>
      <c r="Z11" s="23">
        <f>F!H11*Q_Sim!$S$7</f>
        <v>98.798083911292068</v>
      </c>
      <c r="AA11" s="23">
        <f>F!I11*Q_Sim!$S$7</f>
        <v>6.2047295011207977</v>
      </c>
      <c r="AB11" s="23">
        <f>F!J11*Q_Sim!$S$7</f>
        <v>0.61016844110208335</v>
      </c>
      <c r="AC11" s="23">
        <f>F!K11*Q_Sim!$S$7</f>
        <v>0.25938577711955701</v>
      </c>
      <c r="AD11" s="23">
        <f>F!L11*Q_Sim!$S$7</f>
        <v>0.25938577711955701</v>
      </c>
      <c r="AE11" s="23">
        <f>F!M11*Q_Sim!$S$7</f>
        <v>0.25938577711955701</v>
      </c>
      <c r="AF11" s="23">
        <f>F!N11*Q_Sim!$S$7</f>
        <v>0.25938577711955701</v>
      </c>
    </row>
    <row r="12" spans="1:32" x14ac:dyDescent="0.25">
      <c r="A12" t="str">
        <f t="shared" si="0"/>
        <v>j19j20</v>
      </c>
      <c r="B12" s="1" t="s">
        <v>11</v>
      </c>
      <c r="C12" s="1" t="s">
        <v>10</v>
      </c>
      <c r="D12" s="23">
        <f>'R'!C12*Q_Sim!$S$7</f>
        <v>457.83591607834319</v>
      </c>
      <c r="E12" s="23">
        <f>'R'!D12*Q_Sim!$S$7</f>
        <v>187.03704321968348</v>
      </c>
      <c r="F12" s="23">
        <f>'R'!E12*Q_Sim!$S$7</f>
        <v>659.99949070409752</v>
      </c>
      <c r="G12" s="23">
        <f>'R'!F12*Q_Sim!$S$7</f>
        <v>755.51593391805272</v>
      </c>
      <c r="H12" s="23">
        <f>'R'!G12*Q_Sim!$S$7</f>
        <v>834.08138836623789</v>
      </c>
      <c r="I12" s="23">
        <f>'R'!H12*Q_Sim!$S$7</f>
        <v>787.92655030727985</v>
      </c>
      <c r="J12" s="23">
        <f>'R'!I12*Q_Sim!$S$7</f>
        <v>718.48604743595843</v>
      </c>
      <c r="K12" s="23">
        <f>'R'!J12*Q_Sim!$S$7</f>
        <v>673.42923169840378</v>
      </c>
      <c r="L12" s="23">
        <f>'R'!K12*Q_Sim!$S$7</f>
        <v>710.20635515567199</v>
      </c>
      <c r="M12" s="23">
        <f>'R'!L12*Q_Sim!$S$7</f>
        <v>771.91043464810355</v>
      </c>
      <c r="N12" s="23">
        <f>'R'!M12*Q_Sim!$S$7</f>
        <v>656.90463547370291</v>
      </c>
      <c r="O12" s="23">
        <f>'R'!N12*Q_Sim!$S$7</f>
        <v>78.595684178718301</v>
      </c>
      <c r="R12" t="str">
        <f t="shared" si="1"/>
        <v>j19j20</v>
      </c>
      <c r="S12" s="1" t="s">
        <v>11</v>
      </c>
      <c r="T12" s="1" t="s">
        <v>10</v>
      </c>
      <c r="U12" s="23">
        <f>F!C12*Q_Sim!$S$7</f>
        <v>2.4710538100000002E-2</v>
      </c>
      <c r="V12" s="23">
        <f>F!D12*Q_Sim!$S$7</f>
        <v>0.182903943540866</v>
      </c>
      <c r="W12" s="23">
        <f>F!E12*Q_Sim!$S$7</f>
        <v>0.182903943540866</v>
      </c>
      <c r="X12" s="23">
        <f>F!F12*Q_Sim!$S$7</f>
        <v>16.384910896185257</v>
      </c>
      <c r="Y12" s="23">
        <f>F!G12*Q_Sim!$S$7</f>
        <v>41.61591860326395</v>
      </c>
      <c r="Z12" s="23">
        <f>F!H12*Q_Sim!$S$7</f>
        <v>24.461749030432884</v>
      </c>
      <c r="AA12" s="23">
        <f>F!I12*Q_Sim!$S$7</f>
        <v>10.208937871882855</v>
      </c>
      <c r="AB12" s="23">
        <f>F!J12*Q_Sim!$S$7</f>
        <v>5.7049154154457282</v>
      </c>
      <c r="AC12" s="23">
        <f>F!K12*Q_Sim!$S$7</f>
        <v>0.182903943540866</v>
      </c>
      <c r="AD12" s="23">
        <f>F!L12*Q_Sim!$S$7</f>
        <v>0.182903943540866</v>
      </c>
      <c r="AE12" s="23">
        <f>F!M12*Q_Sim!$S$7</f>
        <v>0.182903943540866</v>
      </c>
      <c r="AF12" s="23">
        <f>F!N12*Q_Sim!$S$7</f>
        <v>0.182903943540866</v>
      </c>
    </row>
    <row r="13" spans="1:32" x14ac:dyDescent="0.25">
      <c r="A13" t="str">
        <f t="shared" si="0"/>
        <v>j20j21</v>
      </c>
      <c r="B13" s="1" t="s">
        <v>10</v>
      </c>
      <c r="C13" s="1" t="s">
        <v>12</v>
      </c>
      <c r="D13" s="23">
        <f>'R'!C13*Q_Sim!$S$7</f>
        <v>284.90509514679542</v>
      </c>
      <c r="E13" s="23">
        <f>'R'!D13*Q_Sim!$S$7</f>
        <v>269.82590729527107</v>
      </c>
      <c r="F13" s="23">
        <f>'R'!E13*Q_Sim!$S$7</f>
        <v>311.26124748933887</v>
      </c>
      <c r="G13" s="23">
        <f>'R'!F13*Q_Sim!$S$7</f>
        <v>323.66235668314215</v>
      </c>
      <c r="H13" s="23">
        <f>'R'!G13*Q_Sim!$S$7</f>
        <v>285.89632434163389</v>
      </c>
      <c r="I13" s="23">
        <f>'R'!H13*Q_Sim!$S$7</f>
        <v>296.55178834201791</v>
      </c>
      <c r="J13" s="23">
        <f>'R'!I13*Q_Sim!$S$7</f>
        <v>253.30410444377867</v>
      </c>
      <c r="K13" s="23">
        <f>'R'!J13*Q_Sim!$S$7</f>
        <v>223.9580284202905</v>
      </c>
      <c r="L13" s="23">
        <f>'R'!K13*Q_Sim!$S$7</f>
        <v>221.41875415485947</v>
      </c>
      <c r="M13" s="23">
        <f>'R'!L13*Q_Sim!$S$7</f>
        <v>234.29104877289899</v>
      </c>
      <c r="N13" s="23">
        <f>'R'!M13*Q_Sim!$S$7</f>
        <v>249.03964077241059</v>
      </c>
      <c r="O13" s="23">
        <f>'R'!N13*Q_Sim!$S$7</f>
        <v>252.6009013515804</v>
      </c>
      <c r="R13" t="str">
        <f t="shared" si="1"/>
        <v>j20j21</v>
      </c>
      <c r="S13" s="1" t="s">
        <v>10</v>
      </c>
      <c r="T13" s="1" t="s">
        <v>12</v>
      </c>
      <c r="U13" s="23">
        <f>F!C13*Q_Sim!$S$7</f>
        <v>2.4710538100000002E-2</v>
      </c>
      <c r="V13" s="23">
        <f>F!D13*Q_Sim!$S$7</f>
        <v>0.54968641424526199</v>
      </c>
      <c r="W13" s="23">
        <f>F!E13*Q_Sim!$S$7</f>
        <v>0.54968641424526199</v>
      </c>
      <c r="X13" s="23">
        <f>F!F13*Q_Sim!$S$7</f>
        <v>33.924931115078905</v>
      </c>
      <c r="Y13" s="23">
        <f>F!G13*Q_Sim!$S$7</f>
        <v>33.921430073372797</v>
      </c>
      <c r="Z13" s="23">
        <f>F!H13*Q_Sim!$S$7</f>
        <v>33.921847811784126</v>
      </c>
      <c r="AA13" s="23">
        <f>F!I13*Q_Sim!$S$7</f>
        <v>33.920974878252096</v>
      </c>
      <c r="AB13" s="23">
        <f>F!J13*Q_Sim!$S$7</f>
        <v>33.920896435620335</v>
      </c>
      <c r="AC13" s="23">
        <f>F!K13*Q_Sim!$S$7</f>
        <v>0.54968641424526199</v>
      </c>
      <c r="AD13" s="23">
        <f>F!L13*Q_Sim!$S$7</f>
        <v>0.54968641424526199</v>
      </c>
      <c r="AE13" s="23">
        <f>F!M13*Q_Sim!$S$7</f>
        <v>0.54968641424526199</v>
      </c>
      <c r="AF13" s="23">
        <f>F!N13*Q_Sim!$S$7</f>
        <v>0.54968641424526199</v>
      </c>
    </row>
    <row r="14" spans="1:32" x14ac:dyDescent="0.25">
      <c r="A14" t="str">
        <f t="shared" si="0"/>
        <v>j21j23</v>
      </c>
      <c r="B14" s="1" t="s">
        <v>12</v>
      </c>
      <c r="C14" s="1" t="s">
        <v>13</v>
      </c>
      <c r="D14" s="23">
        <f>'R'!C14*Q_Sim!$S$7</f>
        <v>-1181.0849037508701</v>
      </c>
      <c r="E14" s="23">
        <f>'R'!D14*Q_Sim!$S$7</f>
        <v>1108.1451317225483</v>
      </c>
      <c r="F14" s="23">
        <f>'R'!E14*Q_Sim!$S$7</f>
        <v>-18.741745906879022</v>
      </c>
      <c r="G14" s="23">
        <f>'R'!F14*Q_Sim!$S$7</f>
        <v>-201.54142094420885</v>
      </c>
      <c r="H14" s="23">
        <f>'R'!G14*Q_Sim!$S$7</f>
        <v>-1040.5728125033418</v>
      </c>
      <c r="I14" s="23">
        <f>'R'!H14*Q_Sim!$S$7</f>
        <v>512.54353347782842</v>
      </c>
      <c r="J14" s="23">
        <f>'R'!I14*Q_Sim!$S$7</f>
        <v>85.147463397047275</v>
      </c>
      <c r="K14" s="23">
        <f>'R'!J14*Q_Sim!$S$7</f>
        <v>840.10059908182791</v>
      </c>
      <c r="L14" s="23">
        <f>'R'!K14*Q_Sim!$S$7</f>
        <v>-667.83119608245818</v>
      </c>
      <c r="M14" s="23">
        <f>'R'!L14*Q_Sim!$S$7</f>
        <v>787.37648176879952</v>
      </c>
      <c r="N14" s="23">
        <f>'R'!M14*Q_Sim!$S$7</f>
        <v>850.52441535492164</v>
      </c>
      <c r="O14" s="23">
        <f>'R'!N14*Q_Sim!$S$7</f>
        <v>487.81196621033382</v>
      </c>
      <c r="R14" t="str">
        <f t="shared" si="1"/>
        <v>j21j23</v>
      </c>
      <c r="S14" s="1" t="s">
        <v>12</v>
      </c>
      <c r="T14" s="1" t="s">
        <v>13</v>
      </c>
      <c r="U14" s="23">
        <f>F!C14*Q_Sim!$S$7</f>
        <v>-196.39084949046497</v>
      </c>
      <c r="V14" s="23">
        <f>F!D14*Q_Sim!$S$7</f>
        <v>459.41153441587312</v>
      </c>
      <c r="W14" s="23">
        <f>F!E14*Q_Sim!$S$7</f>
        <v>-418.12076809057641</v>
      </c>
      <c r="X14" s="23">
        <f>F!F14*Q_Sim!$S$7</f>
        <v>769.73301171368337</v>
      </c>
      <c r="Y14" s="23">
        <f>F!G14*Q_Sim!$S$7</f>
        <v>968.32355309728803</v>
      </c>
      <c r="Z14" s="23">
        <f>F!H14*Q_Sim!$S$7</f>
        <v>-1117.6557868394225</v>
      </c>
      <c r="AA14" s="23">
        <f>F!I14*Q_Sim!$S$7</f>
        <v>-594.52383891212742</v>
      </c>
      <c r="AB14" s="23">
        <f>F!J14*Q_Sim!$S$7</f>
        <v>-921.40238191796175</v>
      </c>
      <c r="AC14" s="23">
        <f>F!K14*Q_Sim!$S$7</f>
        <v>-177.69974129862416</v>
      </c>
      <c r="AD14" s="23">
        <f>F!L14*Q_Sim!$S$7</f>
        <v>-186.73844053008884</v>
      </c>
      <c r="AE14" s="23">
        <f>F!M14*Q_Sim!$S$7</f>
        <v>478.86702850708451</v>
      </c>
      <c r="AF14" s="23">
        <f>F!N14*Q_Sim!$S$7</f>
        <v>-388.25948418669316</v>
      </c>
    </row>
    <row r="15" spans="1:32" x14ac:dyDescent="0.25">
      <c r="A15" t="str">
        <f t="shared" si="0"/>
        <v>j24j7</v>
      </c>
      <c r="B15" s="1" t="s">
        <v>14</v>
      </c>
      <c r="C15" s="1" t="s">
        <v>5</v>
      </c>
      <c r="D15" s="23">
        <f>'R'!C15*Q_Sim!$S$7</f>
        <v>37.532370763244451</v>
      </c>
      <c r="E15" s="23">
        <f>'R'!D15*Q_Sim!$S$7</f>
        <v>42.490529441453262</v>
      </c>
      <c r="F15" s="23">
        <f>'R'!E15*Q_Sim!$S$7</f>
        <v>49.889515807895975</v>
      </c>
      <c r="G15" s="23">
        <f>'R'!F15*Q_Sim!$S$7</f>
        <v>66.119791650920988</v>
      </c>
      <c r="H15" s="23">
        <f>'R'!G15*Q_Sim!$S$7</f>
        <v>65.924071299704266</v>
      </c>
      <c r="I15" s="23">
        <f>'R'!H15*Q_Sim!$S$7</f>
        <v>66.206258474947575</v>
      </c>
      <c r="J15" s="23">
        <f>'R'!I15*Q_Sim!$S$7</f>
        <v>66.501850817131597</v>
      </c>
      <c r="K15" s="23">
        <f>'R'!J15*Q_Sim!$S$7</f>
        <v>66.212604637037202</v>
      </c>
      <c r="L15" s="23">
        <f>'R'!K15*Q_Sim!$S$7</f>
        <v>49.074559977535678</v>
      </c>
      <c r="M15" s="23">
        <f>'R'!L15*Q_Sim!$S$7</f>
        <v>42.849740925816789</v>
      </c>
      <c r="N15" s="23">
        <f>'R'!M15*Q_Sim!$S$7</f>
        <v>55.328390168479878</v>
      </c>
      <c r="O15" s="23">
        <f>'R'!N15*Q_Sim!$S$7</f>
        <v>70.143567334798377</v>
      </c>
      <c r="R15" t="str">
        <f t="shared" si="1"/>
        <v>j24j7</v>
      </c>
      <c r="S15" s="1" t="s">
        <v>14</v>
      </c>
      <c r="T15" s="1" t="s">
        <v>5</v>
      </c>
      <c r="U15" s="23">
        <f>F!C15*Q_Sim!$S$7</f>
        <v>0.12355269050000001</v>
      </c>
      <c r="V15" s="23">
        <f>F!D15*Q_Sim!$S$7</f>
        <v>0.29331334593085706</v>
      </c>
      <c r="W15" s="23">
        <f>F!E15*Q_Sim!$S$7</f>
        <v>0.29331334593085706</v>
      </c>
      <c r="X15" s="23">
        <f>F!F15*Q_Sim!$S$7</f>
        <v>10.791321231507967</v>
      </c>
      <c r="Y15" s="23">
        <f>F!G15*Q_Sim!$S$7</f>
        <v>10.620536354051623</v>
      </c>
      <c r="Z15" s="23">
        <f>F!H15*Q_Sim!$S$7</f>
        <v>10.873571303882931</v>
      </c>
      <c r="AA15" s="23">
        <f>F!I15*Q_Sim!$S$7</f>
        <v>11.189850496716371</v>
      </c>
      <c r="AB15" s="23">
        <f>F!J15*Q_Sim!$S$7</f>
        <v>10.879781178068489</v>
      </c>
      <c r="AC15" s="23">
        <f>F!K15*Q_Sim!$S$7</f>
        <v>0.29331334593085706</v>
      </c>
      <c r="AD15" s="23">
        <f>F!L15*Q_Sim!$S$7</f>
        <v>0.29331334593085706</v>
      </c>
      <c r="AE15" s="23">
        <f>F!M15*Q_Sim!$S$7</f>
        <v>0.29331334593085706</v>
      </c>
      <c r="AF15" s="23">
        <f>F!N15*Q_Sim!$S$7</f>
        <v>0.29331334593085706</v>
      </c>
    </row>
    <row r="16" spans="1:32" x14ac:dyDescent="0.25">
      <c r="A16" t="str">
        <f t="shared" si="0"/>
        <v>j25j24</v>
      </c>
      <c r="B16" s="1" t="s">
        <v>15</v>
      </c>
      <c r="C16" s="1" t="s">
        <v>14</v>
      </c>
      <c r="D16" s="23">
        <f>'R'!C16*Q_Sim!$S$7</f>
        <v>193.49420228672861</v>
      </c>
      <c r="E16" s="23">
        <f>'R'!D16*Q_Sim!$S$7</f>
        <v>193.46236252240564</v>
      </c>
      <c r="F16" s="23">
        <f>'R'!E16*Q_Sim!$S$7</f>
        <v>194.37765392217509</v>
      </c>
      <c r="G16" s="23">
        <f>'R'!F16*Q_Sim!$S$7</f>
        <v>194.95073413144297</v>
      </c>
      <c r="H16" s="23">
        <f>'R'!G16*Q_Sim!$S$7</f>
        <v>194.24469294844079</v>
      </c>
      <c r="I16" s="23">
        <f>'R'!H16*Q_Sim!$S$7</f>
        <v>194.12266411687102</v>
      </c>
      <c r="J16" s="23">
        <f>'R'!I16*Q_Sim!$S$7</f>
        <v>195.06215724070231</v>
      </c>
      <c r="K16" s="23">
        <f>'R'!J16*Q_Sim!$S$7</f>
        <v>194.85599020571073</v>
      </c>
      <c r="L16" s="23">
        <f>'R'!K16*Q_Sim!$S$7</f>
        <v>194.90854193580446</v>
      </c>
      <c r="M16" s="23">
        <f>'R'!L16*Q_Sim!$S$7</f>
        <v>194.32947995213667</v>
      </c>
      <c r="N16" s="23">
        <f>'R'!M16*Q_Sim!$S$7</f>
        <v>194.32655674196175</v>
      </c>
      <c r="O16" s="23">
        <f>'R'!N16*Q_Sim!$S$7</f>
        <v>194.05066080859021</v>
      </c>
      <c r="R16" t="str">
        <f t="shared" si="1"/>
        <v>j25j24</v>
      </c>
      <c r="S16" s="1" t="s">
        <v>15</v>
      </c>
      <c r="T16" s="1" t="s">
        <v>14</v>
      </c>
      <c r="U16" s="23">
        <f>F!C16*Q_Sim!$S$7</f>
        <v>2.4710538100000002E-2</v>
      </c>
      <c r="V16" s="23">
        <f>F!D16*Q_Sim!$S$7</f>
        <v>0.44192845259340102</v>
      </c>
      <c r="W16" s="23">
        <f>F!E16*Q_Sim!$S$7</f>
        <v>0.44192845259340102</v>
      </c>
      <c r="X16" s="23">
        <f>F!F16*Q_Sim!$S$7</f>
        <v>15.478639998195652</v>
      </c>
      <c r="Y16" s="23">
        <f>F!G16*Q_Sim!$S$7</f>
        <v>15.262760638705636</v>
      </c>
      <c r="Z16" s="23">
        <f>F!H16*Q_Sim!$S$7</f>
        <v>15.228437119366083</v>
      </c>
      <c r="AA16" s="23">
        <f>F!I16*Q_Sim!$S$7</f>
        <v>15.515574559578379</v>
      </c>
      <c r="AB16" s="23">
        <f>F!J16*Q_Sim!$S$7</f>
        <v>15.447873751706425</v>
      </c>
      <c r="AC16" s="23">
        <f>F!K16*Q_Sim!$S$7</f>
        <v>0.44192845259340102</v>
      </c>
      <c r="AD16" s="23">
        <f>F!L16*Q_Sim!$S$7</f>
        <v>0.44192845259340102</v>
      </c>
      <c r="AE16" s="23">
        <f>F!M16*Q_Sim!$S$7</f>
        <v>0.44192845259340102</v>
      </c>
      <c r="AF16" s="23">
        <f>F!N16*Q_Sim!$S$7</f>
        <v>0.44192845259340102</v>
      </c>
    </row>
    <row r="17" spans="1:32" x14ac:dyDescent="0.25">
      <c r="A17" t="str">
        <f t="shared" si="0"/>
        <v>j29j24</v>
      </c>
      <c r="B17" s="1" t="s">
        <v>16</v>
      </c>
      <c r="C17" s="1" t="s">
        <v>14</v>
      </c>
      <c r="D17" s="23">
        <f>'R'!C17*Q_Sim!$S$7</f>
        <v>49.56976203038311</v>
      </c>
      <c r="E17" s="23">
        <f>'R'!D17*Q_Sim!$S$7</f>
        <v>63.200998589273752</v>
      </c>
      <c r="F17" s="23">
        <f>'R'!E17*Q_Sim!$S$7</f>
        <v>69.592933432865166</v>
      </c>
      <c r="G17" s="23">
        <f>'R'!F17*Q_Sim!$S$7</f>
        <v>212.54636694445324</v>
      </c>
      <c r="H17" s="23">
        <f>'R'!G17*Q_Sim!$S$7</f>
        <v>209.92821687033043</v>
      </c>
      <c r="I17" s="23">
        <f>'R'!H17*Q_Sim!$S$7</f>
        <v>209.62824091652882</v>
      </c>
      <c r="J17" s="23">
        <f>'R'!I17*Q_Sim!$S$7</f>
        <v>209.62824091652882</v>
      </c>
      <c r="K17" s="23">
        <f>'R'!J17*Q_Sim!$S$7</f>
        <v>209.62824091652882</v>
      </c>
      <c r="L17" s="23">
        <f>'R'!K17*Q_Sim!$S$7</f>
        <v>48.843518517403083</v>
      </c>
      <c r="M17" s="23">
        <f>'R'!L17*Q_Sim!$S$7</f>
        <v>48.843518517403048</v>
      </c>
      <c r="N17" s="23">
        <f>'R'!M17*Q_Sim!$S$7</f>
        <v>95.720994288345779</v>
      </c>
      <c r="O17" s="23">
        <f>'R'!N17*Q_Sim!$S$7</f>
        <v>226.37214842261392</v>
      </c>
      <c r="R17" t="str">
        <f t="shared" si="1"/>
        <v>j29j24</v>
      </c>
      <c r="S17" s="1" t="s">
        <v>16</v>
      </c>
      <c r="T17" s="1" t="s">
        <v>14</v>
      </c>
      <c r="U17" s="23">
        <f>F!C17*Q_Sim!$S$7</f>
        <v>2.4710538100000002E-2</v>
      </c>
      <c r="V17" s="23">
        <f>F!D17*Q_Sim!$S$7</f>
        <v>1.3396109038471531</v>
      </c>
      <c r="W17" s="23">
        <f>F!E17*Q_Sim!$S$7</f>
        <v>1.3396109038471531</v>
      </c>
      <c r="X17" s="23">
        <f>F!F17*Q_Sim!$S$7</f>
        <v>44.662091510749924</v>
      </c>
      <c r="Y17" s="23">
        <f>F!G17*Q_Sim!$S$7</f>
        <v>43.910379168775741</v>
      </c>
      <c r="Z17" s="23">
        <f>F!H17*Q_Sim!$S$7</f>
        <v>43.847798454513487</v>
      </c>
      <c r="AA17" s="23">
        <f>F!I17*Q_Sim!$S$7</f>
        <v>43.847798454513487</v>
      </c>
      <c r="AB17" s="23">
        <f>F!J17*Q_Sim!$S$7</f>
        <v>43.847798454513487</v>
      </c>
      <c r="AC17" s="23">
        <f>F!K17*Q_Sim!$S$7</f>
        <v>1.3396109038471531</v>
      </c>
      <c r="AD17" s="23">
        <f>F!L17*Q_Sim!$S$7</f>
        <v>1.3396109038471531</v>
      </c>
      <c r="AE17" s="23">
        <f>F!M17*Q_Sim!$S$7</f>
        <v>1.3396109038471531</v>
      </c>
      <c r="AF17" s="23">
        <f>F!N17*Q_Sim!$S$7</f>
        <v>1.3396109038471531</v>
      </c>
    </row>
    <row r="18" spans="1:32" x14ac:dyDescent="0.25">
      <c r="A18" t="str">
        <f t="shared" si="0"/>
        <v>j30j25</v>
      </c>
      <c r="B18" s="1" t="s">
        <v>17</v>
      </c>
      <c r="C18" s="1" t="s">
        <v>15</v>
      </c>
      <c r="D18" s="23">
        <f>'R'!C18*Q_Sim!$S$7</f>
        <v>44.41734998131848</v>
      </c>
      <c r="E18" s="23">
        <f>'R'!D18*Q_Sim!$S$7</f>
        <v>44.410040816805356</v>
      </c>
      <c r="F18" s="23">
        <f>'R'!E18*Q_Sim!$S$7</f>
        <v>44.620155238193639</v>
      </c>
      <c r="G18" s="23">
        <f>'R'!F18*Q_Sim!$S$7</f>
        <v>44.751728234005746</v>
      </c>
      <c r="H18" s="23">
        <f>'R'!G18*Q_Sim!$S$7</f>
        <v>44.589653627501171</v>
      </c>
      <c r="I18" s="23">
        <f>'R'!H18*Q_Sim!$S$7</f>
        <v>44.561641416082253</v>
      </c>
      <c r="J18" s="23">
        <f>'R'!I18*Q_Sim!$S$7</f>
        <v>44.777305858936082</v>
      </c>
      <c r="K18" s="23">
        <f>'R'!J18*Q_Sim!$S$7</f>
        <v>44.729979383038497</v>
      </c>
      <c r="L18" s="23">
        <f>'R'!K18*Q_Sim!$S$7</f>
        <v>44.742025391315956</v>
      </c>
      <c r="M18" s="23">
        <f>'R'!L18*Q_Sim!$S$7</f>
        <v>44.609096447698825</v>
      </c>
      <c r="N18" s="23">
        <f>'R'!M18*Q_Sim!$S$7</f>
        <v>44.608425397044442</v>
      </c>
      <c r="O18" s="23">
        <f>'R'!N18*Q_Sim!$S$7</f>
        <v>44.545090808150952</v>
      </c>
      <c r="R18" t="str">
        <f t="shared" si="1"/>
        <v>j30j25</v>
      </c>
      <c r="S18" s="1" t="s">
        <v>17</v>
      </c>
      <c r="T18" s="1" t="s">
        <v>15</v>
      </c>
      <c r="U18" s="23">
        <f>F!C18*Q_Sim!$S$7</f>
        <v>1.2355269050000001E-2</v>
      </c>
      <c r="V18" s="23">
        <f>F!D18*Q_Sim!$S$7</f>
        <v>0.28666275170662298</v>
      </c>
      <c r="W18" s="23">
        <f>F!E18*Q_Sim!$S$7</f>
        <v>0.28666275170662298</v>
      </c>
      <c r="X18" s="23">
        <f>F!F18*Q_Sim!$S$7</f>
        <v>3.6542575697352522</v>
      </c>
      <c r="Y18" s="23">
        <f>F!G18*Q_Sim!$S$7</f>
        <v>3.6513247940959084</v>
      </c>
      <c r="Z18" s="23">
        <f>F!H18*Q_Sim!$S$7</f>
        <v>3.6508806849269124</v>
      </c>
      <c r="AA18" s="23">
        <f>F!I18*Q_Sim!$S$7</f>
        <v>3.654782843382522</v>
      </c>
      <c r="AB18" s="23">
        <f>F!J18*Q_Sim!$S$7</f>
        <v>3.6538251805669875</v>
      </c>
      <c r="AC18" s="23">
        <f>F!K18*Q_Sim!$S$7</f>
        <v>0.28666275170662298</v>
      </c>
      <c r="AD18" s="23">
        <f>F!L18*Q_Sim!$S$7</f>
        <v>0.28666275170662298</v>
      </c>
      <c r="AE18" s="23">
        <f>F!M18*Q_Sim!$S$7</f>
        <v>0.28666275170662298</v>
      </c>
      <c r="AF18" s="23">
        <f>F!N18*Q_Sim!$S$7</f>
        <v>0.28666275170662298</v>
      </c>
    </row>
    <row r="19" spans="1:32" x14ac:dyDescent="0.25">
      <c r="A19" t="str">
        <f t="shared" si="0"/>
        <v>j31j30</v>
      </c>
      <c r="B19" s="1" t="s">
        <v>18</v>
      </c>
      <c r="C19" s="1" t="s">
        <v>17</v>
      </c>
      <c r="D19" s="23">
        <f>'R'!C19*Q_Sim!$S$7</f>
        <v>71.44617571364148</v>
      </c>
      <c r="E19" s="23">
        <f>'R'!D19*Q_Sim!$S$7</f>
        <v>71.434418779642868</v>
      </c>
      <c r="F19" s="23">
        <f>'R'!E19*Q_Sim!$S$7</f>
        <v>71.772391933754761</v>
      </c>
      <c r="G19" s="23">
        <f>'R'!F19*Q_Sim!$S$7</f>
        <v>71.98402966950249</v>
      </c>
      <c r="H19" s="23">
        <f>'R'!G19*Q_Sim!$S$7</f>
        <v>71.257810628587109</v>
      </c>
      <c r="I19" s="23">
        <f>'R'!H19*Q_Sim!$S$7</f>
        <v>71.282558745217671</v>
      </c>
      <c r="J19" s="23">
        <f>'R'!I19*Q_Sim!$S$7</f>
        <v>71.708751037485399</v>
      </c>
      <c r="K19" s="23">
        <f>'R'!J19*Q_Sim!$S$7</f>
        <v>71.661631358387865</v>
      </c>
      <c r="L19" s="23">
        <f>'R'!K19*Q_Sim!$S$7</f>
        <v>71.811443846525663</v>
      </c>
      <c r="M19" s="23">
        <f>'R'!L19*Q_Sim!$S$7</f>
        <v>71.75460365306698</v>
      </c>
      <c r="N19" s="23">
        <f>'R'!M19*Q_Sim!$S$7</f>
        <v>71.753524254971751</v>
      </c>
      <c r="O19" s="23">
        <f>'R'!N19*Q_Sim!$S$7</f>
        <v>71.65164933067436</v>
      </c>
      <c r="R19" t="str">
        <f t="shared" si="1"/>
        <v>j31j30</v>
      </c>
      <c r="S19" s="1" t="s">
        <v>18</v>
      </c>
      <c r="T19" s="1" t="s">
        <v>17</v>
      </c>
      <c r="U19" s="23">
        <f>F!C19*Q_Sim!$S$7</f>
        <v>1.2355269050000001E-2</v>
      </c>
      <c r="V19" s="23">
        <f>F!D19*Q_Sim!$S$7</f>
        <v>0.11805904366960801</v>
      </c>
      <c r="W19" s="23">
        <f>F!E19*Q_Sim!$S$7</f>
        <v>0.11805904366960801</v>
      </c>
      <c r="X19" s="23">
        <f>F!F19*Q_Sim!$S$7</f>
        <v>1.5049676019510121</v>
      </c>
      <c r="Y19" s="23">
        <f>F!G19*Q_Sim!$S$7</f>
        <v>1.5021696763229793</v>
      </c>
      <c r="Z19" s="23">
        <f>F!H19*Q_Sim!$S$7</f>
        <v>1.5022392848109813</v>
      </c>
      <c r="AA19" s="23">
        <f>F!I19*Q_Sim!$S$7</f>
        <v>1.5036998218037794</v>
      </c>
      <c r="AB19" s="23">
        <f>F!J19*Q_Sim!$S$7</f>
        <v>1.5035110773079281</v>
      </c>
      <c r="AC19" s="23">
        <f>F!K19*Q_Sim!$S$7</f>
        <v>0.11805904366960801</v>
      </c>
      <c r="AD19" s="23">
        <f>F!L19*Q_Sim!$S$7</f>
        <v>0.11805904366960801</v>
      </c>
      <c r="AE19" s="23">
        <f>F!M19*Q_Sim!$S$7</f>
        <v>0.11805904366960801</v>
      </c>
      <c r="AF19" s="23">
        <f>F!N19*Q_Sim!$S$7</f>
        <v>0.11805904366960801</v>
      </c>
    </row>
    <row r="20" spans="1:32" x14ac:dyDescent="0.25">
      <c r="A20" s="23" t="str">
        <f t="shared" si="0"/>
        <v>j32j29</v>
      </c>
      <c r="B20" s="1" t="s">
        <v>19</v>
      </c>
      <c r="C20" s="1" t="s">
        <v>16</v>
      </c>
      <c r="D20" s="23">
        <f>'R'!C20*Q_Sim!$S$7</f>
        <v>65.059472810022143</v>
      </c>
      <c r="E20" s="23">
        <f>'R'!D20*Q_Sim!$S$7</f>
        <v>65.105190609708771</v>
      </c>
      <c r="F20" s="23">
        <f>'R'!E20*Q_Sim!$S$7</f>
        <v>66.432529886648823</v>
      </c>
      <c r="G20" s="23">
        <f>'R'!F20*Q_Sim!$S$7</f>
        <v>67.711859171722438</v>
      </c>
      <c r="H20" s="23">
        <f>'R'!G20*Q_Sim!$S$7</f>
        <v>67.722360148955829</v>
      </c>
      <c r="I20" s="23">
        <f>'R'!H20*Q_Sim!$S$7</f>
        <v>65.834358140303166</v>
      </c>
      <c r="J20" s="23">
        <f>'R'!I20*Q_Sim!$S$7</f>
        <v>64.325835962980577</v>
      </c>
      <c r="K20" s="23">
        <f>'R'!J20*Q_Sim!$S$7</f>
        <v>64.325835962980577</v>
      </c>
      <c r="L20" s="23">
        <f>'R'!K20*Q_Sim!$S$7</f>
        <v>64.690262341793641</v>
      </c>
      <c r="M20" s="23">
        <f>'R'!L20*Q_Sim!$S$7</f>
        <v>64.995082111738796</v>
      </c>
      <c r="N20" s="23">
        <f>'R'!M20*Q_Sim!$S$7</f>
        <v>65.032679012097447</v>
      </c>
      <c r="O20" s="23">
        <f>'R'!N20*Q_Sim!$S$7</f>
        <v>66.652652679139095</v>
      </c>
      <c r="R20" s="23" t="str">
        <f t="shared" si="1"/>
        <v>j32j29</v>
      </c>
      <c r="S20" s="1" t="s">
        <v>19</v>
      </c>
      <c r="T20" s="1" t="s">
        <v>16</v>
      </c>
      <c r="U20" s="23">
        <f>F!C20*Q_Sim!$S$7</f>
        <v>4.9421076200000004E-2</v>
      </c>
      <c r="V20" s="23">
        <f>F!D20*Q_Sim!$S$7</f>
        <v>0.40935600969150504</v>
      </c>
      <c r="W20" s="23">
        <f>F!E20*Q_Sim!$S$7</f>
        <v>0.40935600969150504</v>
      </c>
      <c r="X20" s="23">
        <f>F!F20*Q_Sim!$S$7</f>
        <v>16.955971033216681</v>
      </c>
      <c r="Y20" s="23">
        <f>F!G20*Q_Sim!$S$7</f>
        <v>16.981556774830576</v>
      </c>
      <c r="Z20" s="23">
        <f>F!H20*Q_Sim!$S$7</f>
        <v>14.187243551834705</v>
      </c>
      <c r="AA20" s="23">
        <f>F!I20*Q_Sim!$S$7</f>
        <v>13.380424425006046</v>
      </c>
      <c r="AB20" s="23">
        <f>F!J20*Q_Sim!$S$7</f>
        <v>13.380424425006042</v>
      </c>
      <c r="AC20" s="23">
        <f>F!K20*Q_Sim!$S$7</f>
        <v>0.40935600969150504</v>
      </c>
      <c r="AD20" s="23">
        <f>F!L20*Q_Sim!$S$7</f>
        <v>0.40935600969150504</v>
      </c>
      <c r="AE20" s="23">
        <f>F!M20*Q_Sim!$S$7</f>
        <v>0.40935600969150504</v>
      </c>
      <c r="AF20" s="23">
        <f>F!N20*Q_Sim!$S$7</f>
        <v>0.40935600969150504</v>
      </c>
    </row>
    <row r="21" spans="1:32" x14ac:dyDescent="0.25">
      <c r="A21" s="23" t="str">
        <f t="shared" si="0"/>
        <v>j33j43</v>
      </c>
      <c r="B21" s="1" t="s">
        <v>20</v>
      </c>
      <c r="C21" s="1" t="s">
        <v>167</v>
      </c>
      <c r="D21" s="23">
        <f>'R'!C21*Q_Sim!$S$7</f>
        <v>52.516559632860535</v>
      </c>
      <c r="E21" s="23">
        <f>'R'!D21*Q_Sim!$S$7</f>
        <v>52.516559632860535</v>
      </c>
      <c r="F21" s="23">
        <f>'R'!E21*Q_Sim!$S$7</f>
        <v>52.516559632860528</v>
      </c>
      <c r="G21" s="23">
        <f>'R'!F21*Q_Sim!$S$7</f>
        <v>52.516559902026586</v>
      </c>
      <c r="H21" s="23">
        <f>'R'!G21*Q_Sim!$S$7</f>
        <v>52.954820395655062</v>
      </c>
      <c r="I21" s="23">
        <f>'R'!H21*Q_Sim!$S$7</f>
        <v>53.305104557279357</v>
      </c>
      <c r="J21" s="23">
        <f>'R'!I21*Q_Sim!$S$7</f>
        <v>53.070777942535841</v>
      </c>
      <c r="K21" s="23">
        <f>'R'!J21*Q_Sim!$S$7</f>
        <v>52.841263427491391</v>
      </c>
      <c r="L21" s="23">
        <f>'R'!K21*Q_Sim!$S$7</f>
        <v>52.516559632860528</v>
      </c>
      <c r="M21" s="23">
        <f>'R'!L21*Q_Sim!$S$7</f>
        <v>52.516559632860513</v>
      </c>
      <c r="N21" s="23">
        <f>'R'!M21*Q_Sim!$S$7</f>
        <v>52.516559632860535</v>
      </c>
      <c r="O21" s="23">
        <f>'R'!N21*Q_Sim!$S$7</f>
        <v>53.891117437245839</v>
      </c>
      <c r="R21" s="23" t="str">
        <f t="shared" si="1"/>
        <v>j33j43</v>
      </c>
      <c r="S21" s="1" t="s">
        <v>20</v>
      </c>
      <c r="T21" s="1" t="s">
        <v>167</v>
      </c>
      <c r="U21" s="23">
        <f>F!C21*Q_Sim!$S$7</f>
        <v>2.4710538100000002E-2</v>
      </c>
      <c r="V21" s="23">
        <f>F!D21*Q_Sim!$S$7</f>
        <v>5.5209025539163001E-2</v>
      </c>
      <c r="W21" s="23">
        <f>F!E21*Q_Sim!$S$7</f>
        <v>5.5209025539163001E-2</v>
      </c>
      <c r="X21" s="23">
        <f>F!F21*Q_Sim!$S$7</f>
        <v>1.8045910560078906</v>
      </c>
      <c r="Y21" s="23">
        <f>F!G21*Q_Sim!$S$7</f>
        <v>1.8328222091754587</v>
      </c>
      <c r="Z21" s="23">
        <f>F!H21*Q_Sim!$S$7</f>
        <v>1.8628015668082536</v>
      </c>
      <c r="AA21" s="23">
        <f>F!I21*Q_Sim!$S$7</f>
        <v>1.8419174968253416</v>
      </c>
      <c r="AB21" s="23">
        <f>F!J21*Q_Sim!$S$7</f>
        <v>1.824625920642974</v>
      </c>
      <c r="AC21" s="23">
        <f>F!K21*Q_Sim!$S$7</f>
        <v>5.5209025539163001E-2</v>
      </c>
      <c r="AD21" s="23">
        <f>F!L21*Q_Sim!$S$7</f>
        <v>5.5209025539163001E-2</v>
      </c>
      <c r="AE21" s="23">
        <f>F!M21*Q_Sim!$S$7</f>
        <v>5.5209025539163001E-2</v>
      </c>
      <c r="AF21" s="23">
        <f>F!N21*Q_Sim!$S$7</f>
        <v>5.5209025539163001E-2</v>
      </c>
    </row>
    <row r="22" spans="1:32" x14ac:dyDescent="0.25">
      <c r="A22" s="23" t="str">
        <f t="shared" si="0"/>
        <v>j34j33</v>
      </c>
      <c r="B22" s="1" t="s">
        <v>21</v>
      </c>
      <c r="C22" s="1" t="s">
        <v>20</v>
      </c>
      <c r="D22" s="23">
        <f>'R'!C22*Q_Sim!$S$7</f>
        <v>122.21661920162578</v>
      </c>
      <c r="E22" s="23">
        <f>'R'!D22*Q_Sim!$S$7</f>
        <v>122.58319918420251</v>
      </c>
      <c r="F22" s="23">
        <f>'R'!E22*Q_Sim!$S$7</f>
        <v>123.91521174153492</v>
      </c>
      <c r="G22" s="23">
        <f>'R'!F22*Q_Sim!$S$7</f>
        <v>129.21659761512973</v>
      </c>
      <c r="H22" s="23">
        <f>'R'!G22*Q_Sim!$S$7</f>
        <v>124.36471053100914</v>
      </c>
      <c r="I22" s="23">
        <f>'R'!H22*Q_Sim!$S$7</f>
        <v>122.83415678116485</v>
      </c>
      <c r="J22" s="23">
        <f>'R'!I22*Q_Sim!$S$7</f>
        <v>122.26655253052736</v>
      </c>
      <c r="K22" s="23">
        <f>'R'!J22*Q_Sim!$S$7</f>
        <v>122.17253546826686</v>
      </c>
      <c r="L22" s="23">
        <f>'R'!K22*Q_Sim!$S$7</f>
        <v>122.12852807520704</v>
      </c>
      <c r="M22" s="23">
        <f>'R'!L22*Q_Sim!$S$7</f>
        <v>122.08661520477504</v>
      </c>
      <c r="N22" s="23">
        <f>'R'!M22*Q_Sim!$S$7</f>
        <v>122.12603602813041</v>
      </c>
      <c r="O22" s="23">
        <f>'R'!N22*Q_Sim!$S$7</f>
        <v>121.90625117091996</v>
      </c>
      <c r="R22" s="23" t="str">
        <f t="shared" si="1"/>
        <v>j34j33</v>
      </c>
      <c r="S22" s="1" t="s">
        <v>21</v>
      </c>
      <c r="T22" s="1" t="s">
        <v>20</v>
      </c>
      <c r="U22" s="23">
        <f>F!C22*Q_Sim!$S$7</f>
        <v>3.7065807149999998E-2</v>
      </c>
      <c r="V22" s="23">
        <f>F!D22*Q_Sim!$S$7</f>
        <v>0.13565788890442801</v>
      </c>
      <c r="W22" s="23">
        <f>F!E22*Q_Sim!$S$7</f>
        <v>0.13565788890442801</v>
      </c>
      <c r="X22" s="23">
        <f>F!F22*Q_Sim!$S$7</f>
        <v>6.0944828960330621</v>
      </c>
      <c r="Y22" s="23">
        <f>F!G22*Q_Sim!$S$7</f>
        <v>4.656748728565848</v>
      </c>
      <c r="Z22" s="23">
        <f>F!H22*Q_Sim!$S$7</f>
        <v>4.501670051699314</v>
      </c>
      <c r="AA22" s="23">
        <f>F!I22*Q_Sim!$S$7</f>
        <v>4.4605569041382527</v>
      </c>
      <c r="AB22" s="23">
        <f>F!J22*Q_Sim!$S$7</f>
        <v>4.454423517831489</v>
      </c>
      <c r="AC22" s="23">
        <f>F!K22*Q_Sim!$S$7</f>
        <v>0.13565788890442801</v>
      </c>
      <c r="AD22" s="23">
        <f>F!L22*Q_Sim!$S$7</f>
        <v>0.13565788890442801</v>
      </c>
      <c r="AE22" s="23">
        <f>F!M22*Q_Sim!$S$7</f>
        <v>0.13565788890442801</v>
      </c>
      <c r="AF22" s="23">
        <f>F!N22*Q_Sim!$S$7</f>
        <v>0.13565788890442801</v>
      </c>
    </row>
    <row r="23" spans="1:32" x14ac:dyDescent="0.25">
      <c r="A23" s="23" t="str">
        <f t="shared" si="0"/>
        <v>j35j40</v>
      </c>
      <c r="B23" s="1" t="s">
        <v>165</v>
      </c>
      <c r="C23" s="1" t="s">
        <v>168</v>
      </c>
      <c r="D23" s="23">
        <f>'R'!C23*Q_Sim!$S$7</f>
        <v>141.52626825031945</v>
      </c>
      <c r="E23" s="23">
        <f>'R'!D23*Q_Sim!$S$7</f>
        <v>141.62571986440116</v>
      </c>
      <c r="F23" s="23">
        <f>'R'!E23*Q_Sim!$S$7</f>
        <v>144.51312989792456</v>
      </c>
      <c r="G23" s="23">
        <f>'R'!F23*Q_Sim!$S$7</f>
        <v>147.2961020272642</v>
      </c>
      <c r="H23" s="23">
        <f>'R'!G23*Q_Sim!$S$7</f>
        <v>150.66171383174361</v>
      </c>
      <c r="I23" s="23">
        <f>'R'!H23*Q_Sim!$S$7</f>
        <v>146.13554257759441</v>
      </c>
      <c r="J23" s="23">
        <f>'R'!I23*Q_Sim!$S$7</f>
        <v>142.26816804327814</v>
      </c>
      <c r="K23" s="23">
        <f>'R'!J23*Q_Sim!$S$7</f>
        <v>142.05386427528023</v>
      </c>
      <c r="L23" s="23">
        <f>'R'!K23*Q_Sim!$S$7</f>
        <v>141.88288924768571</v>
      </c>
      <c r="M23" s="23">
        <f>'R'!L23*Q_Sim!$S$7</f>
        <v>141.38619679193724</v>
      </c>
      <c r="N23" s="23">
        <f>'R'!M23*Q_Sim!$S$7</f>
        <v>141.46798271450498</v>
      </c>
      <c r="O23" s="23">
        <f>'R'!N23*Q_Sim!$S$7</f>
        <v>141.32946266455329</v>
      </c>
      <c r="R23" s="23" t="str">
        <f t="shared" si="1"/>
        <v>j35j40</v>
      </c>
      <c r="S23" s="1" t="s">
        <v>165</v>
      </c>
      <c r="T23" s="1" t="s">
        <v>168</v>
      </c>
      <c r="U23" s="23">
        <f>F!C23*Q_Sim!$S$7</f>
        <v>4.9421076200000004E-2</v>
      </c>
      <c r="V23" s="23">
        <f>F!D23*Q_Sim!$S$7</f>
        <v>0.36914133867142201</v>
      </c>
      <c r="W23" s="23">
        <f>F!E23*Q_Sim!$S$7</f>
        <v>0.36914133867142201</v>
      </c>
      <c r="X23" s="23">
        <f>F!F23*Q_Sim!$S$7</f>
        <v>15.290235632285992</v>
      </c>
      <c r="Y23" s="23">
        <f>F!G23*Q_Sim!$S$7</f>
        <v>20.758956724330879</v>
      </c>
      <c r="Z23" s="23">
        <f>F!H23*Q_Sim!$S$7</f>
        <v>14.285754123955524</v>
      </c>
      <c r="AA23" s="23">
        <f>F!I23*Q_Sim!$S$7</f>
        <v>12.514608141523327</v>
      </c>
      <c r="AB23" s="23">
        <f>F!J23*Q_Sim!$S$7</f>
        <v>12.460626272966737</v>
      </c>
      <c r="AC23" s="23">
        <f>F!K23*Q_Sim!$S$7</f>
        <v>0.36914133867142201</v>
      </c>
      <c r="AD23" s="23">
        <f>F!L23*Q_Sim!$S$7</f>
        <v>0.36914133867142201</v>
      </c>
      <c r="AE23" s="23">
        <f>F!M23*Q_Sim!$S$7</f>
        <v>0.36914133867142201</v>
      </c>
      <c r="AF23" s="23">
        <f>F!N23*Q_Sim!$S$7</f>
        <v>0.36914133867142201</v>
      </c>
    </row>
    <row r="24" spans="1:32" x14ac:dyDescent="0.25">
      <c r="A24" s="23" t="str">
        <f t="shared" si="0"/>
        <v>j37j1</v>
      </c>
      <c r="B24" s="1" t="s">
        <v>22</v>
      </c>
      <c r="C24" s="1" t="s">
        <v>0</v>
      </c>
      <c r="D24" s="23">
        <f>'R'!C24*Q_Sim!$S$7</f>
        <v>144.77841625914147</v>
      </c>
      <c r="E24" s="23">
        <f>'R'!D24*Q_Sim!$S$7</f>
        <v>147.72571887272662</v>
      </c>
      <c r="F24" s="23">
        <f>'R'!E24*Q_Sim!$S$7</f>
        <v>149.42607655501936</v>
      </c>
      <c r="G24" s="23">
        <f>'R'!F24*Q_Sim!$S$7</f>
        <v>147.97767871773581</v>
      </c>
      <c r="H24" s="23">
        <f>'R'!G24*Q_Sim!$S$7</f>
        <v>142.9877592625102</v>
      </c>
      <c r="I24" s="23">
        <f>'R'!H24*Q_Sim!$S$7</f>
        <v>170.23033640301131</v>
      </c>
      <c r="J24" s="23">
        <f>'R'!I24*Q_Sim!$S$7</f>
        <v>175.29335760008703</v>
      </c>
      <c r="K24" s="23">
        <f>'R'!J24*Q_Sim!$S$7</f>
        <v>169.97503923907448</v>
      </c>
      <c r="L24" s="23">
        <f>'R'!K24*Q_Sim!$S$7</f>
        <v>150.65271012914843</v>
      </c>
      <c r="M24" s="23">
        <f>'R'!L24*Q_Sim!$S$7</f>
        <v>141.88117347895565</v>
      </c>
      <c r="N24" s="23">
        <f>'R'!M24*Q_Sim!$S$7</f>
        <v>144.77595718030054</v>
      </c>
      <c r="O24" s="23">
        <f>'R'!N24*Q_Sim!$S$7</f>
        <v>145.17410450899362</v>
      </c>
      <c r="R24" s="23" t="str">
        <f t="shared" si="1"/>
        <v>j37j1</v>
      </c>
      <c r="S24" s="1" t="s">
        <v>22</v>
      </c>
      <c r="T24" s="1" t="s">
        <v>0</v>
      </c>
      <c r="U24" s="23">
        <f>F!C24*Q_Sim!$S$7</f>
        <v>0.12355269050000001</v>
      </c>
      <c r="V24" s="23">
        <f>F!D24*Q_Sim!$S$7</f>
        <v>2.6156168826249058</v>
      </c>
      <c r="W24" s="23">
        <f>F!E24*Q_Sim!$S$7</f>
        <v>2.6156168826249058</v>
      </c>
      <c r="X24" s="23">
        <f>F!F24*Q_Sim!$S$7</f>
        <v>40.112101798206957</v>
      </c>
      <c r="Y24" s="23">
        <f>F!G24*Q_Sim!$S$7</f>
        <v>39.555875692450293</v>
      </c>
      <c r="Z24" s="23">
        <f>F!H24*Q_Sim!$S$7</f>
        <v>57.3241834396676</v>
      </c>
      <c r="AA24" s="23">
        <f>F!I24*Q_Sim!$S$7</f>
        <v>72.939643354627307</v>
      </c>
      <c r="AB24" s="23">
        <f>F!J24*Q_Sim!$S$7</f>
        <v>56.761024558180139</v>
      </c>
      <c r="AC24" s="23">
        <f>F!K24*Q_Sim!$S$7</f>
        <v>2.6156168826249058</v>
      </c>
      <c r="AD24" s="23">
        <f>F!L24*Q_Sim!$S$7</f>
        <v>2.6156168826249058</v>
      </c>
      <c r="AE24" s="23">
        <f>F!M24*Q_Sim!$S$7</f>
        <v>2.6156168826249058</v>
      </c>
      <c r="AF24" s="23">
        <f>F!N24*Q_Sim!$S$7</f>
        <v>2.6156168826249058</v>
      </c>
    </row>
    <row r="25" spans="1:32" x14ac:dyDescent="0.25">
      <c r="A25" s="23" t="str">
        <f t="shared" si="0"/>
        <v>j40j32</v>
      </c>
      <c r="B25" s="1" t="s">
        <v>168</v>
      </c>
      <c r="C25" s="1" t="s">
        <v>19</v>
      </c>
      <c r="D25" s="23">
        <f>'R'!C25*Q_Sim!$S$7</f>
        <v>60.869927900974744</v>
      </c>
      <c r="E25" s="23">
        <f>'R'!D25*Q_Sim!$S$7</f>
        <v>60.912701674731593</v>
      </c>
      <c r="F25" s="23">
        <f>'R'!E25*Q_Sim!$S$7</f>
        <v>62.154566119643377</v>
      </c>
      <c r="G25" s="23">
        <f>'R'!F25*Q_Sim!$S$7</f>
        <v>63.351512205748897</v>
      </c>
      <c r="H25" s="23">
        <f>'R'!G25*Q_Sim!$S$7</f>
        <v>63.36133696607169</v>
      </c>
      <c r="I25" s="23">
        <f>'R'!H25*Q_Sim!$S$7</f>
        <v>61.594914012124775</v>
      </c>
      <c r="J25" s="23">
        <f>'R'!I25*Q_Sim!$S$7</f>
        <v>60.183534051625188</v>
      </c>
      <c r="K25" s="23">
        <f>'R'!J25*Q_Sim!$S$7</f>
        <v>60.183534051625188</v>
      </c>
      <c r="L25" s="23">
        <f>'R'!K25*Q_Sim!$S$7</f>
        <v>60.524492968740027</v>
      </c>
      <c r="M25" s="23">
        <f>'R'!L25*Q_Sim!$S$7</f>
        <v>60.809683681451979</v>
      </c>
      <c r="N25" s="23">
        <f>'R'!M25*Q_Sim!$S$7</f>
        <v>60.844859506205637</v>
      </c>
      <c r="O25" s="23">
        <f>'R'!N25*Q_Sim!$S$7</f>
        <v>60.785282541747804</v>
      </c>
      <c r="R25" s="23" t="str">
        <f t="shared" si="1"/>
        <v>j40j32</v>
      </c>
      <c r="S25" s="1" t="s">
        <v>168</v>
      </c>
      <c r="T25" s="1" t="s">
        <v>19</v>
      </c>
      <c r="U25" s="23">
        <f>F!C25*Q_Sim!$S$7</f>
        <v>2.4710538100000002E-2</v>
      </c>
      <c r="V25" s="23">
        <f>F!D25*Q_Sim!$S$7</f>
        <v>0.15927424437736001</v>
      </c>
      <c r="W25" s="23">
        <f>F!E25*Q_Sim!$S$7</f>
        <v>0.15927424437736001</v>
      </c>
      <c r="X25" s="23">
        <f>F!F25*Q_Sim!$S$7</f>
        <v>6.5973123883908009</v>
      </c>
      <c r="Y25" s="23">
        <f>F!G25*Q_Sim!$S$7</f>
        <v>6.6072674142507086</v>
      </c>
      <c r="Z25" s="23">
        <f>F!H25*Q_Sim!$S$7</f>
        <v>5.520042317734509</v>
      </c>
      <c r="AA25" s="23">
        <f>F!I25*Q_Sim!$S$7</f>
        <v>5.2061211739563129</v>
      </c>
      <c r="AB25" s="23">
        <f>F!J25*Q_Sim!$S$7</f>
        <v>5.2061211740067499</v>
      </c>
      <c r="AC25" s="23">
        <f>F!K25*Q_Sim!$S$7</f>
        <v>0.15927424437736001</v>
      </c>
      <c r="AD25" s="23">
        <f>F!L25*Q_Sim!$S$7</f>
        <v>0.15927424437736001</v>
      </c>
      <c r="AE25" s="23">
        <f>F!M25*Q_Sim!$S$7</f>
        <v>0.15927424437736001</v>
      </c>
      <c r="AF25" s="23">
        <f>F!N25*Q_Sim!$S$7</f>
        <v>0.15927424437736001</v>
      </c>
    </row>
    <row r="26" spans="1:32" x14ac:dyDescent="0.25">
      <c r="A26" s="23" t="str">
        <f t="shared" si="0"/>
        <v>j43j45</v>
      </c>
      <c r="B26" s="1" t="s">
        <v>167</v>
      </c>
      <c r="C26" s="1" t="s">
        <v>169</v>
      </c>
      <c r="D26" s="23">
        <f>'R'!C26*Q_Sim!$S$7</f>
        <v>81.272242212367601</v>
      </c>
      <c r="E26" s="23">
        <f>'R'!D26*Q_Sim!$S$7</f>
        <v>81.272242212367601</v>
      </c>
      <c r="F26" s="23">
        <f>'R'!E26*Q_Sim!$S$7</f>
        <v>81.272242212367601</v>
      </c>
      <c r="G26" s="23">
        <f>'R'!F26*Q_Sim!$S$7</f>
        <v>81.272242628916757</v>
      </c>
      <c r="H26" s="23">
        <f>'R'!G26*Q_Sim!$S$7</f>
        <v>81.328358871994013</v>
      </c>
      <c r="I26" s="23">
        <f>'R'!H26*Q_Sim!$S$7</f>
        <v>81.272242628916743</v>
      </c>
      <c r="J26" s="23">
        <f>'R'!I26*Q_Sim!$S$7</f>
        <v>81.272242628916743</v>
      </c>
      <c r="K26" s="23">
        <f>'R'!J26*Q_Sim!$S$7</f>
        <v>81.272242628916743</v>
      </c>
      <c r="L26" s="23">
        <f>'R'!K26*Q_Sim!$S$7</f>
        <v>81.272242212367615</v>
      </c>
      <c r="M26" s="23">
        <f>'R'!L26*Q_Sim!$S$7</f>
        <v>81.272242212367587</v>
      </c>
      <c r="N26" s="23">
        <f>'R'!M26*Q_Sim!$S$7</f>
        <v>81.272242212367601</v>
      </c>
      <c r="O26" s="23">
        <f>'R'!N26*Q_Sim!$S$7</f>
        <v>83.399445433482668</v>
      </c>
      <c r="R26" s="23" t="str">
        <f t="shared" si="1"/>
        <v>j43j45</v>
      </c>
      <c r="S26" s="1" t="s">
        <v>167</v>
      </c>
      <c r="T26" s="1" t="s">
        <v>169</v>
      </c>
      <c r="U26" s="23">
        <f>F!C26*Q_Sim!$S$7</f>
        <v>2.4710538100000002E-2</v>
      </c>
      <c r="V26" s="23">
        <f>F!D26*Q_Sim!$S$7</f>
        <v>0.149000591056904</v>
      </c>
      <c r="W26" s="23">
        <f>F!E26*Q_Sim!$S$7</f>
        <v>0.149000591056904</v>
      </c>
      <c r="X26" s="23">
        <f>F!F26*Q_Sim!$S$7</f>
        <v>4.8703111734468045</v>
      </c>
      <c r="Y26" s="23">
        <f>F!G26*Q_Sim!$S$7</f>
        <v>4.8757375926403164</v>
      </c>
      <c r="Z26" s="23">
        <f>F!H26*Q_Sim!$S$7</f>
        <v>4.8703111734338105</v>
      </c>
      <c r="AA26" s="23">
        <f>F!I26*Q_Sim!$S$7</f>
        <v>4.8703111734468054</v>
      </c>
      <c r="AB26" s="23">
        <f>F!J26*Q_Sim!$S$7</f>
        <v>4.8703111734939881</v>
      </c>
      <c r="AC26" s="23">
        <f>F!K26*Q_Sim!$S$7</f>
        <v>0.149000591056904</v>
      </c>
      <c r="AD26" s="23">
        <f>F!L26*Q_Sim!$S$7</f>
        <v>0.149000591056904</v>
      </c>
      <c r="AE26" s="23">
        <f>F!M26*Q_Sim!$S$7</f>
        <v>0.149000591056904</v>
      </c>
      <c r="AF26" s="23">
        <f>F!N26*Q_Sim!$S$7</f>
        <v>0.149000591056904</v>
      </c>
    </row>
    <row r="27" spans="1:32" x14ac:dyDescent="0.25">
      <c r="A27" s="23" t="str">
        <f t="shared" si="0"/>
        <v>j45j32</v>
      </c>
      <c r="B27" s="1" t="s">
        <v>169</v>
      </c>
      <c r="C27" s="1" t="s">
        <v>19</v>
      </c>
      <c r="D27" s="23">
        <f>'R'!C27*Q_Sim!$S$7</f>
        <v>43.339257028843186</v>
      </c>
      <c r="E27" s="23">
        <f>'R'!D27*Q_Sim!$S$7</f>
        <v>43.339257028843178</v>
      </c>
      <c r="F27" s="23">
        <f>'R'!E27*Q_Sim!$S$7</f>
        <v>43.339257028843178</v>
      </c>
      <c r="G27" s="23">
        <f>'R'!F27*Q_Sim!$S$7</f>
        <v>43.339257250972295</v>
      </c>
      <c r="H27" s="23">
        <f>'R'!G27*Q_Sim!$S$7</f>
        <v>43.339257250972281</v>
      </c>
      <c r="I27" s="23">
        <f>'R'!H27*Q_Sim!$S$7</f>
        <v>43.339257250972281</v>
      </c>
      <c r="J27" s="23">
        <f>'R'!I27*Q_Sim!$S$7</f>
        <v>43.339257250972281</v>
      </c>
      <c r="K27" s="23">
        <f>'R'!J27*Q_Sim!$S$7</f>
        <v>43.339257250972281</v>
      </c>
      <c r="L27" s="23">
        <f>'R'!K27*Q_Sim!$S$7</f>
        <v>43.339257028843171</v>
      </c>
      <c r="M27" s="23">
        <f>'R'!L27*Q_Sim!$S$7</f>
        <v>43.339257028843186</v>
      </c>
      <c r="N27" s="23">
        <f>'R'!M27*Q_Sim!$S$7</f>
        <v>43.339257028843178</v>
      </c>
      <c r="O27" s="23">
        <f>'R'!N27*Q_Sim!$S$7</f>
        <v>44.473609972023823</v>
      </c>
      <c r="R27" s="23" t="str">
        <f t="shared" si="1"/>
        <v>j45j32</v>
      </c>
      <c r="S27" s="1" t="s">
        <v>169</v>
      </c>
      <c r="T27" s="1" t="s">
        <v>19</v>
      </c>
      <c r="U27" s="23">
        <f>F!C27*Q_Sim!$S$7</f>
        <v>2.4710538100000002E-2</v>
      </c>
      <c r="V27" s="23">
        <f>F!D27*Q_Sim!$S$7</f>
        <v>6.8024157703203997E-2</v>
      </c>
      <c r="W27" s="23">
        <f>F!E27*Q_Sim!$S$7</f>
        <v>6.8024157703203997E-2</v>
      </c>
      <c r="X27" s="23">
        <f>F!F27*Q_Sim!$S$7</f>
        <v>2.2234731619265684</v>
      </c>
      <c r="Y27" s="23">
        <f>F!G27*Q_Sim!$S$7</f>
        <v>2.223473161941397</v>
      </c>
      <c r="Z27" s="23">
        <f>F!H27*Q_Sim!$S$7</f>
        <v>2.223473161941397</v>
      </c>
      <c r="AA27" s="23">
        <f>F!I27*Q_Sim!$S$7</f>
        <v>2.223473161941397</v>
      </c>
      <c r="AB27" s="23">
        <f>F!J27*Q_Sim!$S$7</f>
        <v>2.223473161941397</v>
      </c>
      <c r="AC27" s="23">
        <f>F!K27*Q_Sim!$S$7</f>
        <v>6.8024157703203997E-2</v>
      </c>
      <c r="AD27" s="23">
        <f>F!L27*Q_Sim!$S$7</f>
        <v>6.8024157703203997E-2</v>
      </c>
      <c r="AE27" s="23">
        <f>F!M27*Q_Sim!$S$7</f>
        <v>6.8024157703203997E-2</v>
      </c>
      <c r="AF27" s="23">
        <f>F!N27*Q_Sim!$S$7</f>
        <v>6.8024157703203997E-2</v>
      </c>
    </row>
    <row r="30" spans="1:32" x14ac:dyDescent="0.25">
      <c r="A30" t="s">
        <v>197</v>
      </c>
    </row>
    <row r="33" spans="1:15" x14ac:dyDescent="0.25">
      <c r="A33" t="s">
        <v>161</v>
      </c>
    </row>
    <row r="34" spans="1:15" x14ac:dyDescent="0.25">
      <c r="A34" s="23" t="str">
        <f t="shared" ref="A34" si="2">B34&amp;C34</f>
        <v>j21j23</v>
      </c>
      <c r="B34" s="1" t="s">
        <v>12</v>
      </c>
      <c r="C34" s="1" t="s">
        <v>13</v>
      </c>
      <c r="D34" s="23">
        <f>W!C14*Q_Sim!$S$7</f>
        <v>27004.695744625027</v>
      </c>
      <c r="E34" s="23">
        <f>W!D14*Q_Sim!$S$7</f>
        <v>30615.202872417165</v>
      </c>
      <c r="F34" s="23">
        <f>W!E14*Q_Sim!$S$7</f>
        <v>22643.282689209198</v>
      </c>
      <c r="G34" s="23">
        <f>W!F14*Q_Sim!$S$7</f>
        <v>10338.56535403228</v>
      </c>
      <c r="H34" s="23">
        <f>W!G14*Q_Sim!$S$7</f>
        <v>8981.971096571182</v>
      </c>
      <c r="I34" s="23">
        <f>W!H14*Q_Sim!$S$7</f>
        <v>8687.9001374059644</v>
      </c>
      <c r="J34" s="23">
        <f>W!I14*Q_Sim!$S$7</f>
        <v>10432.337908953221</v>
      </c>
      <c r="K34" s="23">
        <f>W!J14*Q_Sim!$S$7</f>
        <v>10043.313599418745</v>
      </c>
      <c r="L34" s="23">
        <f>W!K14*Q_Sim!$S$7</f>
        <v>12591.071956717929</v>
      </c>
      <c r="M34" s="23">
        <f>W!L14*Q_Sim!$S$7</f>
        <v>13933.925090609218</v>
      </c>
      <c r="N34" s="23">
        <f>W!M14*Q_Sim!$S$7</f>
        <v>29583.419718436671</v>
      </c>
      <c r="O34" s="23">
        <f>W!N14*Q_Sim!$S$7</f>
        <v>30179.95949751286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6"/>
  <sheetViews>
    <sheetView workbookViewId="0">
      <selection activeCell="T27" sqref="T27"/>
    </sheetView>
  </sheetViews>
  <sheetFormatPr defaultRowHeight="15" x14ac:dyDescent="0.25"/>
  <sheetData>
    <row r="1" spans="1:14" x14ac:dyDescent="0.25">
      <c r="A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t="s">
        <v>148</v>
      </c>
    </row>
    <row r="2" spans="1:14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tr">
        <f>"http://bearriverfellows.usu.edu/wash/2005v2/"&amp;A2&amp;"S.jpg"</f>
        <v>http://bearriverfellows.usu.edu/wash/2005v2/j1S.jpg</v>
      </c>
    </row>
    <row r="3" spans="1:14" x14ac:dyDescent="0.25">
      <c r="A3" s="1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>"http://bearriverfellows.usu.edu/wash/2005v2/"&amp;A3&amp;"S.jpg"</f>
        <v>http://bearriverfellows.usu.edu/wash/2005v2/j7S.jpg</v>
      </c>
    </row>
    <row r="4" spans="1:14" x14ac:dyDescent="0.25">
      <c r="A4" s="1" t="s">
        <v>9</v>
      </c>
      <c r="B4">
        <f>STOR!B4*810.714402</f>
        <v>0</v>
      </c>
      <c r="C4">
        <f>STOR!C4*810.714402</f>
        <v>0</v>
      </c>
      <c r="D4">
        <f>STOR!D4*810.714402</f>
        <v>0</v>
      </c>
      <c r="E4">
        <f>STOR!E4*810.714402</f>
        <v>0</v>
      </c>
      <c r="F4">
        <f>STOR!F4*810.714402</f>
        <v>0</v>
      </c>
      <c r="G4">
        <f>STOR!G4*810.714402</f>
        <v>0</v>
      </c>
      <c r="H4">
        <f>STOR!H4*810.714402</f>
        <v>0</v>
      </c>
      <c r="I4">
        <f>STOR!I4*810.714402</f>
        <v>0</v>
      </c>
      <c r="J4">
        <f>STOR!J4*810.714402</f>
        <v>0</v>
      </c>
      <c r="K4">
        <f>STOR!K4*810.714402</f>
        <v>0</v>
      </c>
      <c r="L4">
        <f>STOR!L4*810.714402</f>
        <v>0</v>
      </c>
      <c r="M4">
        <f>STOR!M4*810.714402</f>
        <v>0</v>
      </c>
      <c r="N4" t="str">
        <f>"http://bearriverfellows.usu.edu/wash/2005v2/"&amp;A4&amp;"S.jpg"</f>
        <v>http://bearriverfellows.usu.edu/wash/2005v2/j17S.jpg</v>
      </c>
    </row>
    <row r="5" spans="1:14" x14ac:dyDescent="0.25">
      <c r="A5" s="1" t="s">
        <v>16</v>
      </c>
      <c r="B5">
        <f>STOR!B2*810.714402</f>
        <v>4053.5720099999999</v>
      </c>
      <c r="C5">
        <f>STOR!C2*810.714402</f>
        <v>5032.0870253533694</v>
      </c>
      <c r="D5">
        <f>STOR!D2*810.714402</f>
        <v>5694.9641882549768</v>
      </c>
      <c r="E5">
        <f>STOR!E2*810.714402</f>
        <v>8153.1109386608468</v>
      </c>
      <c r="F5">
        <f>STOR!F2*810.714402</f>
        <v>12147.265945749134</v>
      </c>
      <c r="G5">
        <f>STOR!G2*810.714402</f>
        <v>14417.893210026425</v>
      </c>
      <c r="H5">
        <f>STOR!H2*810.714402</f>
        <v>11996.978047691075</v>
      </c>
      <c r="I5">
        <f>STOR!I2*810.714402</f>
        <v>7263.6000111315052</v>
      </c>
      <c r="J5">
        <f>STOR!J2*810.714402</f>
        <v>3631.6159910394886</v>
      </c>
      <c r="K5">
        <f>STOR!K2*810.714402</f>
        <v>3405.0004884</v>
      </c>
      <c r="L5">
        <f>STOR!L2*810.714402</f>
        <v>4259.5581595356898</v>
      </c>
      <c r="M5">
        <f>STOR!M2*810.714402</f>
        <v>4053.5720099999999</v>
      </c>
      <c r="N5" t="str">
        <f>"http://bearriverfellows.usu.edu/wash/2005v2/"&amp;A5&amp;"S.jpg"</f>
        <v>http://bearriverfellows.usu.edu/wash/2005v2/j29S.jpg</v>
      </c>
    </row>
    <row r="6" spans="1:14" x14ac:dyDescent="0.25">
      <c r="A6" s="1" t="s">
        <v>20</v>
      </c>
      <c r="B6">
        <f>STOR!B3*810.714402</f>
        <v>2432.1432059999997</v>
      </c>
      <c r="C6">
        <f>STOR!C3*810.714402</f>
        <v>2724.5016476340211</v>
      </c>
      <c r="D6">
        <f>STOR!D3*810.714402</f>
        <v>3302.2644595919296</v>
      </c>
      <c r="E6">
        <f>STOR!E3*810.714402</f>
        <v>4917.0786544979328</v>
      </c>
      <c r="F6">
        <f>STOR!F3*810.714402</f>
        <v>10651.792430938829</v>
      </c>
      <c r="G6">
        <f>STOR!G3*810.714402</f>
        <v>9429.0944943551731</v>
      </c>
      <c r="H6">
        <f>STOR!H3*810.714402</f>
        <v>6725.7364104903336</v>
      </c>
      <c r="I6">
        <f>STOR!I3*810.714402</f>
        <v>4411.2691138288874</v>
      </c>
      <c r="J6">
        <f>STOR!J3*810.714402</f>
        <v>2608.670600418257</v>
      </c>
      <c r="K6">
        <f>STOR!K3*810.714402</f>
        <v>2031.7624248954189</v>
      </c>
      <c r="L6">
        <f>STOR!L3*810.714402</f>
        <v>2210.3091589354494</v>
      </c>
      <c r="M6">
        <f>STOR!M3*810.714402</f>
        <v>2432.1432059999997</v>
      </c>
      <c r="N6" t="str">
        <f>"http://bearriverfellows.usu.edu/wash/2005v2/"&amp;A6&amp;"S.jpg"</f>
        <v>http://bearriverfellows.usu.edu/wash/2005v2/j33S.jpg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6"/>
  <sheetViews>
    <sheetView workbookViewId="0">
      <selection activeCell="B2" sqref="B2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16</v>
      </c>
      <c r="B2">
        <v>5</v>
      </c>
      <c r="C2">
        <v>6.206978700439282</v>
      </c>
      <c r="D2">
        <v>7.0246244228617725</v>
      </c>
      <c r="E2">
        <v>10.056699274796955</v>
      </c>
      <c r="F2">
        <v>14.983409590087847</v>
      </c>
      <c r="G2">
        <v>17.784182906407064</v>
      </c>
      <c r="H2">
        <v>14.798032473698518</v>
      </c>
      <c r="I2">
        <v>8.9595053365432946</v>
      </c>
      <c r="J2">
        <v>4.4795256900339222</v>
      </c>
      <c r="K2">
        <v>4.2</v>
      </c>
      <c r="L2">
        <v>5.2540797955821805</v>
      </c>
      <c r="M2">
        <v>5</v>
      </c>
    </row>
    <row r="3" spans="1:13" x14ac:dyDescent="0.25">
      <c r="A3" s="1" t="s">
        <v>20</v>
      </c>
      <c r="B3">
        <v>3</v>
      </c>
      <c r="C3">
        <v>3.3606182903779489</v>
      </c>
      <c r="D3">
        <v>4.0732771632591893</v>
      </c>
      <c r="E3">
        <v>6.0651181752386503</v>
      </c>
      <c r="F3">
        <v>13.138772920107604</v>
      </c>
      <c r="G3">
        <v>11.630599470163567</v>
      </c>
      <c r="H3">
        <v>8.2960613428085299</v>
      </c>
      <c r="I3">
        <v>5.4412122233754125</v>
      </c>
      <c r="J3">
        <v>3.2177430103409672</v>
      </c>
      <c r="K3">
        <v>2.5061383144090477</v>
      </c>
      <c r="L3">
        <v>2.7263721397852381</v>
      </c>
      <c r="M3">
        <v>3</v>
      </c>
    </row>
    <row r="4" spans="1:13" x14ac:dyDescent="0.25">
      <c r="A4" s="1"/>
    </row>
    <row r="5" spans="1:13" x14ac:dyDescent="0.25">
      <c r="A5" s="1"/>
    </row>
    <row r="6" spans="1:13" x14ac:dyDescent="0.25">
      <c r="A6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2"/>
  <sheetViews>
    <sheetView workbookViewId="0">
      <selection activeCell="T39" sqref="T39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150</v>
      </c>
    </row>
    <row r="3" spans="1:13" x14ac:dyDescent="0.25">
      <c r="A3" t="s">
        <v>151</v>
      </c>
      <c r="B3">
        <v>23.046340000000001</v>
      </c>
      <c r="C3">
        <v>23.046340000000001</v>
      </c>
      <c r="D3">
        <v>23.046340000000001</v>
      </c>
      <c r="E3">
        <v>23.046340000000001</v>
      </c>
      <c r="F3">
        <v>23.046340000000001</v>
      </c>
      <c r="G3">
        <v>23.046340000000001</v>
      </c>
      <c r="H3">
        <v>23.046340000000001</v>
      </c>
      <c r="I3">
        <v>23.046340000000001</v>
      </c>
      <c r="J3">
        <v>23.046340000000001</v>
      </c>
      <c r="K3">
        <v>23.046340000000001</v>
      </c>
      <c r="L3">
        <v>23.046340000000001</v>
      </c>
      <c r="M3">
        <v>23.046340000000001</v>
      </c>
    </row>
    <row r="4" spans="1:13" x14ac:dyDescent="0.25">
      <c r="A4" s="1" t="s">
        <v>152</v>
      </c>
      <c r="B4">
        <v>4.2</v>
      </c>
      <c r="C4">
        <v>4.2</v>
      </c>
      <c r="D4">
        <v>4.2</v>
      </c>
      <c r="E4">
        <v>4.2</v>
      </c>
      <c r="F4">
        <v>4.2</v>
      </c>
      <c r="G4">
        <v>4.2</v>
      </c>
      <c r="H4">
        <v>4.2</v>
      </c>
      <c r="I4">
        <v>4.2</v>
      </c>
      <c r="J4">
        <v>4.2</v>
      </c>
      <c r="K4">
        <v>4.2</v>
      </c>
      <c r="L4">
        <v>4.2</v>
      </c>
      <c r="M4">
        <v>4.2</v>
      </c>
    </row>
    <row r="9" spans="1:13" x14ac:dyDescent="0.25">
      <c r="A9" s="1"/>
    </row>
    <row r="10" spans="1:13" x14ac:dyDescent="0.25">
      <c r="A10" s="1" t="s">
        <v>153</v>
      </c>
    </row>
    <row r="11" spans="1:13" x14ac:dyDescent="0.25">
      <c r="A11" t="s">
        <v>151</v>
      </c>
      <c r="B11">
        <v>16.035240000000002</v>
      </c>
      <c r="C11">
        <v>16.035240000000002</v>
      </c>
      <c r="D11">
        <v>16.035240000000002</v>
      </c>
      <c r="E11">
        <v>16.035240000000002</v>
      </c>
      <c r="F11">
        <v>16.035240000000002</v>
      </c>
      <c r="G11">
        <v>16.035240000000002</v>
      </c>
      <c r="H11">
        <v>16.035240000000002</v>
      </c>
      <c r="I11">
        <v>16.035240000000002</v>
      </c>
      <c r="J11">
        <v>16.035240000000002</v>
      </c>
      <c r="K11">
        <v>16.035240000000002</v>
      </c>
      <c r="L11">
        <v>16.035240000000002</v>
      </c>
      <c r="M11">
        <v>16.035240000000002</v>
      </c>
    </row>
    <row r="12" spans="1:13" x14ac:dyDescent="0.25">
      <c r="A12" t="s">
        <v>152</v>
      </c>
      <c r="B12">
        <f>2000*1233.48/1000000</f>
        <v>2.4669599999999998</v>
      </c>
      <c r="C12">
        <f t="shared" ref="C12:M12" si="0">2000*1233.48/1000000</f>
        <v>2.4669599999999998</v>
      </c>
      <c r="D12">
        <f t="shared" si="0"/>
        <v>2.4669599999999998</v>
      </c>
      <c r="E12">
        <f t="shared" si="0"/>
        <v>2.4669599999999998</v>
      </c>
      <c r="F12">
        <f t="shared" si="0"/>
        <v>2.4669599999999998</v>
      </c>
      <c r="G12">
        <f t="shared" si="0"/>
        <v>2.4669599999999998</v>
      </c>
      <c r="H12">
        <f t="shared" si="0"/>
        <v>2.4669599999999998</v>
      </c>
      <c r="I12">
        <f t="shared" si="0"/>
        <v>2.4669599999999998</v>
      </c>
      <c r="J12">
        <f t="shared" si="0"/>
        <v>2.4669599999999998</v>
      </c>
      <c r="K12">
        <f t="shared" si="0"/>
        <v>2.4669599999999998</v>
      </c>
      <c r="L12">
        <f t="shared" si="0"/>
        <v>2.4669599999999998</v>
      </c>
      <c r="M12">
        <f t="shared" si="0"/>
        <v>2.4669599999999998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3"/>
  <sheetViews>
    <sheetView tabSelected="1" workbookViewId="0">
      <selection activeCell="E14" sqref="E14"/>
    </sheetView>
  </sheetViews>
  <sheetFormatPr defaultRowHeight="15" x14ac:dyDescent="0.25"/>
  <cols>
    <col min="2" max="2" width="14" customWidth="1"/>
    <col min="3" max="3" width="13.28515625" bestFit="1" customWidth="1"/>
    <col min="5" max="6" width="19" customWidth="1"/>
    <col min="7" max="7" width="25.28515625" bestFit="1" customWidth="1"/>
  </cols>
  <sheetData>
    <row r="1" spans="1:8" x14ac:dyDescent="0.25">
      <c r="A1" t="s">
        <v>154</v>
      </c>
      <c r="B1" t="s">
        <v>155</v>
      </c>
      <c r="C1" t="s">
        <v>156</v>
      </c>
    </row>
    <row r="2" spans="1:8" s="23" customFormat="1" x14ac:dyDescent="0.25">
      <c r="A2" s="25">
        <v>37622</v>
      </c>
      <c r="B2" s="23">
        <v>12031</v>
      </c>
      <c r="C2" s="23">
        <v>1</v>
      </c>
    </row>
    <row r="3" spans="1:8" s="23" customFormat="1" x14ac:dyDescent="0.25">
      <c r="A3" s="25">
        <v>37653</v>
      </c>
      <c r="B3" s="23">
        <v>14245</v>
      </c>
      <c r="C3" s="23">
        <v>1</v>
      </c>
    </row>
    <row r="4" spans="1:8" s="23" customFormat="1" x14ac:dyDescent="0.25">
      <c r="A4" s="25">
        <v>37681</v>
      </c>
      <c r="B4" s="23">
        <v>15149</v>
      </c>
      <c r="C4" s="23">
        <v>52</v>
      </c>
    </row>
    <row r="5" spans="1:8" s="23" customFormat="1" x14ac:dyDescent="0.25">
      <c r="A5" s="25">
        <v>37712</v>
      </c>
      <c r="B5" s="23">
        <v>15149</v>
      </c>
      <c r="C5" s="23">
        <v>108</v>
      </c>
    </row>
    <row r="6" spans="1:8" s="23" customFormat="1" x14ac:dyDescent="0.25">
      <c r="A6" s="25">
        <v>37742</v>
      </c>
      <c r="B6" s="23">
        <v>14862</v>
      </c>
      <c r="C6" s="23">
        <v>180</v>
      </c>
    </row>
    <row r="7" spans="1:8" s="23" customFormat="1" x14ac:dyDescent="0.25">
      <c r="A7" s="25">
        <v>37773</v>
      </c>
      <c r="B7" s="23">
        <v>10007</v>
      </c>
      <c r="C7" s="23">
        <v>184</v>
      </c>
    </row>
    <row r="8" spans="1:8" s="23" customFormat="1" x14ac:dyDescent="0.25">
      <c r="A8" s="25">
        <v>37803</v>
      </c>
      <c r="B8" s="23">
        <v>4967</v>
      </c>
      <c r="C8" s="23">
        <v>96</v>
      </c>
    </row>
    <row r="9" spans="1:8" s="23" customFormat="1" x14ac:dyDescent="0.25">
      <c r="A9" s="25">
        <v>37834</v>
      </c>
      <c r="B9" s="23">
        <v>1894</v>
      </c>
      <c r="C9" s="23">
        <v>60</v>
      </c>
    </row>
    <row r="10" spans="1:8" s="23" customFormat="1" x14ac:dyDescent="0.25">
      <c r="A10" s="25">
        <v>37865</v>
      </c>
      <c r="B10" s="23">
        <v>2085</v>
      </c>
      <c r="C10" s="23">
        <v>1</v>
      </c>
    </row>
    <row r="11" spans="1:8" s="23" customFormat="1" x14ac:dyDescent="0.25">
      <c r="A11" s="25">
        <v>37895</v>
      </c>
      <c r="B11" s="23">
        <v>3014</v>
      </c>
      <c r="C11" s="23">
        <v>1</v>
      </c>
    </row>
    <row r="12" spans="1:8" s="23" customFormat="1" x14ac:dyDescent="0.25">
      <c r="A12" s="25">
        <v>37926</v>
      </c>
      <c r="B12" s="23">
        <v>5248</v>
      </c>
      <c r="C12" s="23">
        <v>1</v>
      </c>
    </row>
    <row r="13" spans="1:8" s="23" customFormat="1" x14ac:dyDescent="0.25">
      <c r="A13" s="25">
        <v>37956</v>
      </c>
      <c r="B13" s="23">
        <v>7457</v>
      </c>
      <c r="C13" s="23">
        <v>1</v>
      </c>
    </row>
    <row r="14" spans="1:8" x14ac:dyDescent="0.25">
      <c r="A14" s="14">
        <v>37987</v>
      </c>
      <c r="B14">
        <v>9076</v>
      </c>
      <c r="C14">
        <v>6</v>
      </c>
      <c r="D14" t="s">
        <v>157</v>
      </c>
      <c r="E14" t="s">
        <v>157</v>
      </c>
      <c r="G14" t="s">
        <v>157</v>
      </c>
      <c r="H14" t="s">
        <v>157</v>
      </c>
    </row>
    <row r="15" spans="1:8" x14ac:dyDescent="0.25">
      <c r="A15" s="14">
        <v>38018</v>
      </c>
      <c r="B15">
        <v>8376</v>
      </c>
      <c r="C15">
        <v>51</v>
      </c>
      <c r="D15" t="s">
        <v>157</v>
      </c>
      <c r="E15" t="s">
        <v>157</v>
      </c>
      <c r="G15" t="s">
        <v>157</v>
      </c>
      <c r="H15" t="s">
        <v>157</v>
      </c>
    </row>
    <row r="16" spans="1:8" x14ac:dyDescent="0.25">
      <c r="A16" s="14">
        <v>38047</v>
      </c>
      <c r="B16">
        <v>13916</v>
      </c>
      <c r="C16">
        <v>20</v>
      </c>
      <c r="D16" t="s">
        <v>157</v>
      </c>
      <c r="E16" t="s">
        <v>157</v>
      </c>
      <c r="G16" t="s">
        <v>157</v>
      </c>
      <c r="H16" t="s">
        <v>157</v>
      </c>
    </row>
    <row r="17" spans="1:8" x14ac:dyDescent="0.25">
      <c r="A17" s="14">
        <v>38078</v>
      </c>
      <c r="B17">
        <v>15005</v>
      </c>
      <c r="C17">
        <v>84</v>
      </c>
      <c r="D17" t="s">
        <v>157</v>
      </c>
      <c r="E17" t="s">
        <v>157</v>
      </c>
      <c r="G17" t="s">
        <v>157</v>
      </c>
      <c r="H17" t="s">
        <v>157</v>
      </c>
    </row>
    <row r="18" spans="1:8" x14ac:dyDescent="0.25">
      <c r="A18" s="14">
        <v>38108</v>
      </c>
      <c r="B18">
        <v>15053</v>
      </c>
      <c r="C18">
        <v>85</v>
      </c>
      <c r="D18" t="s">
        <v>157</v>
      </c>
      <c r="E18" t="s">
        <v>157</v>
      </c>
      <c r="G18" t="s">
        <v>157</v>
      </c>
      <c r="H18" t="s">
        <v>157</v>
      </c>
    </row>
    <row r="19" spans="1:8" x14ac:dyDescent="0.25">
      <c r="A19" s="14">
        <v>38139</v>
      </c>
      <c r="B19">
        <v>12375</v>
      </c>
      <c r="C19">
        <v>65</v>
      </c>
      <c r="D19" t="s">
        <v>157</v>
      </c>
      <c r="E19" t="s">
        <v>157</v>
      </c>
      <c r="G19" t="s">
        <v>157</v>
      </c>
      <c r="H19" t="s">
        <v>157</v>
      </c>
    </row>
    <row r="20" spans="1:8" x14ac:dyDescent="0.25">
      <c r="A20" s="14">
        <v>38169</v>
      </c>
      <c r="B20">
        <v>7480</v>
      </c>
      <c r="C20">
        <v>70</v>
      </c>
      <c r="D20" t="s">
        <v>157</v>
      </c>
      <c r="E20" t="s">
        <v>157</v>
      </c>
      <c r="G20" t="s">
        <v>157</v>
      </c>
      <c r="H20" t="s">
        <v>157</v>
      </c>
    </row>
    <row r="21" spans="1:8" x14ac:dyDescent="0.25">
      <c r="A21" s="14">
        <v>38200</v>
      </c>
      <c r="B21">
        <v>3044</v>
      </c>
      <c r="C21">
        <v>37</v>
      </c>
      <c r="D21" t="s">
        <v>157</v>
      </c>
      <c r="E21" t="s">
        <v>157</v>
      </c>
      <c r="G21" t="s">
        <v>157</v>
      </c>
      <c r="H21" t="s">
        <v>157</v>
      </c>
    </row>
    <row r="22" spans="1:8" x14ac:dyDescent="0.25">
      <c r="A22" s="14">
        <v>38231</v>
      </c>
      <c r="B22">
        <v>3345</v>
      </c>
      <c r="C22">
        <v>13</v>
      </c>
      <c r="D22" t="s">
        <v>157</v>
      </c>
    </row>
    <row r="23" spans="1:8" x14ac:dyDescent="0.25">
      <c r="A23" s="14">
        <v>38261</v>
      </c>
      <c r="B23">
        <v>5326</v>
      </c>
      <c r="C23">
        <v>0</v>
      </c>
      <c r="D23" t="s">
        <v>157</v>
      </c>
    </row>
    <row r="24" spans="1:8" x14ac:dyDescent="0.25">
      <c r="A24" s="14">
        <v>38292</v>
      </c>
      <c r="B24">
        <v>7825</v>
      </c>
      <c r="C24">
        <v>0</v>
      </c>
      <c r="D24" t="s">
        <v>157</v>
      </c>
    </row>
    <row r="25" spans="1:8" x14ac:dyDescent="0.25">
      <c r="A25" s="14">
        <v>38322</v>
      </c>
      <c r="B25">
        <v>10352</v>
      </c>
      <c r="C25">
        <v>0</v>
      </c>
      <c r="D25" t="s">
        <v>158</v>
      </c>
    </row>
    <row r="26" spans="1:8" x14ac:dyDescent="0.25">
      <c r="A26" s="14" t="s">
        <v>23</v>
      </c>
      <c r="B26">
        <v>10374</v>
      </c>
      <c r="C26">
        <v>46</v>
      </c>
      <c r="D26" s="15">
        <v>47.56666666666667</v>
      </c>
    </row>
    <row r="27" spans="1:8" x14ac:dyDescent="0.25">
      <c r="A27" s="14" t="s">
        <v>24</v>
      </c>
      <c r="B27">
        <v>10409</v>
      </c>
      <c r="C27">
        <v>44</v>
      </c>
      <c r="D27" s="15">
        <v>40.5</v>
      </c>
    </row>
    <row r="28" spans="1:8" x14ac:dyDescent="0.25">
      <c r="A28" s="14" t="s">
        <v>25</v>
      </c>
      <c r="B28">
        <v>12072</v>
      </c>
      <c r="C28">
        <v>115</v>
      </c>
      <c r="D28" s="15">
        <v>118.3</v>
      </c>
    </row>
    <row r="29" spans="1:8" x14ac:dyDescent="0.25">
      <c r="A29" s="14" t="s">
        <v>26</v>
      </c>
      <c r="B29">
        <v>13757</v>
      </c>
      <c r="C29">
        <v>386</v>
      </c>
      <c r="D29" s="15">
        <v>385.83333333333331</v>
      </c>
    </row>
    <row r="30" spans="1:8" x14ac:dyDescent="0.25">
      <c r="A30" s="14" t="s">
        <v>27</v>
      </c>
      <c r="B30">
        <v>15221</v>
      </c>
      <c r="C30">
        <v>569</v>
      </c>
      <c r="D30" s="15">
        <v>587.83333333333337</v>
      </c>
    </row>
    <row r="31" spans="1:8" x14ac:dyDescent="0.25">
      <c r="A31" s="14" t="s">
        <v>28</v>
      </c>
      <c r="B31">
        <v>15091</v>
      </c>
      <c r="C31">
        <v>238</v>
      </c>
      <c r="D31" s="15">
        <v>238.16666666666666</v>
      </c>
    </row>
    <row r="32" spans="1:8" x14ac:dyDescent="0.25">
      <c r="A32" s="14" t="s">
        <v>29</v>
      </c>
      <c r="B32">
        <v>10735</v>
      </c>
      <c r="C32">
        <v>100</v>
      </c>
      <c r="D32" s="15">
        <v>103.43333333333334</v>
      </c>
    </row>
    <row r="33" spans="1:4" x14ac:dyDescent="0.25">
      <c r="A33" s="14" t="s">
        <v>30</v>
      </c>
      <c r="B33">
        <v>6902</v>
      </c>
      <c r="C33">
        <v>107</v>
      </c>
      <c r="D33" s="15">
        <v>110.56666666666666</v>
      </c>
    </row>
    <row r="34" spans="1:4" x14ac:dyDescent="0.25">
      <c r="A34" s="14" t="s">
        <v>31</v>
      </c>
      <c r="B34">
        <v>6423</v>
      </c>
      <c r="C34">
        <v>108</v>
      </c>
      <c r="D34" s="15">
        <v>107.93333333333334</v>
      </c>
    </row>
    <row r="35" spans="1:4" x14ac:dyDescent="0.25">
      <c r="A35" s="14" t="s">
        <v>32</v>
      </c>
      <c r="B35">
        <v>9836</v>
      </c>
      <c r="C35">
        <v>59</v>
      </c>
      <c r="D35" s="15">
        <v>60.5</v>
      </c>
    </row>
    <row r="36" spans="1:4" x14ac:dyDescent="0.25">
      <c r="A36" s="14" t="s">
        <v>33</v>
      </c>
      <c r="B36">
        <v>10417</v>
      </c>
      <c r="C36">
        <v>65</v>
      </c>
      <c r="D36" s="15">
        <v>65.033333333333331</v>
      </c>
    </row>
    <row r="37" spans="1:4" x14ac:dyDescent="0.25">
      <c r="A37" s="14" t="s">
        <v>34</v>
      </c>
      <c r="B37">
        <v>10470</v>
      </c>
      <c r="C37">
        <v>60</v>
      </c>
      <c r="D37" s="15">
        <v>62.1</v>
      </c>
    </row>
    <row r="38" spans="1:4" x14ac:dyDescent="0.25">
      <c r="A38" s="14">
        <v>38718</v>
      </c>
      <c r="B38">
        <v>10491</v>
      </c>
      <c r="C38">
        <v>55</v>
      </c>
      <c r="D38" t="s">
        <v>157</v>
      </c>
    </row>
    <row r="39" spans="1:4" x14ac:dyDescent="0.25">
      <c r="A39" s="14">
        <v>38749</v>
      </c>
      <c r="B39">
        <v>10845</v>
      </c>
      <c r="C39">
        <v>53</v>
      </c>
      <c r="D39" t="s">
        <v>157</v>
      </c>
    </row>
    <row r="40" spans="1:4" x14ac:dyDescent="0.25">
      <c r="A40" s="14">
        <v>38777</v>
      </c>
      <c r="B40">
        <v>11405</v>
      </c>
      <c r="C40">
        <v>206</v>
      </c>
      <c r="D40" t="s">
        <v>157</v>
      </c>
    </row>
    <row r="41" spans="1:4" x14ac:dyDescent="0.25">
      <c r="A41" s="14">
        <v>38808</v>
      </c>
      <c r="B41">
        <v>12520</v>
      </c>
      <c r="C41">
        <v>436</v>
      </c>
      <c r="D41" t="s">
        <v>157</v>
      </c>
    </row>
    <row r="42" spans="1:4" x14ac:dyDescent="0.25">
      <c r="A42" s="14">
        <v>38838</v>
      </c>
      <c r="B42">
        <v>15451</v>
      </c>
      <c r="C42">
        <v>344</v>
      </c>
      <c r="D42" t="s">
        <v>157</v>
      </c>
    </row>
    <row r="43" spans="1:4" x14ac:dyDescent="0.25">
      <c r="A43" s="14">
        <v>38869</v>
      </c>
      <c r="B43">
        <v>13630</v>
      </c>
      <c r="C43">
        <v>79</v>
      </c>
      <c r="D43" t="s">
        <v>157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25"/>
  <sheetViews>
    <sheetView workbookViewId="0"/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</v>
      </c>
      <c r="B2">
        <v>-0.11704795816460031</v>
      </c>
      <c r="C2">
        <v>-3.3197433421092375E-2</v>
      </c>
      <c r="D2">
        <v>-2.9603839419469227E-2</v>
      </c>
      <c r="E2">
        <v>-0.1229032156227535</v>
      </c>
      <c r="F2">
        <v>-2.8841984500906609E-2</v>
      </c>
      <c r="G2">
        <v>-0.11343163048342565</v>
      </c>
      <c r="H2">
        <v>-5.2232527416845941E-2</v>
      </c>
      <c r="I2">
        <v>-4.2283771639164851E-2</v>
      </c>
      <c r="J2">
        <v>-5.7244673427462096E-2</v>
      </c>
      <c r="K2">
        <v>-4.5367719477309831E-2</v>
      </c>
      <c r="L2">
        <v>-5.7154765884622233E-2</v>
      </c>
      <c r="M2">
        <v>-5.7154727038806551E-2</v>
      </c>
    </row>
    <row r="3" spans="1:13" x14ac:dyDescent="0.25">
      <c r="A3" s="1" t="s">
        <v>3</v>
      </c>
      <c r="B3">
        <v>-0.11559527916460029</v>
      </c>
      <c r="C3">
        <v>-3.1744754421092369E-2</v>
      </c>
      <c r="D3">
        <v>-2.8151160419469221E-2</v>
      </c>
      <c r="E3">
        <v>-0.12130088965550286</v>
      </c>
      <c r="F3">
        <v>-2.7308067785126771E-2</v>
      </c>
      <c r="G3">
        <v>-0.10971545541010086</v>
      </c>
      <c r="H3">
        <v>-4.6601388418330093E-2</v>
      </c>
      <c r="I3">
        <v>-3.8636717114749329E-2</v>
      </c>
      <c r="J3">
        <v>-5.5791994427462098E-2</v>
      </c>
      <c r="K3">
        <v>-4.3915040477309833E-2</v>
      </c>
      <c r="L3">
        <v>-5.5702086884622228E-2</v>
      </c>
      <c r="M3">
        <v>-5.5702048038806545E-2</v>
      </c>
    </row>
    <row r="4" spans="1:13" x14ac:dyDescent="0.25">
      <c r="A4" s="1" t="s">
        <v>4</v>
      </c>
      <c r="B4">
        <v>-0.1156538411646003</v>
      </c>
      <c r="C4">
        <v>-3.1803316421092367E-2</v>
      </c>
      <c r="D4">
        <v>-2.8209722419469223E-2</v>
      </c>
      <c r="E4">
        <v>-0.12136617263015627</v>
      </c>
      <c r="F4">
        <v>-3.0794796414350366E-2</v>
      </c>
      <c r="G4">
        <v>-0.11978447506469489</v>
      </c>
      <c r="H4">
        <v>-4.6673321505367675E-2</v>
      </c>
      <c r="I4">
        <v>-3.8699013192110179E-2</v>
      </c>
      <c r="J4">
        <v>-5.5850556427462103E-2</v>
      </c>
      <c r="K4">
        <v>-4.3973602477309831E-2</v>
      </c>
      <c r="L4">
        <v>-5.5760648884622233E-2</v>
      </c>
      <c r="M4">
        <v>-5.5760610038806543E-2</v>
      </c>
    </row>
    <row r="5" spans="1:13" x14ac:dyDescent="0.25">
      <c r="A5" s="1" t="s">
        <v>6</v>
      </c>
      <c r="B5">
        <v>-0.11024203282640219</v>
      </c>
      <c r="C5">
        <v>-2.6391508082894293E-2</v>
      </c>
      <c r="D5">
        <v>-2.2797914081271149E-2</v>
      </c>
      <c r="E5">
        <v>-0.1054769914373526</v>
      </c>
      <c r="F5">
        <v>-2.1302817550657164E-2</v>
      </c>
      <c r="G5">
        <v>-2.2577833962048297E-2</v>
      </c>
      <c r="H5">
        <v>-2.6393460234867903E-2</v>
      </c>
      <c r="I5">
        <v>-2.9386297510758358E-2</v>
      </c>
      <c r="J5">
        <v>-5.0438748089264025E-2</v>
      </c>
      <c r="K5">
        <v>-3.8561794139111767E-2</v>
      </c>
      <c r="L5">
        <v>-5.0348840546424155E-2</v>
      </c>
      <c r="M5">
        <v>-5.0348801700608466E-2</v>
      </c>
    </row>
    <row r="6" spans="1:13" x14ac:dyDescent="0.25">
      <c r="A6" s="1" t="s">
        <v>7</v>
      </c>
      <c r="B6">
        <v>-0.10887267914393105</v>
      </c>
      <c r="C6">
        <v>-2.5022154400423144E-2</v>
      </c>
      <c r="D6">
        <v>-2.1428560398799999E-2</v>
      </c>
      <c r="E6">
        <v>-2.5023650169761776E-2</v>
      </c>
      <c r="F6">
        <v>-1.9931403691862273E-2</v>
      </c>
      <c r="G6">
        <v>-2.1129414807622697E-2</v>
      </c>
      <c r="H6">
        <v>-2.5022195815438259E-2</v>
      </c>
      <c r="I6">
        <v>-2.8016827573736469E-2</v>
      </c>
      <c r="J6">
        <v>-4.9069394406792893E-2</v>
      </c>
      <c r="K6">
        <v>-3.7192440456640628E-2</v>
      </c>
      <c r="L6">
        <v>-4.8979486863953009E-2</v>
      </c>
      <c r="M6">
        <v>-4.897944801813732E-2</v>
      </c>
    </row>
    <row r="7" spans="1:13" x14ac:dyDescent="0.25">
      <c r="A7" s="1" t="s">
        <v>8</v>
      </c>
      <c r="B7">
        <v>-0.1065440846256803</v>
      </c>
      <c r="C7">
        <v>-2.26935598821724E-2</v>
      </c>
      <c r="D7">
        <v>-1.9099965880549259E-2</v>
      </c>
      <c r="E7">
        <v>-2.2695017837126824E-2</v>
      </c>
      <c r="F7">
        <v>-1.7602807612712164E-2</v>
      </c>
      <c r="G7">
        <v>-1.8800815674088148E-2</v>
      </c>
      <c r="H7">
        <v>-2.2693599770834211E-2</v>
      </c>
      <c r="I7">
        <v>-2.568823239126921E-2</v>
      </c>
      <c r="J7">
        <v>-4.6740799888542142E-2</v>
      </c>
      <c r="K7">
        <v>-3.4863845938389884E-2</v>
      </c>
      <c r="L7">
        <v>-4.6650892345702279E-2</v>
      </c>
      <c r="M7">
        <v>-4.6650853499886576E-2</v>
      </c>
    </row>
    <row r="8" spans="1:13" x14ac:dyDescent="0.25">
      <c r="A8" s="1" t="s">
        <v>2</v>
      </c>
      <c r="B8">
        <v>-0.11373247576460029</v>
      </c>
      <c r="C8">
        <v>-2.9881951021092368E-2</v>
      </c>
      <c r="D8">
        <v>-2.6288357019469223E-2</v>
      </c>
      <c r="E8">
        <v>-0.11914966551550155</v>
      </c>
      <c r="F8">
        <v>-2.4793690157283662E-2</v>
      </c>
      <c r="G8">
        <v>-8.5252767391031811E-2</v>
      </c>
      <c r="H8">
        <v>-3.5425633014272775E-2</v>
      </c>
      <c r="I8">
        <v>-3.3080202673734779E-2</v>
      </c>
      <c r="J8">
        <v>-5.3929191027462103E-2</v>
      </c>
      <c r="K8">
        <v>-4.2052237077309838E-2</v>
      </c>
      <c r="L8">
        <v>-5.3839283484622226E-2</v>
      </c>
      <c r="M8">
        <v>-5.3839244638806537E-2</v>
      </c>
    </row>
    <row r="9" spans="1:13" x14ac:dyDescent="0.25">
      <c r="A9" s="1" t="s">
        <v>11</v>
      </c>
      <c r="B9">
        <v>-0.37413904539969467</v>
      </c>
      <c r="C9">
        <v>-0.29253895357459458</v>
      </c>
      <c r="D9">
        <v>-4.0357026050183979E-2</v>
      </c>
      <c r="E9">
        <v>-3.6330177081017941E-2</v>
      </c>
      <c r="F9">
        <v>-3.6273779695345974E-2</v>
      </c>
      <c r="G9">
        <v>-3.4267779040073082E-2</v>
      </c>
      <c r="H9">
        <v>-3.4789005528665012E-2</v>
      </c>
      <c r="I9">
        <v>-3.6584296859876908E-2</v>
      </c>
      <c r="J9">
        <v>-5.6169331865357962E-2</v>
      </c>
      <c r="K9">
        <v>-4.4058531116611524E-2</v>
      </c>
      <c r="L9">
        <v>-7.0364067094137714E-2</v>
      </c>
      <c r="M9">
        <v>-0.18271606606201746</v>
      </c>
    </row>
    <row r="10" spans="1:13" x14ac:dyDescent="0.25">
      <c r="A10" s="1" t="s">
        <v>10</v>
      </c>
      <c r="B10">
        <v>-9.5353601888265277E-2</v>
      </c>
      <c r="C10">
        <v>-1.1503077088265257E-2</v>
      </c>
      <c r="D10">
        <v>-7.9094831682652612E-3</v>
      </c>
      <c r="E10">
        <v>-1.1504254981563355E-2</v>
      </c>
      <c r="F10">
        <v>-6.4123135161034354E-3</v>
      </c>
      <c r="G10">
        <v>-7.6102994731768459E-3</v>
      </c>
      <c r="H10">
        <v>-1.1503106040857664E-2</v>
      </c>
      <c r="I10">
        <v>-1.4497744859959815E-2</v>
      </c>
      <c r="J10">
        <v>-3.5460370160210003E-2</v>
      </c>
      <c r="K10">
        <v>-2.3481723490325478E-2</v>
      </c>
      <c r="L10">
        <v>-3.5460369888265182E-2</v>
      </c>
      <c r="M10">
        <v>-3.5460369888265245E-2</v>
      </c>
    </row>
    <row r="11" spans="1:13" x14ac:dyDescent="0.25">
      <c r="A11" s="1" t="s">
        <v>12</v>
      </c>
      <c r="B11">
        <v>-8.9839848000000028E-2</v>
      </c>
      <c r="C11">
        <v>-5.9893231999999987E-3</v>
      </c>
      <c r="D11">
        <v>-2.3957292800000007E-3</v>
      </c>
      <c r="E11">
        <v>-5.9893231999999996E-3</v>
      </c>
      <c r="F11">
        <v>-8.9839848000000016E-4</v>
      </c>
      <c r="G11">
        <v>-2.0962631200000001E-3</v>
      </c>
      <c r="H11">
        <v>-5.9893231999999996E-3</v>
      </c>
      <c r="I11">
        <v>-8.9839848000000007E-3</v>
      </c>
      <c r="J11">
        <v>-2.9946616000000009E-2</v>
      </c>
      <c r="K11">
        <v>-1.7967969600000001E-2</v>
      </c>
      <c r="L11">
        <v>-2.9946616000000009E-2</v>
      </c>
      <c r="M11">
        <v>-2.9946616000000009E-2</v>
      </c>
    </row>
    <row r="12" spans="1:13" x14ac:dyDescent="0.25">
      <c r="A12" s="1" t="s">
        <v>63</v>
      </c>
      <c r="B12">
        <v>-9.5353601888265277E-2</v>
      </c>
      <c r="C12">
        <v>-1.1503077088265257E-2</v>
      </c>
      <c r="D12">
        <v>-7.9094831682652612E-3</v>
      </c>
      <c r="E12">
        <v>-1.1504254981563355E-2</v>
      </c>
      <c r="F12">
        <v>-6.4123135161034354E-3</v>
      </c>
      <c r="G12">
        <v>-7.6102994731768459E-3</v>
      </c>
      <c r="H12">
        <v>-1.1503106040857664E-2</v>
      </c>
      <c r="I12">
        <v>-1.4497744859959815E-2</v>
      </c>
      <c r="J12">
        <v>-3.546037016021001E-2</v>
      </c>
      <c r="K12">
        <v>-2.3481723490325481E-2</v>
      </c>
      <c r="L12">
        <v>-3.5460369888265189E-2</v>
      </c>
      <c r="M12">
        <v>-3.5460369888265245E-2</v>
      </c>
    </row>
    <row r="13" spans="1:13" x14ac:dyDescent="0.25">
      <c r="A13" s="1" t="s">
        <v>14</v>
      </c>
      <c r="B13">
        <v>-0.15709513241502665</v>
      </c>
      <c r="C13">
        <v>-7.0525375895665141E-2</v>
      </c>
      <c r="D13">
        <v>-5.930350523659119E-2</v>
      </c>
      <c r="E13">
        <v>-0.12137927266981152</v>
      </c>
      <c r="F13">
        <v>-2.681985817737674E-2</v>
      </c>
      <c r="G13">
        <v>-2.8398193711795049E-2</v>
      </c>
      <c r="H13">
        <v>-3.2606044456963752E-2</v>
      </c>
      <c r="I13">
        <v>-3.5213950598245808E-2</v>
      </c>
      <c r="J13">
        <v>-8.7987629444443799E-2</v>
      </c>
      <c r="K13">
        <v>-8.2422887961572475E-2</v>
      </c>
      <c r="L13">
        <v>-7.8683259959465651E-2</v>
      </c>
      <c r="M13">
        <v>-5.410588572636639E-2</v>
      </c>
    </row>
    <row r="14" spans="1:13" x14ac:dyDescent="0.25">
      <c r="A14" s="1" t="s">
        <v>15</v>
      </c>
      <c r="B14">
        <v>-0.16366555090738985</v>
      </c>
      <c r="C14">
        <v>-7.7095794396918688E-2</v>
      </c>
      <c r="D14">
        <v>-6.5873923541673401E-2</v>
      </c>
      <c r="E14">
        <v>-0.13010353666949317</v>
      </c>
      <c r="F14">
        <v>-3.5260976564449209E-2</v>
      </c>
      <c r="G14">
        <v>-3.6794266762365566E-2</v>
      </c>
      <c r="H14">
        <v>-4.1378722292106519E-2</v>
      </c>
      <c r="I14">
        <v>-4.3897879670199043E-2</v>
      </c>
      <c r="J14">
        <v>-9.4558047678036661E-2</v>
      </c>
      <c r="K14">
        <v>-8.8993306274404105E-2</v>
      </c>
      <c r="L14">
        <v>-8.5253678272775135E-2</v>
      </c>
      <c r="M14">
        <v>-6.0676304088978568E-2</v>
      </c>
    </row>
    <row r="15" spans="1:13" x14ac:dyDescent="0.25">
      <c r="A15" s="1" t="s">
        <v>201</v>
      </c>
      <c r="B15">
        <v>-0.16366555090738985</v>
      </c>
      <c r="C15">
        <v>-7.7095794396918674E-2</v>
      </c>
      <c r="D15">
        <v>-6.5873923541673401E-2</v>
      </c>
      <c r="E15">
        <v>-0.13010353666949317</v>
      </c>
      <c r="F15">
        <v>-3.5260976564449209E-2</v>
      </c>
      <c r="G15">
        <v>-3.6794266762365559E-2</v>
      </c>
      <c r="H15">
        <v>-4.1378722292106526E-2</v>
      </c>
      <c r="I15">
        <v>-4.3897879670199043E-2</v>
      </c>
      <c r="J15">
        <v>-9.4558047678036661E-2</v>
      </c>
      <c r="K15">
        <v>-8.8993306274404105E-2</v>
      </c>
      <c r="L15">
        <v>-8.5253678272775149E-2</v>
      </c>
      <c r="M15">
        <v>-6.0676304088978575E-2</v>
      </c>
    </row>
    <row r="16" spans="1:13" x14ac:dyDescent="0.25">
      <c r="A16" s="1" t="s">
        <v>17</v>
      </c>
      <c r="B16">
        <v>-0.1651738618080302</v>
      </c>
      <c r="C16">
        <v>-7.8604105681965478E-2</v>
      </c>
      <c r="D16">
        <v>-6.7382224983804917E-2</v>
      </c>
      <c r="E16">
        <v>-0.13164223753180238</v>
      </c>
      <c r="F16">
        <v>-3.6793616652913766E-2</v>
      </c>
      <c r="G16">
        <v>-3.8325989059286691E-2</v>
      </c>
      <c r="H16">
        <v>-4.2918508653902808E-2</v>
      </c>
      <c r="I16">
        <v>-4.5435686979590002E-2</v>
      </c>
      <c r="J16">
        <v>-9.6066344423383784E-2</v>
      </c>
      <c r="K16">
        <v>-9.0501608176688245E-2</v>
      </c>
      <c r="L16">
        <v>-8.6761980203172856E-2</v>
      </c>
      <c r="M16">
        <v>-6.2184608774264273E-2</v>
      </c>
    </row>
    <row r="17" spans="1:13" x14ac:dyDescent="0.25">
      <c r="A17" s="1" t="s">
        <v>18</v>
      </c>
      <c r="B17">
        <v>-0.16760000937611511</v>
      </c>
      <c r="C17">
        <v>-8.1030253868375632E-2</v>
      </c>
      <c r="D17">
        <v>-6.9808357337693472E-2</v>
      </c>
      <c r="E17">
        <v>-0.13408084716903493</v>
      </c>
      <c r="F17">
        <v>-3.9226444131021658E-2</v>
      </c>
      <c r="G17">
        <v>-4.0758960392401435E-2</v>
      </c>
      <c r="H17">
        <v>-4.5354498343434996E-2</v>
      </c>
      <c r="I17">
        <v>-4.7871286612148775E-2</v>
      </c>
      <c r="J17">
        <v>-9.8492475185422659E-2</v>
      </c>
      <c r="K17">
        <v>-9.2927741270741271E-2</v>
      </c>
      <c r="L17">
        <v>-8.9188113342447126E-2</v>
      </c>
      <c r="M17">
        <v>-6.4610746344829689E-2</v>
      </c>
    </row>
    <row r="18" spans="1:13" x14ac:dyDescent="0.25">
      <c r="A18" s="1" t="s">
        <v>19</v>
      </c>
      <c r="B18">
        <v>-0.26672429080605398</v>
      </c>
      <c r="C18">
        <v>-0.26672429077762255</v>
      </c>
      <c r="D18">
        <v>-0.26672429048449958</v>
      </c>
      <c r="E18">
        <v>-0.27262400583259894</v>
      </c>
      <c r="F18">
        <v>-0.274525086699211</v>
      </c>
      <c r="G18">
        <v>-0.2731484203055991</v>
      </c>
      <c r="H18">
        <v>-0.28108103584172195</v>
      </c>
      <c r="I18">
        <v>-0.27755522306905883</v>
      </c>
      <c r="J18">
        <v>-0.27848082014688236</v>
      </c>
      <c r="K18">
        <v>-0.2314853709793247</v>
      </c>
      <c r="L18">
        <v>-0.23148537095277044</v>
      </c>
      <c r="M18">
        <v>-6.7468784203457449E-2</v>
      </c>
    </row>
    <row r="19" spans="1:13" x14ac:dyDescent="0.25">
      <c r="A19" s="1" t="s">
        <v>21</v>
      </c>
      <c r="B19">
        <v>-0.28568800998544558</v>
      </c>
      <c r="C19">
        <v>-0.28568800944472178</v>
      </c>
      <c r="D19">
        <v>-0.2856880085343545</v>
      </c>
      <c r="E19">
        <v>-0.2884489932355474</v>
      </c>
      <c r="F19">
        <v>-0.28851224024918365</v>
      </c>
      <c r="G19">
        <v>-0.29060856538502772</v>
      </c>
      <c r="H19">
        <v>-0.29298624717379229</v>
      </c>
      <c r="I19">
        <v>-0.29476463334957431</v>
      </c>
      <c r="J19">
        <v>-0.29545073289871643</v>
      </c>
      <c r="K19">
        <v>-0.29637272826795952</v>
      </c>
      <c r="L19">
        <v>-0.29637272819078903</v>
      </c>
      <c r="M19">
        <v>-7.7808922080308401E-2</v>
      </c>
    </row>
    <row r="20" spans="1:13" x14ac:dyDescent="0.25">
      <c r="A20" s="1" t="s">
        <v>165</v>
      </c>
      <c r="B20">
        <v>-0.2736454228026487</v>
      </c>
      <c r="C20">
        <v>-0.27364542268576875</v>
      </c>
      <c r="D20">
        <v>-0.2736454214807576</v>
      </c>
      <c r="E20">
        <v>-0.28652106347509987</v>
      </c>
      <c r="F20">
        <v>-0.29539516186859094</v>
      </c>
      <c r="G20">
        <v>-0.28433945818394091</v>
      </c>
      <c r="H20">
        <v>-0.28954380302291716</v>
      </c>
      <c r="I20">
        <v>-0.28594704583688008</v>
      </c>
      <c r="J20">
        <v>-0.28540195226625914</v>
      </c>
      <c r="K20">
        <v>-0.23840650311397152</v>
      </c>
      <c r="L20">
        <v>-0.23840650300480853</v>
      </c>
      <c r="M20">
        <v>-7.4389916398899872E-2</v>
      </c>
    </row>
    <row r="21" spans="1:13" x14ac:dyDescent="0.25">
      <c r="A21" s="1" t="s">
        <v>107</v>
      </c>
      <c r="B21">
        <v>-0.11157977842522401</v>
      </c>
      <c r="C21">
        <v>-2.7729253681716099E-2</v>
      </c>
      <c r="D21">
        <v>-2.4135659680092954E-2</v>
      </c>
      <c r="E21">
        <v>-0.11699694576367853</v>
      </c>
      <c r="J21">
        <v>-5.1776493688085845E-2</v>
      </c>
      <c r="K21">
        <v>-3.9899539737933587E-2</v>
      </c>
      <c r="L21">
        <v>-5.1686586145245968E-2</v>
      </c>
      <c r="M21">
        <v>-5.1686547299430272E-2</v>
      </c>
    </row>
    <row r="22" spans="1:13" x14ac:dyDescent="0.25">
      <c r="A22" s="1" t="s">
        <v>22</v>
      </c>
      <c r="D22">
        <v>-3.755085072851256E-2</v>
      </c>
      <c r="E22">
        <v>-0.13224480007022762</v>
      </c>
      <c r="F22">
        <v>-3.7546256598434281E-2</v>
      </c>
      <c r="G22">
        <v>-0.14234857152143032</v>
      </c>
      <c r="H22">
        <v>-9.8681345792090536E-2</v>
      </c>
      <c r="I22">
        <v>-7.0564335955298194E-2</v>
      </c>
      <c r="J22">
        <v>-6.519168473650544E-2</v>
      </c>
      <c r="K22">
        <v>-5.3314730786353168E-2</v>
      </c>
    </row>
    <row r="23" spans="1:13" x14ac:dyDescent="0.25">
      <c r="A23" s="1" t="s">
        <v>168</v>
      </c>
      <c r="B23">
        <v>-0.26880579635624197</v>
      </c>
      <c r="C23">
        <v>-0.26880579630120993</v>
      </c>
      <c r="D23">
        <v>-0.26880579573383989</v>
      </c>
      <c r="E23">
        <v>-0.27680818458568329</v>
      </c>
      <c r="F23">
        <v>-0.27872213859934625</v>
      </c>
      <c r="G23">
        <v>-0.27592937369731141</v>
      </c>
      <c r="H23">
        <v>-0.28344928944591552</v>
      </c>
      <c r="I23">
        <v>-0.2799234766732524</v>
      </c>
      <c r="J23">
        <v>-0.28056232601924452</v>
      </c>
      <c r="K23">
        <v>-0.23356687657103134</v>
      </c>
      <c r="L23">
        <v>-0.23356687651963284</v>
      </c>
      <c r="M23">
        <v>-6.9550289813448143E-2</v>
      </c>
    </row>
    <row r="24" spans="1:13" x14ac:dyDescent="0.25">
      <c r="A24" s="1" t="s">
        <v>167</v>
      </c>
      <c r="B24">
        <v>-0.27103410164090208</v>
      </c>
      <c r="C24">
        <v>-0.27103410161247071</v>
      </c>
      <c r="D24">
        <v>-0.27103410131934769</v>
      </c>
      <c r="E24">
        <v>-0.27732453315981564</v>
      </c>
      <c r="F24">
        <v>-0.2818084177260991</v>
      </c>
      <c r="G24">
        <v>-0.2840691533447911</v>
      </c>
      <c r="H24">
        <v>-0.28652842014800889</v>
      </c>
      <c r="I24">
        <v>-0.28833763830865755</v>
      </c>
      <c r="J24">
        <v>-0.28337320617229722</v>
      </c>
      <c r="K24">
        <v>-0.23579518181417289</v>
      </c>
      <c r="L24">
        <v>-0.23579518178761863</v>
      </c>
      <c r="M24">
        <v>-7.1778592508949829E-2</v>
      </c>
    </row>
    <row r="25" spans="1:13" x14ac:dyDescent="0.25">
      <c r="A25" s="1" t="s">
        <v>169</v>
      </c>
      <c r="B25">
        <v>-0.26822322148784938</v>
      </c>
      <c r="C25">
        <v>-0.26822322145941796</v>
      </c>
      <c r="D25">
        <v>-0.26822322116629499</v>
      </c>
      <c r="E25">
        <v>-0.27424540245772228</v>
      </c>
      <c r="F25">
        <v>-0.27872213859934625</v>
      </c>
      <c r="G25">
        <v>-0.27592937369731141</v>
      </c>
      <c r="H25">
        <v>-0.28344928944591552</v>
      </c>
      <c r="I25">
        <v>-0.2799234766732524</v>
      </c>
      <c r="J25">
        <v>-0.28056232601924452</v>
      </c>
      <c r="K25">
        <v>-0.23298430166112008</v>
      </c>
      <c r="L25">
        <v>-0.23298430163456585</v>
      </c>
      <c r="M25">
        <v>-6.8967714005555555E-2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V27"/>
  <sheetViews>
    <sheetView workbookViewId="0"/>
  </sheetViews>
  <sheetFormatPr defaultRowHeight="15" x14ac:dyDescent="0.25"/>
  <sheetData>
    <row r="1" spans="1:22" x14ac:dyDescent="0.25">
      <c r="B1" s="1" t="s">
        <v>0</v>
      </c>
      <c r="C1" s="1" t="s">
        <v>1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19</v>
      </c>
      <c r="S1" s="1" t="s">
        <v>20</v>
      </c>
      <c r="T1" s="1" t="s">
        <v>168</v>
      </c>
      <c r="U1" s="1" t="s">
        <v>167</v>
      </c>
      <c r="V1" s="1" t="s">
        <v>169</v>
      </c>
    </row>
    <row r="2" spans="1:22" x14ac:dyDescent="0.25">
      <c r="A2" s="1" t="s">
        <v>0</v>
      </c>
      <c r="C2">
        <v>55344.137738351703</v>
      </c>
    </row>
    <row r="3" spans="1:22" x14ac:dyDescent="0.25">
      <c r="A3" s="1" t="s">
        <v>1</v>
      </c>
      <c r="D3">
        <v>14090</v>
      </c>
    </row>
    <row r="4" spans="1:22" x14ac:dyDescent="0.25">
      <c r="A4" s="1" t="s">
        <v>3</v>
      </c>
      <c r="J4">
        <v>11513</v>
      </c>
    </row>
    <row r="5" spans="1:22" x14ac:dyDescent="0.25">
      <c r="A5" s="1" t="s">
        <v>4</v>
      </c>
      <c r="D5">
        <v>470</v>
      </c>
    </row>
    <row r="6" spans="1:22" x14ac:dyDescent="0.25">
      <c r="A6" s="1" t="s">
        <v>5</v>
      </c>
      <c r="F6">
        <v>8267.8961608270001</v>
      </c>
    </row>
    <row r="7" spans="1:22" x14ac:dyDescent="0.25">
      <c r="A7" s="1" t="s">
        <v>6</v>
      </c>
      <c r="G7">
        <v>8463.248964593</v>
      </c>
    </row>
    <row r="8" spans="1:22" x14ac:dyDescent="0.25">
      <c r="A8" s="1" t="s">
        <v>7</v>
      </c>
      <c r="H8">
        <v>14391.807900190001</v>
      </c>
    </row>
    <row r="9" spans="1:22" x14ac:dyDescent="0.25">
      <c r="A9" s="1" t="s">
        <v>8</v>
      </c>
      <c r="I9">
        <v>12605.1800972</v>
      </c>
    </row>
    <row r="10" spans="1:22" x14ac:dyDescent="0.25">
      <c r="A10" s="1" t="s">
        <v>9</v>
      </c>
      <c r="K10">
        <v>56557.259406160985</v>
      </c>
    </row>
    <row r="11" spans="1:22" x14ac:dyDescent="0.25">
      <c r="A11" s="1" t="s">
        <v>2</v>
      </c>
      <c r="E11">
        <v>13304.680713079499</v>
      </c>
    </row>
    <row r="12" spans="1:22" x14ac:dyDescent="0.25">
      <c r="A12" s="1" t="s">
        <v>11</v>
      </c>
      <c r="K12">
        <v>127172.76340564701</v>
      </c>
    </row>
    <row r="13" spans="1:22" x14ac:dyDescent="0.25">
      <c r="A13" s="1" t="s">
        <v>10</v>
      </c>
      <c r="L13">
        <v>34077.588926237702</v>
      </c>
    </row>
    <row r="14" spans="1:22" x14ac:dyDescent="0.25">
      <c r="A14" s="1" t="s">
        <v>12</v>
      </c>
      <c r="M14">
        <v>33740</v>
      </c>
    </row>
    <row r="15" spans="1:22" x14ac:dyDescent="0.25">
      <c r="A15" s="1" t="s">
        <v>14</v>
      </c>
      <c r="E15">
        <v>13641.103003763998</v>
      </c>
    </row>
    <row r="16" spans="1:22" x14ac:dyDescent="0.25">
      <c r="A16" s="1" t="s">
        <v>15</v>
      </c>
      <c r="N16">
        <v>40608.269800000002</v>
      </c>
    </row>
    <row r="17" spans="1:22" x14ac:dyDescent="0.25">
      <c r="A17" s="1" t="s">
        <v>16</v>
      </c>
      <c r="N17">
        <v>45127.674953108988</v>
      </c>
    </row>
    <row r="18" spans="1:22" x14ac:dyDescent="0.25">
      <c r="A18" s="1" t="s">
        <v>17</v>
      </c>
      <c r="O18">
        <v>9321.7923111399996</v>
      </c>
    </row>
    <row r="19" spans="1:22" x14ac:dyDescent="0.25">
      <c r="A19" s="1" t="s">
        <v>18</v>
      </c>
      <c r="Q19">
        <v>14994.285154515001</v>
      </c>
    </row>
    <row r="20" spans="1:22" x14ac:dyDescent="0.25">
      <c r="A20" s="1" t="s">
        <v>19</v>
      </c>
      <c r="P20">
        <v>13750.127978322</v>
      </c>
    </row>
    <row r="21" spans="1:22" x14ac:dyDescent="0.25">
      <c r="A21" s="1" t="s">
        <v>20</v>
      </c>
      <c r="U21">
        <v>11225.807000000001</v>
      </c>
    </row>
    <row r="22" spans="1:22" x14ac:dyDescent="0.25">
      <c r="A22" s="1" t="s">
        <v>21</v>
      </c>
      <c r="S22">
        <v>26044.447</v>
      </c>
    </row>
    <row r="23" spans="1:22" x14ac:dyDescent="0.25">
      <c r="A23" s="1" t="s">
        <v>165</v>
      </c>
      <c r="T23">
        <v>29911.16</v>
      </c>
    </row>
    <row r="24" spans="1:22" x14ac:dyDescent="0.25">
      <c r="A24" s="1" t="s">
        <v>22</v>
      </c>
      <c r="B24">
        <v>21736.476316384797</v>
      </c>
    </row>
    <row r="25" spans="1:22" x14ac:dyDescent="0.25">
      <c r="A25" s="1" t="s">
        <v>168</v>
      </c>
      <c r="R25">
        <v>12864.68</v>
      </c>
    </row>
    <row r="26" spans="1:22" x14ac:dyDescent="0.25">
      <c r="A26" s="1" t="s">
        <v>167</v>
      </c>
      <c r="V26">
        <v>17372.548999999999</v>
      </c>
    </row>
    <row r="27" spans="1:22" x14ac:dyDescent="0.25">
      <c r="A27" s="1" t="s">
        <v>169</v>
      </c>
      <c r="R27">
        <v>9264.09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opLeftCell="C1" zoomScale="90" zoomScaleNormal="90" workbookViewId="0">
      <selection activeCell="G31" sqref="G31"/>
    </sheetView>
  </sheetViews>
  <sheetFormatPr defaultRowHeight="15" x14ac:dyDescent="0.25"/>
  <cols>
    <col min="1" max="1" width="16.5703125" bestFit="1" customWidth="1"/>
    <col min="2" max="2" width="16.42578125" bestFit="1" customWidth="1"/>
    <col min="3" max="3" width="17.28515625" bestFit="1" customWidth="1"/>
    <col min="4" max="4" width="19.85546875" bestFit="1" customWidth="1"/>
    <col min="5" max="5" width="18.28515625" bestFit="1" customWidth="1"/>
    <col min="6" max="6" width="19.85546875" bestFit="1" customWidth="1"/>
    <col min="7" max="11" width="18.28515625" bestFit="1" customWidth="1"/>
    <col min="12" max="12" width="17.28515625" bestFit="1" customWidth="1"/>
    <col min="13" max="13" width="16.28515625" bestFit="1" customWidth="1"/>
  </cols>
  <sheetData>
    <row r="1" spans="1:14" x14ac:dyDescent="0.25">
      <c r="A1" t="s">
        <v>192</v>
      </c>
      <c r="B1" t="s">
        <v>23</v>
      </c>
      <c r="C1" s="22" t="s">
        <v>24</v>
      </c>
      <c r="D1" s="22" t="s">
        <v>25</v>
      </c>
      <c r="E1" s="22" t="s">
        <v>26</v>
      </c>
      <c r="F1" s="22" t="s">
        <v>27</v>
      </c>
      <c r="G1" s="22" t="s">
        <v>28</v>
      </c>
      <c r="H1" s="22" t="s">
        <v>29</v>
      </c>
      <c r="I1" s="22" t="s">
        <v>30</v>
      </c>
      <c r="J1" s="22" t="s">
        <v>31</v>
      </c>
      <c r="K1" s="22" t="s">
        <v>32</v>
      </c>
      <c r="L1" s="22" t="s">
        <v>33</v>
      </c>
      <c r="M1" s="22" t="s">
        <v>34</v>
      </c>
    </row>
    <row r="2" spans="1:14" x14ac:dyDescent="0.25">
      <c r="A2" t="s">
        <v>193</v>
      </c>
      <c r="B2" s="24">
        <v>0</v>
      </c>
      <c r="C2" s="24">
        <v>4258</v>
      </c>
      <c r="D2" s="24">
        <v>60884</v>
      </c>
      <c r="E2" s="24">
        <v>59181</v>
      </c>
      <c r="F2" s="24">
        <v>61309</v>
      </c>
      <c r="G2" s="24">
        <v>46834</v>
      </c>
      <c r="H2" s="24">
        <v>50240</v>
      </c>
      <c r="I2" s="24">
        <v>43002</v>
      </c>
      <c r="J2" s="24">
        <v>54497</v>
      </c>
      <c r="K2" s="24">
        <v>42150</v>
      </c>
      <c r="L2" s="24">
        <v>3406</v>
      </c>
      <c r="M2" s="24">
        <v>0</v>
      </c>
    </row>
    <row r="3" spans="1:14" x14ac:dyDescent="0.25">
      <c r="A3" t="s">
        <v>36</v>
      </c>
      <c r="B3" s="15">
        <v>0</v>
      </c>
      <c r="C3" s="15">
        <f t="shared" ref="C3:L3" si="0">C2*0.0165643373923</f>
        <v>70.530948616413397</v>
      </c>
      <c r="D3" s="15">
        <f t="shared" si="0"/>
        <v>1008.5031177927932</v>
      </c>
      <c r="E3" s="15">
        <f t="shared" si="0"/>
        <v>980.29405121370633</v>
      </c>
      <c r="F3" s="15">
        <f t="shared" si="0"/>
        <v>1015.5429611845207</v>
      </c>
      <c r="G3" s="15">
        <f t="shared" si="0"/>
        <v>775.77417743097817</v>
      </c>
      <c r="H3" s="15">
        <f t="shared" si="0"/>
        <v>832.19231058915204</v>
      </c>
      <c r="I3" s="15">
        <f t="shared" si="0"/>
        <v>712.29963654368464</v>
      </c>
      <c r="J3" s="15">
        <f t="shared" si="0"/>
        <v>902.70669486817314</v>
      </c>
      <c r="K3" s="15">
        <f t="shared" si="0"/>
        <v>698.18682108544499</v>
      </c>
      <c r="L3" s="15">
        <f t="shared" si="0"/>
        <v>56.418133158173802</v>
      </c>
      <c r="M3" s="15">
        <v>0</v>
      </c>
    </row>
    <row r="4" spans="1:14" x14ac:dyDescent="0.25">
      <c r="A4" t="s">
        <v>196</v>
      </c>
      <c r="B4" s="23">
        <v>0</v>
      </c>
      <c r="C4" s="23">
        <v>1</v>
      </c>
      <c r="D4" s="23">
        <v>14.3</v>
      </c>
      <c r="E4" s="23">
        <v>13.9</v>
      </c>
      <c r="F4" s="23">
        <v>14.4</v>
      </c>
      <c r="G4" s="23">
        <v>11</v>
      </c>
      <c r="H4" s="23">
        <v>11.8</v>
      </c>
      <c r="I4" s="23">
        <v>10.1</v>
      </c>
      <c r="J4" s="23">
        <v>12.8</v>
      </c>
      <c r="K4" s="23">
        <v>9.9</v>
      </c>
      <c r="L4" s="23">
        <v>0.8</v>
      </c>
      <c r="M4" s="23">
        <v>0</v>
      </c>
    </row>
    <row r="7" spans="1:14" x14ac:dyDescent="0.25">
      <c r="A7" s="23" t="s">
        <v>193</v>
      </c>
      <c r="B7">
        <v>5938</v>
      </c>
      <c r="C7">
        <v>8202</v>
      </c>
      <c r="D7">
        <v>61380</v>
      </c>
      <c r="E7">
        <v>59400</v>
      </c>
      <c r="F7">
        <v>61733</v>
      </c>
      <c r="G7">
        <v>35842</v>
      </c>
      <c r="H7">
        <v>56978</v>
      </c>
      <c r="I7">
        <v>40868</v>
      </c>
      <c r="J7">
        <v>60072</v>
      </c>
      <c r="K7">
        <v>28800</v>
      </c>
      <c r="L7">
        <v>10331</v>
      </c>
      <c r="M7">
        <v>1997</v>
      </c>
      <c r="N7">
        <f>SUM(B7:M7)</f>
        <v>431541</v>
      </c>
    </row>
    <row r="8" spans="1:14" x14ac:dyDescent="0.25">
      <c r="A8" s="23" t="s">
        <v>36</v>
      </c>
      <c r="B8" s="15">
        <f t="shared" ref="B8:M8" si="1">B7*0.0165643373923</f>
        <v>98.359035435477395</v>
      </c>
      <c r="C8" s="15">
        <f t="shared" si="1"/>
        <v>135.86069529164459</v>
      </c>
      <c r="D8" s="15">
        <f t="shared" si="1"/>
        <v>1016.719029139374</v>
      </c>
      <c r="E8" s="15">
        <f t="shared" si="1"/>
        <v>983.92164110262001</v>
      </c>
      <c r="F8" s="15">
        <f t="shared" si="1"/>
        <v>1022.5662402388559</v>
      </c>
      <c r="G8" s="15">
        <f t="shared" si="1"/>
        <v>593.69898081481665</v>
      </c>
      <c r="H8" s="15">
        <f t="shared" si="1"/>
        <v>943.80281593846939</v>
      </c>
      <c r="I8" s="15">
        <f t="shared" si="1"/>
        <v>676.95134054851644</v>
      </c>
      <c r="J8" s="15">
        <f t="shared" si="1"/>
        <v>995.05287583024563</v>
      </c>
      <c r="K8" s="15">
        <f t="shared" si="1"/>
        <v>477.05291689823997</v>
      </c>
      <c r="L8" s="15">
        <f t="shared" si="1"/>
        <v>171.12616959985129</v>
      </c>
      <c r="M8" s="15">
        <f t="shared" si="1"/>
        <v>33.078981772423099</v>
      </c>
    </row>
    <row r="9" spans="1:14" x14ac:dyDescent="0.25">
      <c r="A9" s="23" t="s">
        <v>196</v>
      </c>
      <c r="B9" s="26">
        <f>B7/$N$7</f>
        <v>1.3759990360128007E-2</v>
      </c>
      <c r="C9" s="26">
        <f t="shared" ref="C9:M9" si="2">C7/$N$7</f>
        <v>1.900630531050352E-2</v>
      </c>
      <c r="D9" s="26">
        <f t="shared" si="2"/>
        <v>0.14223445744436797</v>
      </c>
      <c r="E9" s="26">
        <f t="shared" si="2"/>
        <v>0.13764624913971094</v>
      </c>
      <c r="F9" s="26">
        <f t="shared" si="2"/>
        <v>0.14305245619767298</v>
      </c>
      <c r="G9" s="26">
        <f t="shared" si="2"/>
        <v>8.3055839421978445E-2</v>
      </c>
      <c r="H9" s="26">
        <f t="shared" si="2"/>
        <v>0.13203380443573148</v>
      </c>
      <c r="I9" s="26">
        <f t="shared" si="2"/>
        <v>9.4702473229658357E-2</v>
      </c>
      <c r="J9" s="26">
        <f t="shared" si="2"/>
        <v>0.13920345923098848</v>
      </c>
      <c r="K9" s="26">
        <f t="shared" si="2"/>
        <v>6.6737575340465913E-2</v>
      </c>
      <c r="L9" s="26">
        <f t="shared" si="2"/>
        <v>2.3939787876470602E-2</v>
      </c>
      <c r="M9" s="26">
        <f t="shared" si="2"/>
        <v>4.6276020123232784E-3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26"/>
  <sheetViews>
    <sheetView workbookViewId="0"/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0</v>
      </c>
      <c r="B2" s="1" t="s">
        <v>1</v>
      </c>
      <c r="C2">
        <v>26.954574248505534</v>
      </c>
      <c r="D2">
        <v>27.503297526348952</v>
      </c>
      <c r="E2">
        <v>27.819866933451326</v>
      </c>
      <c r="F2">
        <v>27.550057858531289</v>
      </c>
      <c r="G2">
        <v>26.620596765742619</v>
      </c>
      <c r="H2">
        <v>31.69241965008143</v>
      </c>
      <c r="I2">
        <v>32.634894369664416</v>
      </c>
      <c r="J2">
        <v>31.644888902484002</v>
      </c>
      <c r="K2">
        <v>28.04779203488366</v>
      </c>
      <c r="L2">
        <v>26.414723777748467</v>
      </c>
      <c r="M2">
        <v>26.954116421814838</v>
      </c>
      <c r="N2">
        <v>27.02824274540917</v>
      </c>
    </row>
    <row r="3" spans="1:14" x14ac:dyDescent="0.25">
      <c r="A3" s="1" t="s">
        <v>1</v>
      </c>
      <c r="B3" s="1" t="s">
        <v>3</v>
      </c>
      <c r="C3">
        <v>26.709514213029536</v>
      </c>
      <c r="D3">
        <v>27.258237490872951</v>
      </c>
      <c r="E3">
        <v>27.574806897975325</v>
      </c>
      <c r="F3">
        <v>26.63505684387129</v>
      </c>
      <c r="G3">
        <v>25.705595751082619</v>
      </c>
      <c r="H3">
        <v>30.777418635421437</v>
      </c>
      <c r="I3">
        <v>31.719893355004416</v>
      </c>
      <c r="J3">
        <v>30.72988788782401</v>
      </c>
      <c r="K3">
        <v>27.13279102022366</v>
      </c>
      <c r="L3">
        <v>25.499722763088467</v>
      </c>
      <c r="M3">
        <v>26.709056386338833</v>
      </c>
      <c r="N3">
        <v>26.783182709933172</v>
      </c>
    </row>
    <row r="4" spans="1:14" x14ac:dyDescent="0.25">
      <c r="A4" s="1" t="s">
        <v>3</v>
      </c>
      <c r="B4" s="1" t="s">
        <v>2</v>
      </c>
      <c r="C4">
        <v>22.190748173401381</v>
      </c>
      <c r="D4">
        <v>23.072369747278604</v>
      </c>
      <c r="E4">
        <v>23.722195197132336</v>
      </c>
      <c r="F4">
        <v>22.849828253000105</v>
      </c>
      <c r="G4">
        <v>24.797317232565081</v>
      </c>
      <c r="H4">
        <v>33.408612409080774</v>
      </c>
      <c r="I4">
        <v>31.202018874458798</v>
      </c>
      <c r="J4">
        <v>28.957968939263509</v>
      </c>
      <c r="K4">
        <v>23.087555649193948</v>
      </c>
      <c r="L4">
        <v>20.429515811744036</v>
      </c>
      <c r="M4">
        <v>22.26834557521773</v>
      </c>
      <c r="N4">
        <v>22.311179279255121</v>
      </c>
    </row>
    <row r="5" spans="1:14" x14ac:dyDescent="0.25">
      <c r="A5" s="1" t="s">
        <v>4</v>
      </c>
      <c r="B5" s="1" t="s">
        <v>3</v>
      </c>
      <c r="C5">
        <v>8.9605781884799995</v>
      </c>
      <c r="D5">
        <v>8.9763515766000008</v>
      </c>
      <c r="E5">
        <v>9.0941880643200008</v>
      </c>
      <c r="F5">
        <v>9.5581112443200009</v>
      </c>
      <c r="G5">
        <v>12.181132904039998</v>
      </c>
      <c r="H5">
        <v>12.683097784800001</v>
      </c>
      <c r="I5">
        <v>9.8448157695600003</v>
      </c>
      <c r="J5">
        <v>9.3131598052799998</v>
      </c>
      <c r="K5">
        <v>9.1396525359599998</v>
      </c>
      <c r="L5">
        <v>9.0663526735200008</v>
      </c>
      <c r="M5">
        <v>9.0208882018800001</v>
      </c>
      <c r="N5">
        <v>8.9642895739200004</v>
      </c>
    </row>
    <row r="6" spans="1:14" x14ac:dyDescent="0.25">
      <c r="A6" s="1" t="s">
        <v>5</v>
      </c>
      <c r="B6" s="1" t="s">
        <v>6</v>
      </c>
      <c r="C6">
        <v>31.097060062530883</v>
      </c>
      <c r="D6">
        <v>30.391752247398841</v>
      </c>
      <c r="E6">
        <v>33.709785311576162</v>
      </c>
      <c r="F6">
        <v>32.347524351070525</v>
      </c>
      <c r="G6">
        <v>23.441842478736653</v>
      </c>
      <c r="H6">
        <v>25.266168758860939</v>
      </c>
      <c r="I6">
        <v>22.638613360743054</v>
      </c>
      <c r="J6">
        <v>20.924401096024248</v>
      </c>
      <c r="K6">
        <v>19.27834333214215</v>
      </c>
      <c r="L6">
        <v>19.781699423408156</v>
      </c>
      <c r="M6">
        <v>25.695665968594927</v>
      </c>
      <c r="N6">
        <v>28.676550551061659</v>
      </c>
    </row>
    <row r="7" spans="1:14" x14ac:dyDescent="0.25">
      <c r="A7" s="1" t="s">
        <v>6</v>
      </c>
      <c r="B7" s="1" t="s">
        <v>7</v>
      </c>
      <c r="C7">
        <v>31.283107797362327</v>
      </c>
      <c r="D7">
        <v>30.506411266437485</v>
      </c>
      <c r="E7">
        <v>33.753201306078715</v>
      </c>
      <c r="F7">
        <v>32.484609844790846</v>
      </c>
      <c r="G7">
        <v>25.298100767918093</v>
      </c>
      <c r="H7">
        <v>27.742383260798775</v>
      </c>
      <c r="I7">
        <v>25.247640211883908</v>
      </c>
      <c r="J7">
        <v>23.371713945227462</v>
      </c>
      <c r="K7">
        <v>21.193283265451516</v>
      </c>
      <c r="L7">
        <v>20.68110743271864</v>
      </c>
      <c r="M7">
        <v>26.362349159345641</v>
      </c>
      <c r="N7">
        <v>28.903974602801579</v>
      </c>
    </row>
    <row r="8" spans="1:14" x14ac:dyDescent="0.25">
      <c r="A8" s="1" t="s">
        <v>7</v>
      </c>
      <c r="B8" s="1" t="s">
        <v>8</v>
      </c>
      <c r="C8">
        <v>31.283107797362323</v>
      </c>
      <c r="D8">
        <v>30.506411266437482</v>
      </c>
      <c r="E8">
        <v>33.753201306078722</v>
      </c>
      <c r="F8">
        <v>32.484609844790839</v>
      </c>
      <c r="G8">
        <v>25.298100767918086</v>
      </c>
      <c r="H8">
        <v>27.742383260798771</v>
      </c>
      <c r="I8">
        <v>25.247640211883915</v>
      </c>
      <c r="J8">
        <v>23.371713945227459</v>
      </c>
      <c r="K8">
        <v>21.193283265451512</v>
      </c>
      <c r="L8">
        <v>20.68110743271864</v>
      </c>
      <c r="M8">
        <v>26.362349159345644</v>
      </c>
      <c r="N8">
        <v>28.903974602801583</v>
      </c>
    </row>
    <row r="9" spans="1:14" x14ac:dyDescent="0.25">
      <c r="A9" s="1" t="s">
        <v>8</v>
      </c>
      <c r="B9" s="1" t="s">
        <v>9</v>
      </c>
      <c r="C9">
        <v>31.283107797362327</v>
      </c>
      <c r="D9">
        <v>30.506411266437478</v>
      </c>
      <c r="E9">
        <v>33.753201306078722</v>
      </c>
      <c r="F9">
        <v>32.484609844790853</v>
      </c>
      <c r="G9">
        <v>25.298100767918086</v>
      </c>
      <c r="H9">
        <v>27.742383260798778</v>
      </c>
      <c r="I9">
        <v>25.247640211883915</v>
      </c>
      <c r="J9">
        <v>23.371713945227462</v>
      </c>
      <c r="K9">
        <v>21.193283265451516</v>
      </c>
      <c r="L9">
        <v>20.681107432718644</v>
      </c>
      <c r="M9">
        <v>26.362349159345644</v>
      </c>
      <c r="N9">
        <v>28.903974602801583</v>
      </c>
    </row>
    <row r="10" spans="1:14" x14ac:dyDescent="0.25">
      <c r="A10" s="1" t="s">
        <v>9</v>
      </c>
      <c r="B10" s="1" t="s">
        <v>10</v>
      </c>
      <c r="C10">
        <v>31.283107797362323</v>
      </c>
      <c r="D10">
        <v>30.506411266437478</v>
      </c>
      <c r="E10">
        <v>33.753201306078715</v>
      </c>
      <c r="F10">
        <v>32.46979413980204</v>
      </c>
      <c r="G10">
        <v>25.238837947962892</v>
      </c>
      <c r="H10">
        <v>27.668304735854779</v>
      </c>
      <c r="I10">
        <v>25.158745981951114</v>
      </c>
      <c r="J10">
        <v>23.297635420283463</v>
      </c>
      <c r="K10">
        <v>21.148836150485113</v>
      </c>
      <c r="L10">
        <v>20.636660317752238</v>
      </c>
      <c r="M10">
        <v>26.362349159345644</v>
      </c>
      <c r="N10">
        <v>28.903974602801583</v>
      </c>
    </row>
    <row r="11" spans="1:14" x14ac:dyDescent="0.25">
      <c r="A11" s="1" t="s">
        <v>2</v>
      </c>
      <c r="B11" s="1" t="s">
        <v>5</v>
      </c>
      <c r="C11">
        <v>22.471495225100817</v>
      </c>
      <c r="D11">
        <v>23.353116798978039</v>
      </c>
      <c r="E11">
        <v>24.002942248831776</v>
      </c>
      <c r="F11">
        <v>23.237536636379708</v>
      </c>
      <c r="G11">
        <v>25.185025615944685</v>
      </c>
      <c r="H11">
        <v>33.796320792460378</v>
      </c>
      <c r="I11">
        <v>31.589727257838401</v>
      </c>
      <c r="J11">
        <v>29.345677322643112</v>
      </c>
      <c r="K11">
        <v>23.475264032573548</v>
      </c>
      <c r="L11">
        <v>20.817224195123636</v>
      </c>
      <c r="M11">
        <v>22.549092626917165</v>
      </c>
      <c r="N11">
        <v>22.591926330954561</v>
      </c>
    </row>
    <row r="12" spans="1:14" x14ac:dyDescent="0.25">
      <c r="A12" s="1" t="s">
        <v>11</v>
      </c>
      <c r="B12" s="1" t="s">
        <v>10</v>
      </c>
      <c r="C12">
        <v>20.021195015507438</v>
      </c>
      <c r="D12">
        <v>19.463344028582721</v>
      </c>
      <c r="E12">
        <v>21.185091459069589</v>
      </c>
      <c r="F12">
        <v>24.041818651290978</v>
      </c>
      <c r="G12">
        <v>26.541906767638235</v>
      </c>
      <c r="H12">
        <v>25.073180303143143</v>
      </c>
      <c r="I12">
        <v>22.86346386681501</v>
      </c>
      <c r="J12">
        <v>21.429678392861639</v>
      </c>
      <c r="K12">
        <v>22.602008868623507</v>
      </c>
      <c r="L12">
        <v>24.56352378593116</v>
      </c>
      <c r="M12">
        <v>21.124848371928689</v>
      </c>
      <c r="N12">
        <v>19.130802187564967</v>
      </c>
    </row>
    <row r="13" spans="1:14" x14ac:dyDescent="0.25">
      <c r="A13" s="1" t="s">
        <v>10</v>
      </c>
      <c r="B13" s="1" t="s">
        <v>12</v>
      </c>
      <c r="C13">
        <v>33.833673466299885</v>
      </c>
      <c r="D13">
        <v>32.042956744848297</v>
      </c>
      <c r="E13">
        <v>36.963576958287156</v>
      </c>
      <c r="F13">
        <v>38.436260621128817</v>
      </c>
      <c r="G13">
        <v>33.951386085270272</v>
      </c>
      <c r="H13">
        <v>35.216767069191</v>
      </c>
      <c r="I13">
        <v>30.080923449290978</v>
      </c>
      <c r="J13">
        <v>26.595953995921739</v>
      </c>
      <c r="K13">
        <v>26.294404555762668</v>
      </c>
      <c r="L13">
        <v>27.823043446126004</v>
      </c>
      <c r="M13">
        <v>29.574500525223971</v>
      </c>
      <c r="N13">
        <v>29.997415136497786</v>
      </c>
    </row>
    <row r="14" spans="1:14" x14ac:dyDescent="0.25">
      <c r="A14" s="1" t="s">
        <v>14</v>
      </c>
      <c r="B14" s="1" t="s">
        <v>5</v>
      </c>
      <c r="C14">
        <v>19.303482548276815</v>
      </c>
      <c r="D14">
        <v>19.376758992482959</v>
      </c>
      <c r="E14">
        <v>19.500333238078994</v>
      </c>
      <c r="F14">
        <v>19.622164094943987</v>
      </c>
      <c r="G14">
        <v>19.566071634054534</v>
      </c>
      <c r="H14">
        <v>19.647091313336556</v>
      </c>
      <c r="I14">
        <v>19.732842744470254</v>
      </c>
      <c r="J14">
        <v>19.648923962040733</v>
      </c>
      <c r="K14">
        <v>19.48538220023644</v>
      </c>
      <c r="L14">
        <v>19.382272414655677</v>
      </c>
      <c r="M14">
        <v>19.614945106423178</v>
      </c>
      <c r="N14">
        <v>20.832121374429772</v>
      </c>
    </row>
    <row r="15" spans="1:14" x14ac:dyDescent="0.25">
      <c r="A15" s="1" t="s">
        <v>15</v>
      </c>
      <c r="B15" s="1" t="s">
        <v>14</v>
      </c>
      <c r="C15">
        <v>19.282852014798998</v>
      </c>
      <c r="D15">
        <v>19.279678992482957</v>
      </c>
      <c r="E15">
        <v>19.370893238078988</v>
      </c>
      <c r="F15">
        <v>19.428004094943987</v>
      </c>
      <c r="G15">
        <v>19.357642877503277</v>
      </c>
      <c r="H15">
        <v>19.345481976186463</v>
      </c>
      <c r="I15">
        <v>19.439108072739156</v>
      </c>
      <c r="J15">
        <v>19.418562297326321</v>
      </c>
      <c r="K15">
        <v>19.423799395181835</v>
      </c>
      <c r="L15">
        <v>19.366092414655675</v>
      </c>
      <c r="M15">
        <v>19.365801099327943</v>
      </c>
      <c r="N15">
        <v>19.338306424245868</v>
      </c>
    </row>
    <row r="16" spans="1:14" x14ac:dyDescent="0.25">
      <c r="A16" s="1" t="s">
        <v>16</v>
      </c>
      <c r="B16" s="1" t="s">
        <v>14</v>
      </c>
      <c r="C16">
        <v>18.952630533477819</v>
      </c>
      <c r="D16">
        <v>19.02908</v>
      </c>
      <c r="E16">
        <v>19.061439999999997</v>
      </c>
      <c r="F16">
        <v>19.126159999999999</v>
      </c>
      <c r="G16">
        <v>18.964359999999999</v>
      </c>
      <c r="H16">
        <v>18.948179999999997</v>
      </c>
      <c r="I16">
        <v>18.948179999999997</v>
      </c>
      <c r="J16">
        <v>18.948179999999997</v>
      </c>
      <c r="K16">
        <v>18.948179999999997</v>
      </c>
      <c r="L16">
        <v>18.948179999999997</v>
      </c>
      <c r="M16">
        <v>19.181144007095238</v>
      </c>
      <c r="N16">
        <v>20.425814950183902</v>
      </c>
    </row>
    <row r="17" spans="1:14" x14ac:dyDescent="0.25">
      <c r="A17" s="1" t="s">
        <v>17</v>
      </c>
      <c r="B17" s="1" t="s">
        <v>15</v>
      </c>
      <c r="C17">
        <v>19.282852014798998</v>
      </c>
      <c r="D17">
        <v>19.279678992482957</v>
      </c>
      <c r="E17">
        <v>19.370893238078988</v>
      </c>
      <c r="F17">
        <v>19.428004094943987</v>
      </c>
      <c r="G17">
        <v>19.357642877503281</v>
      </c>
      <c r="H17">
        <v>19.34548197618647</v>
      </c>
      <c r="I17">
        <v>19.43910807273916</v>
      </c>
      <c r="J17">
        <v>19.418562297326318</v>
      </c>
      <c r="K17">
        <v>19.423799395181831</v>
      </c>
      <c r="L17">
        <v>19.366092414655679</v>
      </c>
      <c r="M17">
        <v>19.365801099327943</v>
      </c>
      <c r="N17">
        <v>19.338306424245868</v>
      </c>
    </row>
    <row r="18" spans="1:14" x14ac:dyDescent="0.25">
      <c r="A18" s="1" t="s">
        <v>18</v>
      </c>
      <c r="B18" s="1" t="s">
        <v>17</v>
      </c>
      <c r="C18">
        <v>19.282852014799001</v>
      </c>
      <c r="D18">
        <v>19.279678992482957</v>
      </c>
      <c r="E18">
        <v>19.370893238078992</v>
      </c>
      <c r="F18">
        <v>19.428004094943987</v>
      </c>
      <c r="G18">
        <v>19.232002476808816</v>
      </c>
      <c r="H18">
        <v>19.23868182644134</v>
      </c>
      <c r="I18">
        <v>19.353708249738379</v>
      </c>
      <c r="J18">
        <v>19.34099096633323</v>
      </c>
      <c r="K18">
        <v>19.381432841719125</v>
      </c>
      <c r="L18">
        <v>19.366092414655679</v>
      </c>
      <c r="M18">
        <v>19.365801099327943</v>
      </c>
      <c r="N18">
        <v>19.338306424245868</v>
      </c>
    </row>
    <row r="19" spans="1:14" x14ac:dyDescent="0.25">
      <c r="A19" s="1" t="s">
        <v>19</v>
      </c>
      <c r="B19" s="1" t="s">
        <v>16</v>
      </c>
      <c r="C19">
        <v>19.147919687208891</v>
      </c>
      <c r="D19">
        <v>19.161375077887961</v>
      </c>
      <c r="E19">
        <v>19.552029711043115</v>
      </c>
      <c r="F19">
        <v>19.92855434595155</v>
      </c>
      <c r="G19">
        <v>19.93164493153051</v>
      </c>
      <c r="H19">
        <v>19.375979334767173</v>
      </c>
      <c r="I19">
        <v>18.931999999999999</v>
      </c>
      <c r="J19">
        <v>18.931999999999999</v>
      </c>
      <c r="K19">
        <v>19.039255867998698</v>
      </c>
      <c r="L19">
        <v>19.128968600469005</v>
      </c>
      <c r="M19">
        <v>19.140033896170038</v>
      </c>
      <c r="N19">
        <v>19.616814950183905</v>
      </c>
    </row>
    <row r="20" spans="1:14" x14ac:dyDescent="0.25">
      <c r="A20" s="1" t="s">
        <v>20</v>
      </c>
      <c r="B20" s="1" t="s">
        <v>167</v>
      </c>
      <c r="C20">
        <v>18.931999999999999</v>
      </c>
      <c r="D20">
        <v>18.931999999999999</v>
      </c>
      <c r="E20">
        <v>18.931999999999995</v>
      </c>
      <c r="F20">
        <v>18.931999999999999</v>
      </c>
      <c r="G20">
        <v>19.089991073287933</v>
      </c>
      <c r="H20">
        <v>19.21626704718885</v>
      </c>
      <c r="I20">
        <v>19.1317932835147</v>
      </c>
      <c r="J20">
        <v>19.049054261640158</v>
      </c>
      <c r="K20">
        <v>18.931999999999999</v>
      </c>
      <c r="L20">
        <v>18.931999999999995</v>
      </c>
      <c r="M20">
        <v>18.931999999999999</v>
      </c>
      <c r="N20">
        <v>19.427522241477302</v>
      </c>
    </row>
    <row r="21" spans="1:14" x14ac:dyDescent="0.25">
      <c r="A21" s="1" t="s">
        <v>21</v>
      </c>
      <c r="B21" s="1" t="s">
        <v>20</v>
      </c>
      <c r="C21">
        <v>18.99034803938315</v>
      </c>
      <c r="D21">
        <v>19.047308205632184</v>
      </c>
      <c r="E21">
        <v>19.254279875738277</v>
      </c>
      <c r="F21">
        <v>20.078023500674576</v>
      </c>
      <c r="G21">
        <v>19.324124197525492</v>
      </c>
      <c r="H21">
        <v>19.086302627196886</v>
      </c>
      <c r="I21">
        <v>18.998106747622611</v>
      </c>
      <c r="J21">
        <v>18.983498122878508</v>
      </c>
      <c r="K21">
        <v>18.97666020860045</v>
      </c>
      <c r="L21">
        <v>18.970147676808509</v>
      </c>
      <c r="M21">
        <v>18.976272987782746</v>
      </c>
      <c r="N21">
        <v>18.942122241477303</v>
      </c>
    </row>
    <row r="22" spans="1:14" x14ac:dyDescent="0.25">
      <c r="A22" s="1" t="s">
        <v>165</v>
      </c>
      <c r="B22" s="1" t="s">
        <v>168</v>
      </c>
      <c r="C22">
        <v>19.147919687208887</v>
      </c>
      <c r="D22">
        <v>19.161375077887953</v>
      </c>
      <c r="E22">
        <v>19.552029711043108</v>
      </c>
      <c r="F22">
        <v>19.928554345951547</v>
      </c>
      <c r="G22">
        <v>20.383907724824564</v>
      </c>
      <c r="H22">
        <v>19.771535444934312</v>
      </c>
      <c r="I22">
        <v>19.248295640743631</v>
      </c>
      <c r="J22">
        <v>19.219301225900335</v>
      </c>
      <c r="K22">
        <v>19.196169028971688</v>
      </c>
      <c r="L22">
        <v>19.128968600469001</v>
      </c>
      <c r="M22">
        <v>19.140033896170035</v>
      </c>
      <c r="N22">
        <v>19.121292708706594</v>
      </c>
    </row>
    <row r="23" spans="1:14" x14ac:dyDescent="0.25">
      <c r="A23" s="1" t="s">
        <v>22</v>
      </c>
      <c r="B23" s="1" t="s">
        <v>0</v>
      </c>
      <c r="C23">
        <v>26.954574248505537</v>
      </c>
      <c r="D23">
        <v>27.503297526348952</v>
      </c>
      <c r="E23">
        <v>27.81986693345133</v>
      </c>
      <c r="F23">
        <v>27.550206938162017</v>
      </c>
      <c r="G23">
        <v>26.621193084265499</v>
      </c>
      <c r="H23">
        <v>31.693165048235034</v>
      </c>
      <c r="I23">
        <v>32.635788847448737</v>
      </c>
      <c r="J23">
        <v>31.645634300637607</v>
      </c>
      <c r="K23">
        <v>28.04823927377582</v>
      </c>
      <c r="L23">
        <v>26.415171016640631</v>
      </c>
      <c r="M23">
        <v>26.954116421814838</v>
      </c>
      <c r="N23">
        <v>27.028242745409177</v>
      </c>
    </row>
    <row r="24" spans="1:14" x14ac:dyDescent="0.25">
      <c r="A24" s="1" t="s">
        <v>168</v>
      </c>
      <c r="B24" s="1" t="s">
        <v>19</v>
      </c>
      <c r="C24">
        <v>19.147919687208894</v>
      </c>
      <c r="D24">
        <v>19.161375077887957</v>
      </c>
      <c r="E24">
        <v>19.552029711043112</v>
      </c>
      <c r="F24">
        <v>19.928554345951547</v>
      </c>
      <c r="G24">
        <v>19.93164493153051</v>
      </c>
      <c r="H24">
        <v>19.375979334767173</v>
      </c>
      <c r="I24">
        <v>18.931999999999999</v>
      </c>
      <c r="J24">
        <v>18.931999999999999</v>
      </c>
      <c r="K24">
        <v>19.039255867998698</v>
      </c>
      <c r="L24">
        <v>19.128968600469005</v>
      </c>
      <c r="M24">
        <v>19.140033896170038</v>
      </c>
      <c r="N24">
        <v>19.121292708706598</v>
      </c>
    </row>
    <row r="25" spans="1:14" x14ac:dyDescent="0.25">
      <c r="A25" s="1" t="s">
        <v>167</v>
      </c>
      <c r="B25" s="1" t="s">
        <v>169</v>
      </c>
      <c r="C25">
        <v>18.931999999999999</v>
      </c>
      <c r="D25">
        <v>18.931999999999999</v>
      </c>
      <c r="E25">
        <v>18.931999999999999</v>
      </c>
      <c r="F25">
        <v>18.932000000000002</v>
      </c>
      <c r="G25">
        <v>18.945072024092852</v>
      </c>
      <c r="H25">
        <v>18.931999999999999</v>
      </c>
      <c r="I25">
        <v>18.931999999999999</v>
      </c>
      <c r="J25">
        <v>18.932000000000002</v>
      </c>
      <c r="K25">
        <v>18.931999999999999</v>
      </c>
      <c r="L25">
        <v>18.931999999999999</v>
      </c>
      <c r="M25">
        <v>18.931999999999999</v>
      </c>
      <c r="N25">
        <v>19.427522241477302</v>
      </c>
    </row>
    <row r="26" spans="1:14" x14ac:dyDescent="0.25">
      <c r="A26" s="1" t="s">
        <v>169</v>
      </c>
      <c r="B26" s="1" t="s">
        <v>19</v>
      </c>
      <c r="C26">
        <v>18.931999999999999</v>
      </c>
      <c r="D26">
        <v>18.931999999999995</v>
      </c>
      <c r="E26">
        <v>18.931999999999995</v>
      </c>
      <c r="F26">
        <v>18.932000000000002</v>
      </c>
      <c r="G26">
        <v>18.931999999999999</v>
      </c>
      <c r="H26">
        <v>18.931999999999999</v>
      </c>
      <c r="I26">
        <v>18.931999999999999</v>
      </c>
      <c r="J26">
        <v>18.931999999999999</v>
      </c>
      <c r="K26">
        <v>18.931999999999999</v>
      </c>
      <c r="L26">
        <v>18.931999999999995</v>
      </c>
      <c r="M26">
        <v>18.931999999999995</v>
      </c>
      <c r="N26">
        <v>19.427522241477302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13"/>
  <sheetViews>
    <sheetView workbookViewId="0"/>
  </sheetViews>
  <sheetFormatPr defaultRowHeight="15" x14ac:dyDescent="0.25"/>
  <sheetData>
    <row r="1" spans="1:4" x14ac:dyDescent="0.25">
      <c r="D1" s="1" t="s">
        <v>77</v>
      </c>
    </row>
    <row r="2" spans="1:4" x14ac:dyDescent="0.25">
      <c r="A2" s="1" t="s">
        <v>0</v>
      </c>
      <c r="B2" s="1" t="s">
        <v>1</v>
      </c>
      <c r="C2" s="1" t="s">
        <v>65</v>
      </c>
      <c r="D2">
        <v>0.5</v>
      </c>
    </row>
    <row r="3" spans="1:4" x14ac:dyDescent="0.25">
      <c r="A3" s="1" t="s">
        <v>0</v>
      </c>
      <c r="B3" s="1" t="s">
        <v>1</v>
      </c>
      <c r="C3" s="1" t="s">
        <v>66</v>
      </c>
      <c r="D3">
        <v>33.647488000000003</v>
      </c>
    </row>
    <row r="4" spans="1:4" x14ac:dyDescent="0.25">
      <c r="A4" s="1" t="s">
        <v>0</v>
      </c>
      <c r="B4" s="1" t="s">
        <v>1</v>
      </c>
      <c r="C4" s="1" t="s">
        <v>67</v>
      </c>
      <c r="D4">
        <v>33.647488000000003</v>
      </c>
    </row>
    <row r="5" spans="1:4" x14ac:dyDescent="0.25">
      <c r="A5" s="1" t="s">
        <v>0</v>
      </c>
      <c r="B5" s="1" t="s">
        <v>1</v>
      </c>
      <c r="C5" s="1" t="s">
        <v>68</v>
      </c>
      <c r="D5">
        <v>33.647488000000003</v>
      </c>
    </row>
    <row r="6" spans="1:4" x14ac:dyDescent="0.25">
      <c r="A6" s="1" t="s">
        <v>0</v>
      </c>
      <c r="B6" s="1" t="s">
        <v>1</v>
      </c>
      <c r="C6" s="1" t="s">
        <v>69</v>
      </c>
      <c r="D6">
        <v>33.647488000000003</v>
      </c>
    </row>
    <row r="7" spans="1:4" x14ac:dyDescent="0.25">
      <c r="A7" s="1" t="s">
        <v>0</v>
      </c>
      <c r="B7" s="1" t="s">
        <v>1</v>
      </c>
      <c r="C7" s="1" t="s">
        <v>70</v>
      </c>
      <c r="D7">
        <v>33.647488000000003</v>
      </c>
    </row>
    <row r="8" spans="1:4" x14ac:dyDescent="0.25">
      <c r="A8" s="1" t="s">
        <v>0</v>
      </c>
      <c r="B8" s="1" t="s">
        <v>1</v>
      </c>
      <c r="C8" s="1" t="s">
        <v>71</v>
      </c>
      <c r="D8">
        <v>33.647488000000003</v>
      </c>
    </row>
    <row r="9" spans="1:4" x14ac:dyDescent="0.25">
      <c r="A9" s="1" t="s">
        <v>0</v>
      </c>
      <c r="B9" s="1" t="s">
        <v>1</v>
      </c>
      <c r="C9" s="1" t="s">
        <v>72</v>
      </c>
      <c r="D9">
        <v>33.647488000000003</v>
      </c>
    </row>
    <row r="10" spans="1:4" x14ac:dyDescent="0.25">
      <c r="A10" s="1" t="s">
        <v>0</v>
      </c>
      <c r="B10" s="1" t="s">
        <v>1</v>
      </c>
      <c r="C10" s="1" t="s">
        <v>73</v>
      </c>
      <c r="D10">
        <v>33.647488000000003</v>
      </c>
    </row>
    <row r="11" spans="1:4" x14ac:dyDescent="0.25">
      <c r="A11" s="1" t="s">
        <v>0</v>
      </c>
      <c r="B11" s="1" t="s">
        <v>1</v>
      </c>
      <c r="C11" s="1" t="s">
        <v>74</v>
      </c>
      <c r="D11">
        <v>33.647488000000003</v>
      </c>
    </row>
    <row r="12" spans="1:4" x14ac:dyDescent="0.25">
      <c r="A12" s="1" t="s">
        <v>0</v>
      </c>
      <c r="B12" s="1" t="s">
        <v>1</v>
      </c>
      <c r="C12" s="1" t="s">
        <v>75</v>
      </c>
      <c r="D12">
        <v>33.647488000000003</v>
      </c>
    </row>
    <row r="13" spans="1:4" x14ac:dyDescent="0.25">
      <c r="A13" s="1" t="s">
        <v>0</v>
      </c>
      <c r="B13" s="1" t="s">
        <v>1</v>
      </c>
      <c r="C13" s="1" t="s">
        <v>76</v>
      </c>
      <c r="D13">
        <v>33.647488000000003</v>
      </c>
    </row>
    <row r="14" spans="1:4" x14ac:dyDescent="0.25">
      <c r="A14" s="1" t="s">
        <v>1</v>
      </c>
      <c r="B14" s="1" t="s">
        <v>3</v>
      </c>
      <c r="C14" s="1" t="s">
        <v>65</v>
      </c>
      <c r="D14">
        <v>2</v>
      </c>
    </row>
    <row r="15" spans="1:4" x14ac:dyDescent="0.25">
      <c r="A15" s="1" t="s">
        <v>1</v>
      </c>
      <c r="B15" s="1" t="s">
        <v>3</v>
      </c>
      <c r="C15" s="1" t="s">
        <v>66</v>
      </c>
      <c r="D15">
        <v>8.6592000000000002</v>
      </c>
    </row>
    <row r="16" spans="1:4" x14ac:dyDescent="0.25">
      <c r="A16" s="1" t="s">
        <v>1</v>
      </c>
      <c r="B16" s="1" t="s">
        <v>3</v>
      </c>
      <c r="C16" s="1" t="s">
        <v>67</v>
      </c>
      <c r="D16">
        <v>8.6592000000000002</v>
      </c>
    </row>
    <row r="17" spans="1:4" x14ac:dyDescent="0.25">
      <c r="A17" s="1" t="s">
        <v>1</v>
      </c>
      <c r="B17" s="1" t="s">
        <v>3</v>
      </c>
      <c r="C17" s="1" t="s">
        <v>68</v>
      </c>
      <c r="D17">
        <v>8.6592000000000002</v>
      </c>
    </row>
    <row r="18" spans="1:4" x14ac:dyDescent="0.25">
      <c r="A18" s="1" t="s">
        <v>1</v>
      </c>
      <c r="B18" s="1" t="s">
        <v>3</v>
      </c>
      <c r="C18" s="1" t="s">
        <v>69</v>
      </c>
      <c r="D18">
        <v>8.6592000000000002</v>
      </c>
    </row>
    <row r="19" spans="1:4" x14ac:dyDescent="0.25">
      <c r="A19" s="1" t="s">
        <v>1</v>
      </c>
      <c r="B19" s="1" t="s">
        <v>3</v>
      </c>
      <c r="C19" s="1" t="s">
        <v>70</v>
      </c>
      <c r="D19">
        <v>8.6592000000000002</v>
      </c>
    </row>
    <row r="20" spans="1:4" x14ac:dyDescent="0.25">
      <c r="A20" s="1" t="s">
        <v>1</v>
      </c>
      <c r="B20" s="1" t="s">
        <v>3</v>
      </c>
      <c r="C20" s="1" t="s">
        <v>71</v>
      </c>
      <c r="D20">
        <v>8.6592000000000002</v>
      </c>
    </row>
    <row r="21" spans="1:4" x14ac:dyDescent="0.25">
      <c r="A21" s="1" t="s">
        <v>1</v>
      </c>
      <c r="B21" s="1" t="s">
        <v>3</v>
      </c>
      <c r="C21" s="1" t="s">
        <v>72</v>
      </c>
      <c r="D21">
        <v>8.6592000000000002</v>
      </c>
    </row>
    <row r="22" spans="1:4" x14ac:dyDescent="0.25">
      <c r="A22" s="1" t="s">
        <v>1</v>
      </c>
      <c r="B22" s="1" t="s">
        <v>3</v>
      </c>
      <c r="C22" s="1" t="s">
        <v>73</v>
      </c>
      <c r="D22">
        <v>8.6592000000000002</v>
      </c>
    </row>
    <row r="23" spans="1:4" x14ac:dyDescent="0.25">
      <c r="A23" s="1" t="s">
        <v>1</v>
      </c>
      <c r="B23" s="1" t="s">
        <v>3</v>
      </c>
      <c r="C23" s="1" t="s">
        <v>74</v>
      </c>
      <c r="D23">
        <v>8.6592000000000002</v>
      </c>
    </row>
    <row r="24" spans="1:4" x14ac:dyDescent="0.25">
      <c r="A24" s="1" t="s">
        <v>1</v>
      </c>
      <c r="B24" s="1" t="s">
        <v>3</v>
      </c>
      <c r="C24" s="1" t="s">
        <v>75</v>
      </c>
      <c r="D24">
        <v>8.6592000000000002</v>
      </c>
    </row>
    <row r="25" spans="1:4" x14ac:dyDescent="0.25">
      <c r="A25" s="1" t="s">
        <v>1</v>
      </c>
      <c r="B25" s="1" t="s">
        <v>3</v>
      </c>
      <c r="C25" s="1" t="s">
        <v>76</v>
      </c>
      <c r="D25">
        <v>8.6592000000000002</v>
      </c>
    </row>
    <row r="26" spans="1:4" x14ac:dyDescent="0.25">
      <c r="A26" s="1" t="s">
        <v>3</v>
      </c>
      <c r="B26" s="1" t="s">
        <v>2</v>
      </c>
      <c r="C26" s="1" t="s">
        <v>65</v>
      </c>
      <c r="D26">
        <v>0.3</v>
      </c>
    </row>
    <row r="27" spans="1:4" x14ac:dyDescent="0.25">
      <c r="A27" s="1" t="s">
        <v>3</v>
      </c>
      <c r="B27" s="1" t="s">
        <v>2</v>
      </c>
      <c r="C27" s="1" t="s">
        <v>66</v>
      </c>
      <c r="D27">
        <v>11.079796999999999</v>
      </c>
    </row>
    <row r="28" spans="1:4" x14ac:dyDescent="0.25">
      <c r="A28" s="1" t="s">
        <v>3</v>
      </c>
      <c r="B28" s="1" t="s">
        <v>2</v>
      </c>
      <c r="C28" s="1" t="s">
        <v>67</v>
      </c>
      <c r="D28">
        <v>11.079796999999999</v>
      </c>
    </row>
    <row r="29" spans="1:4" x14ac:dyDescent="0.25">
      <c r="A29" s="1" t="s">
        <v>3</v>
      </c>
      <c r="B29" s="1" t="s">
        <v>2</v>
      </c>
      <c r="C29" s="1" t="s">
        <v>68</v>
      </c>
      <c r="D29">
        <v>11.079796999999999</v>
      </c>
    </row>
    <row r="30" spans="1:4" x14ac:dyDescent="0.25">
      <c r="A30" s="1" t="s">
        <v>3</v>
      </c>
      <c r="B30" s="1" t="s">
        <v>2</v>
      </c>
      <c r="C30" s="1" t="s">
        <v>69</v>
      </c>
      <c r="D30">
        <v>11.079796999999999</v>
      </c>
    </row>
    <row r="31" spans="1:4" x14ac:dyDescent="0.25">
      <c r="A31" s="1" t="s">
        <v>3</v>
      </c>
      <c r="B31" s="1" t="s">
        <v>2</v>
      </c>
      <c r="C31" s="1" t="s">
        <v>70</v>
      </c>
      <c r="D31">
        <v>11.079796999999999</v>
      </c>
    </row>
    <row r="32" spans="1:4" x14ac:dyDescent="0.25">
      <c r="A32" s="1" t="s">
        <v>3</v>
      </c>
      <c r="B32" s="1" t="s">
        <v>2</v>
      </c>
      <c r="C32" s="1" t="s">
        <v>71</v>
      </c>
      <c r="D32">
        <v>11.079796999999999</v>
      </c>
    </row>
    <row r="33" spans="1:4" x14ac:dyDescent="0.25">
      <c r="A33" s="1" t="s">
        <v>3</v>
      </c>
      <c r="B33" s="1" t="s">
        <v>2</v>
      </c>
      <c r="C33" s="1" t="s">
        <v>72</v>
      </c>
      <c r="D33">
        <v>11.079796999999999</v>
      </c>
    </row>
    <row r="34" spans="1:4" x14ac:dyDescent="0.25">
      <c r="A34" s="1" t="s">
        <v>3</v>
      </c>
      <c r="B34" s="1" t="s">
        <v>2</v>
      </c>
      <c r="C34" s="1" t="s">
        <v>73</v>
      </c>
      <c r="D34">
        <v>11.079796999999999</v>
      </c>
    </row>
    <row r="35" spans="1:4" x14ac:dyDescent="0.25">
      <c r="A35" s="1" t="s">
        <v>3</v>
      </c>
      <c r="B35" s="1" t="s">
        <v>2</v>
      </c>
      <c r="C35" s="1" t="s">
        <v>74</v>
      </c>
      <c r="D35">
        <v>11.079796999999999</v>
      </c>
    </row>
    <row r="36" spans="1:4" x14ac:dyDescent="0.25">
      <c r="A36" s="1" t="s">
        <v>3</v>
      </c>
      <c r="B36" s="1" t="s">
        <v>2</v>
      </c>
      <c r="C36" s="1" t="s">
        <v>75</v>
      </c>
      <c r="D36">
        <v>11.079796999999999</v>
      </c>
    </row>
    <row r="37" spans="1:4" x14ac:dyDescent="0.25">
      <c r="A37" s="1" t="s">
        <v>3</v>
      </c>
      <c r="B37" s="1" t="s">
        <v>2</v>
      </c>
      <c r="C37" s="1" t="s">
        <v>76</v>
      </c>
      <c r="D37">
        <v>11.079796999999999</v>
      </c>
    </row>
    <row r="38" spans="1:4" x14ac:dyDescent="0.25">
      <c r="A38" s="1" t="s">
        <v>4</v>
      </c>
      <c r="B38" s="1" t="s">
        <v>3</v>
      </c>
      <c r="C38" s="1" t="s">
        <v>65</v>
      </c>
      <c r="D38">
        <v>0.1</v>
      </c>
    </row>
    <row r="39" spans="1:4" x14ac:dyDescent="0.25">
      <c r="A39" s="1" t="s">
        <v>4</v>
      </c>
      <c r="B39" s="1" t="s">
        <v>3</v>
      </c>
      <c r="C39" s="1" t="s">
        <v>66</v>
      </c>
      <c r="D39">
        <v>0.470914</v>
      </c>
    </row>
    <row r="40" spans="1:4" x14ac:dyDescent="0.25">
      <c r="A40" s="1" t="s">
        <v>4</v>
      </c>
      <c r="B40" s="1" t="s">
        <v>3</v>
      </c>
      <c r="C40" s="1" t="s">
        <v>67</v>
      </c>
      <c r="D40">
        <v>0.470914</v>
      </c>
    </row>
    <row r="41" spans="1:4" x14ac:dyDescent="0.25">
      <c r="A41" s="1" t="s">
        <v>4</v>
      </c>
      <c r="B41" s="1" t="s">
        <v>3</v>
      </c>
      <c r="C41" s="1" t="s">
        <v>68</v>
      </c>
      <c r="D41">
        <v>0.470914</v>
      </c>
    </row>
    <row r="42" spans="1:4" x14ac:dyDescent="0.25">
      <c r="A42" s="1" t="s">
        <v>4</v>
      </c>
      <c r="B42" s="1" t="s">
        <v>3</v>
      </c>
      <c r="C42" s="1" t="s">
        <v>69</v>
      </c>
      <c r="D42">
        <v>0.470914</v>
      </c>
    </row>
    <row r="43" spans="1:4" x14ac:dyDescent="0.25">
      <c r="A43" s="1" t="s">
        <v>4</v>
      </c>
      <c r="B43" s="1" t="s">
        <v>3</v>
      </c>
      <c r="C43" s="1" t="s">
        <v>70</v>
      </c>
      <c r="D43">
        <v>0.470914</v>
      </c>
    </row>
    <row r="44" spans="1:4" x14ac:dyDescent="0.25">
      <c r="A44" s="1" t="s">
        <v>4</v>
      </c>
      <c r="B44" s="1" t="s">
        <v>3</v>
      </c>
      <c r="C44" s="1" t="s">
        <v>71</v>
      </c>
      <c r="D44">
        <v>0.470914</v>
      </c>
    </row>
    <row r="45" spans="1:4" x14ac:dyDescent="0.25">
      <c r="A45" s="1" t="s">
        <v>4</v>
      </c>
      <c r="B45" s="1" t="s">
        <v>3</v>
      </c>
      <c r="C45" s="1" t="s">
        <v>72</v>
      </c>
      <c r="D45">
        <v>0.470914</v>
      </c>
    </row>
    <row r="46" spans="1:4" x14ac:dyDescent="0.25">
      <c r="A46" s="1" t="s">
        <v>4</v>
      </c>
      <c r="B46" s="1" t="s">
        <v>3</v>
      </c>
      <c r="C46" s="1" t="s">
        <v>73</v>
      </c>
      <c r="D46">
        <v>0.470914</v>
      </c>
    </row>
    <row r="47" spans="1:4" x14ac:dyDescent="0.25">
      <c r="A47" s="1" t="s">
        <v>4</v>
      </c>
      <c r="B47" s="1" t="s">
        <v>3</v>
      </c>
      <c r="C47" s="1" t="s">
        <v>74</v>
      </c>
      <c r="D47">
        <v>0.470914</v>
      </c>
    </row>
    <row r="48" spans="1:4" x14ac:dyDescent="0.25">
      <c r="A48" s="1" t="s">
        <v>4</v>
      </c>
      <c r="B48" s="1" t="s">
        <v>3</v>
      </c>
      <c r="C48" s="1" t="s">
        <v>75</v>
      </c>
      <c r="D48">
        <v>0.470914</v>
      </c>
    </row>
    <row r="49" spans="1:4" x14ac:dyDescent="0.25">
      <c r="A49" s="1" t="s">
        <v>4</v>
      </c>
      <c r="B49" s="1" t="s">
        <v>3</v>
      </c>
      <c r="C49" s="1" t="s">
        <v>76</v>
      </c>
      <c r="D49">
        <v>0.470914</v>
      </c>
    </row>
    <row r="50" spans="1:4" x14ac:dyDescent="0.25">
      <c r="A50" s="1" t="s">
        <v>5</v>
      </c>
      <c r="B50" s="1" t="s">
        <v>6</v>
      </c>
      <c r="C50" s="1" t="s">
        <v>65</v>
      </c>
      <c r="D50">
        <v>0.15</v>
      </c>
    </row>
    <row r="51" spans="1:4" x14ac:dyDescent="0.25">
      <c r="A51" s="1" t="s">
        <v>5</v>
      </c>
      <c r="B51" s="1" t="s">
        <v>6</v>
      </c>
      <c r="C51" s="1" t="s">
        <v>66</v>
      </c>
      <c r="D51">
        <v>0.68312600000000001</v>
      </c>
    </row>
    <row r="52" spans="1:4" x14ac:dyDescent="0.25">
      <c r="A52" s="1" t="s">
        <v>5</v>
      </c>
      <c r="B52" s="1" t="s">
        <v>6</v>
      </c>
      <c r="C52" s="1" t="s">
        <v>67</v>
      </c>
      <c r="D52">
        <v>0.68312600000000001</v>
      </c>
    </row>
    <row r="53" spans="1:4" x14ac:dyDescent="0.25">
      <c r="A53" s="1" t="s">
        <v>5</v>
      </c>
      <c r="B53" s="1" t="s">
        <v>6</v>
      </c>
      <c r="C53" s="1" t="s">
        <v>68</v>
      </c>
      <c r="D53">
        <v>0.68312600000000001</v>
      </c>
    </row>
    <row r="54" spans="1:4" x14ac:dyDescent="0.25">
      <c r="A54" s="1" t="s">
        <v>5</v>
      </c>
      <c r="B54" s="1" t="s">
        <v>6</v>
      </c>
      <c r="C54" s="1" t="s">
        <v>69</v>
      </c>
      <c r="D54">
        <v>0.68312600000000001</v>
      </c>
    </row>
    <row r="55" spans="1:4" x14ac:dyDescent="0.25">
      <c r="A55" s="1" t="s">
        <v>5</v>
      </c>
      <c r="B55" s="1" t="s">
        <v>6</v>
      </c>
      <c r="C55" s="1" t="s">
        <v>70</v>
      </c>
      <c r="D55">
        <v>0.68312600000000001</v>
      </c>
    </row>
    <row r="56" spans="1:4" x14ac:dyDescent="0.25">
      <c r="A56" s="1" t="s">
        <v>5</v>
      </c>
      <c r="B56" s="1" t="s">
        <v>6</v>
      </c>
      <c r="C56" s="1" t="s">
        <v>71</v>
      </c>
      <c r="D56">
        <v>0.68312600000000001</v>
      </c>
    </row>
    <row r="57" spans="1:4" x14ac:dyDescent="0.25">
      <c r="A57" s="1" t="s">
        <v>5</v>
      </c>
      <c r="B57" s="1" t="s">
        <v>6</v>
      </c>
      <c r="C57" s="1" t="s">
        <v>72</v>
      </c>
      <c r="D57">
        <v>0.68312600000000001</v>
      </c>
    </row>
    <row r="58" spans="1:4" x14ac:dyDescent="0.25">
      <c r="A58" s="1" t="s">
        <v>5</v>
      </c>
      <c r="B58" s="1" t="s">
        <v>6</v>
      </c>
      <c r="C58" s="1" t="s">
        <v>73</v>
      </c>
      <c r="D58">
        <v>0.68312600000000001</v>
      </c>
    </row>
    <row r="59" spans="1:4" x14ac:dyDescent="0.25">
      <c r="A59" s="1" t="s">
        <v>5</v>
      </c>
      <c r="B59" s="1" t="s">
        <v>6</v>
      </c>
      <c r="C59" s="1" t="s">
        <v>74</v>
      </c>
      <c r="D59">
        <v>0.68312600000000001</v>
      </c>
    </row>
    <row r="60" spans="1:4" x14ac:dyDescent="0.25">
      <c r="A60" s="1" t="s">
        <v>5</v>
      </c>
      <c r="B60" s="1" t="s">
        <v>6</v>
      </c>
      <c r="C60" s="1" t="s">
        <v>75</v>
      </c>
      <c r="D60">
        <v>0.68312600000000001</v>
      </c>
    </row>
    <row r="61" spans="1:4" x14ac:dyDescent="0.25">
      <c r="A61" s="1" t="s">
        <v>5</v>
      </c>
      <c r="B61" s="1" t="s">
        <v>6</v>
      </c>
      <c r="C61" s="1" t="s">
        <v>76</v>
      </c>
      <c r="D61">
        <v>0.68312600000000001</v>
      </c>
    </row>
    <row r="62" spans="1:4" x14ac:dyDescent="0.25">
      <c r="A62" s="1" t="s">
        <v>6</v>
      </c>
      <c r="B62" s="1" t="s">
        <v>7</v>
      </c>
      <c r="C62" s="1" t="s">
        <v>65</v>
      </c>
      <c r="D62">
        <v>0.1</v>
      </c>
    </row>
    <row r="63" spans="1:4" x14ac:dyDescent="0.25">
      <c r="A63" s="1" t="s">
        <v>6</v>
      </c>
      <c r="B63" s="1" t="s">
        <v>7</v>
      </c>
      <c r="C63" s="1" t="s">
        <v>66</v>
      </c>
      <c r="D63">
        <v>4.4568089999999998</v>
      </c>
    </row>
    <row r="64" spans="1:4" x14ac:dyDescent="0.25">
      <c r="A64" s="1" t="s">
        <v>6</v>
      </c>
      <c r="B64" s="1" t="s">
        <v>7</v>
      </c>
      <c r="C64" s="1" t="s">
        <v>67</v>
      </c>
      <c r="D64">
        <v>4.4568089999999998</v>
      </c>
    </row>
    <row r="65" spans="1:4" x14ac:dyDescent="0.25">
      <c r="A65" s="1" t="s">
        <v>6</v>
      </c>
      <c r="B65" s="1" t="s">
        <v>7</v>
      </c>
      <c r="C65" s="1" t="s">
        <v>68</v>
      </c>
      <c r="D65">
        <v>4.4568089999999998</v>
      </c>
    </row>
    <row r="66" spans="1:4" x14ac:dyDescent="0.25">
      <c r="A66" s="1" t="s">
        <v>6</v>
      </c>
      <c r="B66" s="1" t="s">
        <v>7</v>
      </c>
      <c r="C66" s="1" t="s">
        <v>69</v>
      </c>
      <c r="D66">
        <v>4.4568089999999998</v>
      </c>
    </row>
    <row r="67" spans="1:4" x14ac:dyDescent="0.25">
      <c r="A67" s="1" t="s">
        <v>6</v>
      </c>
      <c r="B67" s="1" t="s">
        <v>7</v>
      </c>
      <c r="C67" s="1" t="s">
        <v>70</v>
      </c>
      <c r="D67">
        <v>4.4568089999999998</v>
      </c>
    </row>
    <row r="68" spans="1:4" x14ac:dyDescent="0.25">
      <c r="A68" s="1" t="s">
        <v>6</v>
      </c>
      <c r="B68" s="1" t="s">
        <v>7</v>
      </c>
      <c r="C68" s="1" t="s">
        <v>71</v>
      </c>
      <c r="D68">
        <v>4.4568089999999998</v>
      </c>
    </row>
    <row r="69" spans="1:4" x14ac:dyDescent="0.25">
      <c r="A69" s="1" t="s">
        <v>6</v>
      </c>
      <c r="B69" s="1" t="s">
        <v>7</v>
      </c>
      <c r="C69" s="1" t="s">
        <v>72</v>
      </c>
      <c r="D69">
        <v>4.4568089999999998</v>
      </c>
    </row>
    <row r="70" spans="1:4" x14ac:dyDescent="0.25">
      <c r="A70" s="1" t="s">
        <v>6</v>
      </c>
      <c r="B70" s="1" t="s">
        <v>7</v>
      </c>
      <c r="C70" s="1" t="s">
        <v>73</v>
      </c>
      <c r="D70">
        <v>4.4568089999999998</v>
      </c>
    </row>
    <row r="71" spans="1:4" x14ac:dyDescent="0.25">
      <c r="A71" s="1" t="s">
        <v>6</v>
      </c>
      <c r="B71" s="1" t="s">
        <v>7</v>
      </c>
      <c r="C71" s="1" t="s">
        <v>74</v>
      </c>
      <c r="D71">
        <v>4.4568089999999998</v>
      </c>
    </row>
    <row r="72" spans="1:4" x14ac:dyDescent="0.25">
      <c r="A72" s="1" t="s">
        <v>6</v>
      </c>
      <c r="B72" s="1" t="s">
        <v>7</v>
      </c>
      <c r="C72" s="1" t="s">
        <v>75</v>
      </c>
      <c r="D72">
        <v>4.4568089999999998</v>
      </c>
    </row>
    <row r="73" spans="1:4" x14ac:dyDescent="0.25">
      <c r="A73" s="1" t="s">
        <v>6</v>
      </c>
      <c r="B73" s="1" t="s">
        <v>7</v>
      </c>
      <c r="C73" s="1" t="s">
        <v>76</v>
      </c>
      <c r="D73">
        <v>4.4568089999999998</v>
      </c>
    </row>
    <row r="74" spans="1:4" x14ac:dyDescent="0.25">
      <c r="A74" s="1" t="s">
        <v>7</v>
      </c>
      <c r="B74" s="1" t="s">
        <v>8</v>
      </c>
      <c r="C74" s="1" t="s">
        <v>65</v>
      </c>
      <c r="D74">
        <v>0.1</v>
      </c>
    </row>
    <row r="75" spans="1:4" x14ac:dyDescent="0.25">
      <c r="A75" s="1" t="s">
        <v>7</v>
      </c>
      <c r="B75" s="1" t="s">
        <v>8</v>
      </c>
      <c r="C75" s="1" t="s">
        <v>66</v>
      </c>
      <c r="D75">
        <v>1.0004580000000001</v>
      </c>
    </row>
    <row r="76" spans="1:4" x14ac:dyDescent="0.25">
      <c r="A76" s="1" t="s">
        <v>7</v>
      </c>
      <c r="B76" s="1" t="s">
        <v>8</v>
      </c>
      <c r="C76" s="1" t="s">
        <v>67</v>
      </c>
      <c r="D76">
        <v>1.0004580000000001</v>
      </c>
    </row>
    <row r="77" spans="1:4" x14ac:dyDescent="0.25">
      <c r="A77" s="1" t="s">
        <v>7</v>
      </c>
      <c r="B77" s="1" t="s">
        <v>8</v>
      </c>
      <c r="C77" s="1" t="s">
        <v>68</v>
      </c>
      <c r="D77">
        <v>1.0004580000000001</v>
      </c>
    </row>
    <row r="78" spans="1:4" x14ac:dyDescent="0.25">
      <c r="A78" s="1" t="s">
        <v>7</v>
      </c>
      <c r="B78" s="1" t="s">
        <v>8</v>
      </c>
      <c r="C78" s="1" t="s">
        <v>69</v>
      </c>
      <c r="D78">
        <v>1.0004580000000001</v>
      </c>
    </row>
    <row r="79" spans="1:4" x14ac:dyDescent="0.25">
      <c r="A79" s="1" t="s">
        <v>7</v>
      </c>
      <c r="B79" s="1" t="s">
        <v>8</v>
      </c>
      <c r="C79" s="1" t="s">
        <v>70</v>
      </c>
      <c r="D79">
        <v>1.0004580000000001</v>
      </c>
    </row>
    <row r="80" spans="1:4" x14ac:dyDescent="0.25">
      <c r="A80" s="1" t="s">
        <v>7</v>
      </c>
      <c r="B80" s="1" t="s">
        <v>8</v>
      </c>
      <c r="C80" s="1" t="s">
        <v>71</v>
      </c>
      <c r="D80">
        <v>1.0004580000000001</v>
      </c>
    </row>
    <row r="81" spans="1:4" x14ac:dyDescent="0.25">
      <c r="A81" s="1" t="s">
        <v>7</v>
      </c>
      <c r="B81" s="1" t="s">
        <v>8</v>
      </c>
      <c r="C81" s="1" t="s">
        <v>72</v>
      </c>
      <c r="D81">
        <v>1.0004580000000001</v>
      </c>
    </row>
    <row r="82" spans="1:4" x14ac:dyDescent="0.25">
      <c r="A82" s="1" t="s">
        <v>7</v>
      </c>
      <c r="B82" s="1" t="s">
        <v>8</v>
      </c>
      <c r="C82" s="1" t="s">
        <v>73</v>
      </c>
      <c r="D82">
        <v>1.0004580000000001</v>
      </c>
    </row>
    <row r="83" spans="1:4" x14ac:dyDescent="0.25">
      <c r="A83" s="1" t="s">
        <v>7</v>
      </c>
      <c r="B83" s="1" t="s">
        <v>8</v>
      </c>
      <c r="C83" s="1" t="s">
        <v>74</v>
      </c>
      <c r="D83">
        <v>1.0004580000000001</v>
      </c>
    </row>
    <row r="84" spans="1:4" x14ac:dyDescent="0.25">
      <c r="A84" s="1" t="s">
        <v>7</v>
      </c>
      <c r="B84" s="1" t="s">
        <v>8</v>
      </c>
      <c r="C84" s="1" t="s">
        <v>75</v>
      </c>
      <c r="D84">
        <v>1.0004580000000001</v>
      </c>
    </row>
    <row r="85" spans="1:4" x14ac:dyDescent="0.25">
      <c r="A85" s="1" t="s">
        <v>7</v>
      </c>
      <c r="B85" s="1" t="s">
        <v>8</v>
      </c>
      <c r="C85" s="1" t="s">
        <v>76</v>
      </c>
      <c r="D85">
        <v>1.0004580000000001</v>
      </c>
    </row>
    <row r="86" spans="1:4" x14ac:dyDescent="0.25">
      <c r="A86" s="1" t="s">
        <v>8</v>
      </c>
      <c r="B86" s="1" t="s">
        <v>9</v>
      </c>
      <c r="C86" s="1" t="s">
        <v>65</v>
      </c>
      <c r="D86">
        <v>0.05</v>
      </c>
    </row>
    <row r="87" spans="1:4" x14ac:dyDescent="0.25">
      <c r="A87" s="1" t="s">
        <v>8</v>
      </c>
      <c r="B87" s="1" t="s">
        <v>9</v>
      </c>
      <c r="C87" s="1" t="s">
        <v>66</v>
      </c>
      <c r="D87">
        <v>1.5411250000000001</v>
      </c>
    </row>
    <row r="88" spans="1:4" x14ac:dyDescent="0.25">
      <c r="A88" s="1" t="s">
        <v>8</v>
      </c>
      <c r="B88" s="1" t="s">
        <v>9</v>
      </c>
      <c r="C88" s="1" t="s">
        <v>67</v>
      </c>
      <c r="D88">
        <v>1.5411250000000001</v>
      </c>
    </row>
    <row r="89" spans="1:4" x14ac:dyDescent="0.25">
      <c r="A89" s="1" t="s">
        <v>8</v>
      </c>
      <c r="B89" s="1" t="s">
        <v>9</v>
      </c>
      <c r="C89" s="1" t="s">
        <v>68</v>
      </c>
      <c r="D89">
        <v>1.5411250000000001</v>
      </c>
    </row>
    <row r="90" spans="1:4" x14ac:dyDescent="0.25">
      <c r="A90" s="1" t="s">
        <v>8</v>
      </c>
      <c r="B90" s="1" t="s">
        <v>9</v>
      </c>
      <c r="C90" s="1" t="s">
        <v>69</v>
      </c>
      <c r="D90">
        <v>1.5411250000000001</v>
      </c>
    </row>
    <row r="91" spans="1:4" x14ac:dyDescent="0.25">
      <c r="A91" s="1" t="s">
        <v>8</v>
      </c>
      <c r="B91" s="1" t="s">
        <v>9</v>
      </c>
      <c r="C91" s="1" t="s">
        <v>70</v>
      </c>
      <c r="D91">
        <v>1.5411250000000001</v>
      </c>
    </row>
    <row r="92" spans="1:4" x14ac:dyDescent="0.25">
      <c r="A92" s="1" t="s">
        <v>8</v>
      </c>
      <c r="B92" s="1" t="s">
        <v>9</v>
      </c>
      <c r="C92" s="1" t="s">
        <v>71</v>
      </c>
      <c r="D92">
        <v>1.5411250000000001</v>
      </c>
    </row>
    <row r="93" spans="1:4" x14ac:dyDescent="0.25">
      <c r="A93" s="1" t="s">
        <v>8</v>
      </c>
      <c r="B93" s="1" t="s">
        <v>9</v>
      </c>
      <c r="C93" s="1" t="s">
        <v>72</v>
      </c>
      <c r="D93">
        <v>1.5411250000000001</v>
      </c>
    </row>
    <row r="94" spans="1:4" x14ac:dyDescent="0.25">
      <c r="A94" s="1" t="s">
        <v>8</v>
      </c>
      <c r="B94" s="1" t="s">
        <v>9</v>
      </c>
      <c r="C94" s="1" t="s">
        <v>73</v>
      </c>
      <c r="D94">
        <v>1.5411250000000001</v>
      </c>
    </row>
    <row r="95" spans="1:4" x14ac:dyDescent="0.25">
      <c r="A95" s="1" t="s">
        <v>8</v>
      </c>
      <c r="B95" s="1" t="s">
        <v>9</v>
      </c>
      <c r="C95" s="1" t="s">
        <v>74</v>
      </c>
      <c r="D95">
        <v>1.5411250000000001</v>
      </c>
    </row>
    <row r="96" spans="1:4" x14ac:dyDescent="0.25">
      <c r="A96" s="1" t="s">
        <v>8</v>
      </c>
      <c r="B96" s="1" t="s">
        <v>9</v>
      </c>
      <c r="C96" s="1" t="s">
        <v>75</v>
      </c>
      <c r="D96">
        <v>1.5411250000000001</v>
      </c>
    </row>
    <row r="97" spans="1:4" x14ac:dyDescent="0.25">
      <c r="A97" s="1" t="s">
        <v>8</v>
      </c>
      <c r="B97" s="1" t="s">
        <v>9</v>
      </c>
      <c r="C97" s="1" t="s">
        <v>76</v>
      </c>
      <c r="D97">
        <v>1.5411250000000001</v>
      </c>
    </row>
    <row r="98" spans="1:4" x14ac:dyDescent="0.25">
      <c r="A98" s="1" t="s">
        <v>9</v>
      </c>
      <c r="B98" s="1" t="s">
        <v>10</v>
      </c>
      <c r="C98" s="1" t="s">
        <v>65</v>
      </c>
      <c r="D98">
        <v>0.2</v>
      </c>
    </row>
    <row r="99" spans="1:4" x14ac:dyDescent="0.25">
      <c r="A99" s="1" t="s">
        <v>9</v>
      </c>
      <c r="B99" s="1" t="s">
        <v>10</v>
      </c>
      <c r="C99" s="1" t="s">
        <v>66</v>
      </c>
      <c r="D99">
        <v>5.9093679999999997</v>
      </c>
    </row>
    <row r="100" spans="1:4" x14ac:dyDescent="0.25">
      <c r="A100" s="1" t="s">
        <v>9</v>
      </c>
      <c r="B100" s="1" t="s">
        <v>10</v>
      </c>
      <c r="C100" s="1" t="s">
        <v>67</v>
      </c>
      <c r="D100">
        <v>5.9093679999999997</v>
      </c>
    </row>
    <row r="101" spans="1:4" x14ac:dyDescent="0.25">
      <c r="A101" s="1" t="s">
        <v>9</v>
      </c>
      <c r="B101" s="1" t="s">
        <v>10</v>
      </c>
      <c r="C101" s="1" t="s">
        <v>68</v>
      </c>
      <c r="D101">
        <v>5.9093679999999997</v>
      </c>
    </row>
    <row r="102" spans="1:4" x14ac:dyDescent="0.25">
      <c r="A102" s="1" t="s">
        <v>9</v>
      </c>
      <c r="B102" s="1" t="s">
        <v>10</v>
      </c>
      <c r="C102" s="1" t="s">
        <v>69</v>
      </c>
      <c r="D102">
        <v>5.9093679999999997</v>
      </c>
    </row>
    <row r="103" spans="1:4" x14ac:dyDescent="0.25">
      <c r="A103" s="1" t="s">
        <v>9</v>
      </c>
      <c r="B103" s="1" t="s">
        <v>10</v>
      </c>
      <c r="C103" s="1" t="s">
        <v>70</v>
      </c>
      <c r="D103">
        <v>5.9093679999999997</v>
      </c>
    </row>
    <row r="104" spans="1:4" x14ac:dyDescent="0.25">
      <c r="A104" s="1" t="s">
        <v>9</v>
      </c>
      <c r="B104" s="1" t="s">
        <v>10</v>
      </c>
      <c r="C104" s="1" t="s">
        <v>71</v>
      </c>
      <c r="D104">
        <v>5.9093679999999997</v>
      </c>
    </row>
    <row r="105" spans="1:4" x14ac:dyDescent="0.25">
      <c r="A105" s="1" t="s">
        <v>9</v>
      </c>
      <c r="B105" s="1" t="s">
        <v>10</v>
      </c>
      <c r="C105" s="1" t="s">
        <v>72</v>
      </c>
      <c r="D105">
        <v>5.9093679999999997</v>
      </c>
    </row>
    <row r="106" spans="1:4" x14ac:dyDescent="0.25">
      <c r="A106" s="1" t="s">
        <v>9</v>
      </c>
      <c r="B106" s="1" t="s">
        <v>10</v>
      </c>
      <c r="C106" s="1" t="s">
        <v>73</v>
      </c>
      <c r="D106">
        <v>5.9093679999999997</v>
      </c>
    </row>
    <row r="107" spans="1:4" x14ac:dyDescent="0.25">
      <c r="A107" s="1" t="s">
        <v>9</v>
      </c>
      <c r="B107" s="1" t="s">
        <v>10</v>
      </c>
      <c r="C107" s="1" t="s">
        <v>74</v>
      </c>
      <c r="D107">
        <v>5.9093679999999997</v>
      </c>
    </row>
    <row r="108" spans="1:4" x14ac:dyDescent="0.25">
      <c r="A108" s="1" t="s">
        <v>9</v>
      </c>
      <c r="B108" s="1" t="s">
        <v>10</v>
      </c>
      <c r="C108" s="1" t="s">
        <v>75</v>
      </c>
      <c r="D108">
        <v>5.9093679999999997</v>
      </c>
    </row>
    <row r="109" spans="1:4" x14ac:dyDescent="0.25">
      <c r="A109" s="1" t="s">
        <v>9</v>
      </c>
      <c r="B109" s="1" t="s">
        <v>10</v>
      </c>
      <c r="C109" s="1" t="s">
        <v>76</v>
      </c>
      <c r="D109">
        <v>5.9093679999999997</v>
      </c>
    </row>
    <row r="110" spans="1:4" x14ac:dyDescent="0.25">
      <c r="A110" s="1" t="s">
        <v>2</v>
      </c>
      <c r="B110" s="1" t="s">
        <v>5</v>
      </c>
      <c r="C110" s="1" t="s">
        <v>65</v>
      </c>
      <c r="D110">
        <v>0.4</v>
      </c>
    </row>
    <row r="111" spans="1:4" x14ac:dyDescent="0.25">
      <c r="A111" s="1" t="s">
        <v>2</v>
      </c>
      <c r="B111" s="1" t="s">
        <v>5</v>
      </c>
      <c r="C111" s="1" t="s">
        <v>66</v>
      </c>
      <c r="D111">
        <v>1.0496970000000001</v>
      </c>
    </row>
    <row r="112" spans="1:4" x14ac:dyDescent="0.25">
      <c r="A112" s="1" t="s">
        <v>2</v>
      </c>
      <c r="B112" s="1" t="s">
        <v>5</v>
      </c>
      <c r="C112" s="1" t="s">
        <v>67</v>
      </c>
      <c r="D112">
        <v>1.0496970000000001</v>
      </c>
    </row>
    <row r="113" spans="1:4" x14ac:dyDescent="0.25">
      <c r="A113" s="1" t="s">
        <v>2</v>
      </c>
      <c r="B113" s="1" t="s">
        <v>5</v>
      </c>
      <c r="C113" s="1" t="s">
        <v>68</v>
      </c>
      <c r="D113">
        <v>1.0496970000000001</v>
      </c>
    </row>
    <row r="114" spans="1:4" x14ac:dyDescent="0.25">
      <c r="A114" s="1" t="s">
        <v>2</v>
      </c>
      <c r="B114" s="1" t="s">
        <v>5</v>
      </c>
      <c r="C114" s="1" t="s">
        <v>69</v>
      </c>
      <c r="D114">
        <v>1.0496970000000001</v>
      </c>
    </row>
    <row r="115" spans="1:4" x14ac:dyDescent="0.25">
      <c r="A115" s="1" t="s">
        <v>2</v>
      </c>
      <c r="B115" s="1" t="s">
        <v>5</v>
      </c>
      <c r="C115" s="1" t="s">
        <v>70</v>
      </c>
      <c r="D115">
        <v>1.0496970000000001</v>
      </c>
    </row>
    <row r="116" spans="1:4" x14ac:dyDescent="0.25">
      <c r="A116" s="1" t="s">
        <v>2</v>
      </c>
      <c r="B116" s="1" t="s">
        <v>5</v>
      </c>
      <c r="C116" s="1" t="s">
        <v>71</v>
      </c>
      <c r="D116">
        <v>1.0496970000000001</v>
      </c>
    </row>
    <row r="117" spans="1:4" x14ac:dyDescent="0.25">
      <c r="A117" s="1" t="s">
        <v>2</v>
      </c>
      <c r="B117" s="1" t="s">
        <v>5</v>
      </c>
      <c r="C117" s="1" t="s">
        <v>72</v>
      </c>
      <c r="D117">
        <v>1.0496970000000001</v>
      </c>
    </row>
    <row r="118" spans="1:4" x14ac:dyDescent="0.25">
      <c r="A118" s="1" t="s">
        <v>2</v>
      </c>
      <c r="B118" s="1" t="s">
        <v>5</v>
      </c>
      <c r="C118" s="1" t="s">
        <v>73</v>
      </c>
      <c r="D118">
        <v>1.0496970000000001</v>
      </c>
    </row>
    <row r="119" spans="1:4" x14ac:dyDescent="0.25">
      <c r="A119" s="1" t="s">
        <v>2</v>
      </c>
      <c r="B119" s="1" t="s">
        <v>5</v>
      </c>
      <c r="C119" s="1" t="s">
        <v>74</v>
      </c>
      <c r="D119">
        <v>1.0496970000000001</v>
      </c>
    </row>
    <row r="120" spans="1:4" x14ac:dyDescent="0.25">
      <c r="A120" s="1" t="s">
        <v>2</v>
      </c>
      <c r="B120" s="1" t="s">
        <v>5</v>
      </c>
      <c r="C120" s="1" t="s">
        <v>75</v>
      </c>
      <c r="D120">
        <v>1.0496970000000001</v>
      </c>
    </row>
    <row r="121" spans="1:4" x14ac:dyDescent="0.25">
      <c r="A121" s="1" t="s">
        <v>2</v>
      </c>
      <c r="B121" s="1" t="s">
        <v>5</v>
      </c>
      <c r="C121" s="1" t="s">
        <v>76</v>
      </c>
      <c r="D121">
        <v>1.0496970000000001</v>
      </c>
    </row>
    <row r="122" spans="1:4" x14ac:dyDescent="0.25">
      <c r="A122" s="1" t="s">
        <v>11</v>
      </c>
      <c r="B122" s="1" t="s">
        <v>10</v>
      </c>
      <c r="C122" s="1" t="s">
        <v>65</v>
      </c>
      <c r="D122">
        <v>0.1</v>
      </c>
    </row>
    <row r="123" spans="1:4" x14ac:dyDescent="0.25">
      <c r="A123" s="1" t="s">
        <v>11</v>
      </c>
      <c r="B123" s="1" t="s">
        <v>10</v>
      </c>
      <c r="C123" s="1" t="s">
        <v>66</v>
      </c>
      <c r="D123">
        <v>0.74018600000000001</v>
      </c>
    </row>
    <row r="124" spans="1:4" x14ac:dyDescent="0.25">
      <c r="A124" s="1" t="s">
        <v>11</v>
      </c>
      <c r="B124" s="1" t="s">
        <v>10</v>
      </c>
      <c r="C124" s="1" t="s">
        <v>67</v>
      </c>
      <c r="D124">
        <v>0.74018600000000001</v>
      </c>
    </row>
    <row r="125" spans="1:4" x14ac:dyDescent="0.25">
      <c r="A125" s="1" t="s">
        <v>11</v>
      </c>
      <c r="B125" s="1" t="s">
        <v>10</v>
      </c>
      <c r="C125" s="1" t="s">
        <v>68</v>
      </c>
      <c r="D125">
        <v>0.74018600000000001</v>
      </c>
    </row>
    <row r="126" spans="1:4" x14ac:dyDescent="0.25">
      <c r="A126" s="1" t="s">
        <v>11</v>
      </c>
      <c r="B126" s="1" t="s">
        <v>10</v>
      </c>
      <c r="C126" s="1" t="s">
        <v>69</v>
      </c>
      <c r="D126">
        <v>0.74018600000000001</v>
      </c>
    </row>
    <row r="127" spans="1:4" x14ac:dyDescent="0.25">
      <c r="A127" s="1" t="s">
        <v>11</v>
      </c>
      <c r="B127" s="1" t="s">
        <v>10</v>
      </c>
      <c r="C127" s="1" t="s">
        <v>70</v>
      </c>
      <c r="D127">
        <v>0.74018600000000001</v>
      </c>
    </row>
    <row r="128" spans="1:4" x14ac:dyDescent="0.25">
      <c r="A128" s="1" t="s">
        <v>11</v>
      </c>
      <c r="B128" s="1" t="s">
        <v>10</v>
      </c>
      <c r="C128" s="1" t="s">
        <v>71</v>
      </c>
      <c r="D128">
        <v>0.74018600000000001</v>
      </c>
    </row>
    <row r="129" spans="1:4" x14ac:dyDescent="0.25">
      <c r="A129" s="1" t="s">
        <v>11</v>
      </c>
      <c r="B129" s="1" t="s">
        <v>10</v>
      </c>
      <c r="C129" s="1" t="s">
        <v>72</v>
      </c>
      <c r="D129">
        <v>0.74018600000000001</v>
      </c>
    </row>
    <row r="130" spans="1:4" x14ac:dyDescent="0.25">
      <c r="A130" s="1" t="s">
        <v>11</v>
      </c>
      <c r="B130" s="1" t="s">
        <v>10</v>
      </c>
      <c r="C130" s="1" t="s">
        <v>73</v>
      </c>
      <c r="D130">
        <v>0.74018600000000001</v>
      </c>
    </row>
    <row r="131" spans="1:4" x14ac:dyDescent="0.25">
      <c r="A131" s="1" t="s">
        <v>11</v>
      </c>
      <c r="B131" s="1" t="s">
        <v>10</v>
      </c>
      <c r="C131" s="1" t="s">
        <v>74</v>
      </c>
      <c r="D131">
        <v>0.74018600000000001</v>
      </c>
    </row>
    <row r="132" spans="1:4" x14ac:dyDescent="0.25">
      <c r="A132" s="1" t="s">
        <v>11</v>
      </c>
      <c r="B132" s="1" t="s">
        <v>10</v>
      </c>
      <c r="C132" s="1" t="s">
        <v>75</v>
      </c>
      <c r="D132">
        <v>0.74018600000000001</v>
      </c>
    </row>
    <row r="133" spans="1:4" x14ac:dyDescent="0.25">
      <c r="A133" s="1" t="s">
        <v>11</v>
      </c>
      <c r="B133" s="1" t="s">
        <v>10</v>
      </c>
      <c r="C133" s="1" t="s">
        <v>76</v>
      </c>
      <c r="D133">
        <v>0.74018600000000001</v>
      </c>
    </row>
    <row r="134" spans="1:4" x14ac:dyDescent="0.25">
      <c r="A134" s="1" t="s">
        <v>10</v>
      </c>
      <c r="B134" s="1" t="s">
        <v>12</v>
      </c>
      <c r="C134" s="1" t="s">
        <v>65</v>
      </c>
      <c r="D134">
        <v>0.1</v>
      </c>
    </row>
    <row r="135" spans="1:4" x14ac:dyDescent="0.25">
      <c r="A135" s="1" t="s">
        <v>10</v>
      </c>
      <c r="B135" s="1" t="s">
        <v>12</v>
      </c>
      <c r="C135" s="1" t="s">
        <v>66</v>
      </c>
      <c r="D135">
        <v>2.2245020000000002</v>
      </c>
    </row>
    <row r="136" spans="1:4" x14ac:dyDescent="0.25">
      <c r="A136" s="1" t="s">
        <v>10</v>
      </c>
      <c r="B136" s="1" t="s">
        <v>12</v>
      </c>
      <c r="C136" s="1" t="s">
        <v>67</v>
      </c>
      <c r="D136">
        <v>2.2245020000000002</v>
      </c>
    </row>
    <row r="137" spans="1:4" x14ac:dyDescent="0.25">
      <c r="A137" s="1" t="s">
        <v>10</v>
      </c>
      <c r="B137" s="1" t="s">
        <v>12</v>
      </c>
      <c r="C137" s="1" t="s">
        <v>68</v>
      </c>
      <c r="D137">
        <v>2.2245020000000002</v>
      </c>
    </row>
    <row r="138" spans="1:4" x14ac:dyDescent="0.25">
      <c r="A138" s="1" t="s">
        <v>10</v>
      </c>
      <c r="B138" s="1" t="s">
        <v>12</v>
      </c>
      <c r="C138" s="1" t="s">
        <v>69</v>
      </c>
      <c r="D138">
        <v>2.2245020000000002</v>
      </c>
    </row>
    <row r="139" spans="1:4" x14ac:dyDescent="0.25">
      <c r="A139" s="1" t="s">
        <v>10</v>
      </c>
      <c r="B139" s="1" t="s">
        <v>12</v>
      </c>
      <c r="C139" s="1" t="s">
        <v>70</v>
      </c>
      <c r="D139">
        <v>2.2245020000000002</v>
      </c>
    </row>
    <row r="140" spans="1:4" x14ac:dyDescent="0.25">
      <c r="A140" s="1" t="s">
        <v>10</v>
      </c>
      <c r="B140" s="1" t="s">
        <v>12</v>
      </c>
      <c r="C140" s="1" t="s">
        <v>71</v>
      </c>
      <c r="D140">
        <v>2.2245020000000002</v>
      </c>
    </row>
    <row r="141" spans="1:4" x14ac:dyDescent="0.25">
      <c r="A141" s="1" t="s">
        <v>10</v>
      </c>
      <c r="B141" s="1" t="s">
        <v>12</v>
      </c>
      <c r="C141" s="1" t="s">
        <v>72</v>
      </c>
      <c r="D141">
        <v>2.2245020000000002</v>
      </c>
    </row>
    <row r="142" spans="1:4" x14ac:dyDescent="0.25">
      <c r="A142" s="1" t="s">
        <v>10</v>
      </c>
      <c r="B142" s="1" t="s">
        <v>12</v>
      </c>
      <c r="C142" s="1" t="s">
        <v>73</v>
      </c>
      <c r="D142">
        <v>2.2245020000000002</v>
      </c>
    </row>
    <row r="143" spans="1:4" x14ac:dyDescent="0.25">
      <c r="A143" s="1" t="s">
        <v>10</v>
      </c>
      <c r="B143" s="1" t="s">
        <v>12</v>
      </c>
      <c r="C143" s="1" t="s">
        <v>74</v>
      </c>
      <c r="D143">
        <v>2.2245020000000002</v>
      </c>
    </row>
    <row r="144" spans="1:4" x14ac:dyDescent="0.25">
      <c r="A144" s="1" t="s">
        <v>10</v>
      </c>
      <c r="B144" s="1" t="s">
        <v>12</v>
      </c>
      <c r="C144" s="1" t="s">
        <v>75</v>
      </c>
      <c r="D144">
        <v>2.2245020000000002</v>
      </c>
    </row>
    <row r="145" spans="1:4" x14ac:dyDescent="0.25">
      <c r="A145" s="1" t="s">
        <v>10</v>
      </c>
      <c r="B145" s="1" t="s">
        <v>12</v>
      </c>
      <c r="C145" s="1" t="s">
        <v>76</v>
      </c>
      <c r="D145">
        <v>2.2245020000000002</v>
      </c>
    </row>
    <row r="146" spans="1:4" x14ac:dyDescent="0.25">
      <c r="A146" s="1" t="s">
        <v>12</v>
      </c>
      <c r="B146" s="1" t="s">
        <v>13</v>
      </c>
      <c r="C146" s="1" t="s">
        <v>65</v>
      </c>
      <c r="D146">
        <v>0.1</v>
      </c>
    </row>
    <row r="147" spans="1:4" x14ac:dyDescent="0.25">
      <c r="A147" s="1" t="s">
        <v>12</v>
      </c>
      <c r="B147" s="1" t="s">
        <v>13</v>
      </c>
      <c r="C147" s="1" t="s">
        <v>66</v>
      </c>
      <c r="D147">
        <v>0.27626444345103807</v>
      </c>
    </row>
    <row r="148" spans="1:4" x14ac:dyDescent="0.25">
      <c r="A148" s="1" t="s">
        <v>12</v>
      </c>
      <c r="B148" s="1" t="s">
        <v>13</v>
      </c>
      <c r="C148" s="1" t="s">
        <v>67</v>
      </c>
      <c r="D148">
        <v>0.50684878103681841</v>
      </c>
    </row>
    <row r="149" spans="1:4" x14ac:dyDescent="0.25">
      <c r="A149" s="1" t="s">
        <v>12</v>
      </c>
      <c r="B149" s="1" t="s">
        <v>13</v>
      </c>
      <c r="C149" s="1" t="s">
        <v>68</v>
      </c>
      <c r="D149">
        <v>0.50684878103681841</v>
      </c>
    </row>
    <row r="150" spans="1:4" x14ac:dyDescent="0.25">
      <c r="A150" s="1" t="s">
        <v>12</v>
      </c>
      <c r="B150" s="1" t="s">
        <v>13</v>
      </c>
      <c r="C150" s="1" t="s">
        <v>69</v>
      </c>
      <c r="D150">
        <v>0.50684878103681841</v>
      </c>
    </row>
    <row r="151" spans="1:4" x14ac:dyDescent="0.25">
      <c r="A151" s="1" t="s">
        <v>12</v>
      </c>
      <c r="B151" s="1" t="s">
        <v>13</v>
      </c>
      <c r="C151" s="1" t="s">
        <v>70</v>
      </c>
      <c r="D151">
        <v>0.50684878103681841</v>
      </c>
    </row>
    <row r="152" spans="1:4" x14ac:dyDescent="0.25">
      <c r="A152" s="1" t="s">
        <v>12</v>
      </c>
      <c r="B152" s="1" t="s">
        <v>13</v>
      </c>
      <c r="C152" s="1" t="s">
        <v>71</v>
      </c>
      <c r="D152">
        <v>0.50684878103681841</v>
      </c>
    </row>
    <row r="153" spans="1:4" x14ac:dyDescent="0.25">
      <c r="A153" s="1" t="s">
        <v>12</v>
      </c>
      <c r="B153" s="1" t="s">
        <v>13</v>
      </c>
      <c r="C153" s="1" t="s">
        <v>72</v>
      </c>
      <c r="D153">
        <v>0.60574160207064121</v>
      </c>
    </row>
    <row r="154" spans="1:4" x14ac:dyDescent="0.25">
      <c r="A154" s="1" t="s">
        <v>12</v>
      </c>
      <c r="B154" s="1" t="s">
        <v>13</v>
      </c>
      <c r="C154" s="1" t="s">
        <v>73</v>
      </c>
      <c r="D154">
        <v>0.88626433778563507</v>
      </c>
    </row>
    <row r="155" spans="1:4" x14ac:dyDescent="0.25">
      <c r="A155" s="1" t="s">
        <v>12</v>
      </c>
      <c r="B155" s="1" t="s">
        <v>13</v>
      </c>
      <c r="C155" s="1" t="s">
        <v>74</v>
      </c>
      <c r="D155">
        <v>0.88626433778563507</v>
      </c>
    </row>
    <row r="156" spans="1:4" x14ac:dyDescent="0.25">
      <c r="A156" s="1" t="s">
        <v>12</v>
      </c>
      <c r="B156" s="1" t="s">
        <v>13</v>
      </c>
      <c r="C156" s="1" t="s">
        <v>75</v>
      </c>
      <c r="D156">
        <v>1.036975</v>
      </c>
    </row>
    <row r="157" spans="1:4" x14ac:dyDescent="0.25">
      <c r="A157" s="1" t="s">
        <v>12</v>
      </c>
      <c r="B157" s="1" t="s">
        <v>13</v>
      </c>
      <c r="C157" s="1" t="s">
        <v>76</v>
      </c>
      <c r="D157">
        <v>1.036975</v>
      </c>
    </row>
    <row r="158" spans="1:4" x14ac:dyDescent="0.25">
      <c r="A158" s="1" t="s">
        <v>14</v>
      </c>
      <c r="B158" s="1" t="s">
        <v>5</v>
      </c>
      <c r="C158" s="1" t="s">
        <v>65</v>
      </c>
      <c r="D158">
        <v>0.5</v>
      </c>
    </row>
    <row r="159" spans="1:4" x14ac:dyDescent="0.25">
      <c r="A159" s="1" t="s">
        <v>14</v>
      </c>
      <c r="B159" s="1" t="s">
        <v>5</v>
      </c>
      <c r="C159" s="1" t="s">
        <v>66</v>
      </c>
      <c r="D159">
        <v>1.1869970000000001</v>
      </c>
    </row>
    <row r="160" spans="1:4" x14ac:dyDescent="0.25">
      <c r="A160" s="1" t="s">
        <v>14</v>
      </c>
      <c r="B160" s="1" t="s">
        <v>5</v>
      </c>
      <c r="C160" s="1" t="s">
        <v>67</v>
      </c>
      <c r="D160">
        <v>1.1869970000000001</v>
      </c>
    </row>
    <row r="161" spans="1:4" x14ac:dyDescent="0.25">
      <c r="A161" s="1" t="s">
        <v>14</v>
      </c>
      <c r="B161" s="1" t="s">
        <v>5</v>
      </c>
      <c r="C161" s="1" t="s">
        <v>68</v>
      </c>
      <c r="D161">
        <v>1.1869970000000001</v>
      </c>
    </row>
    <row r="162" spans="1:4" x14ac:dyDescent="0.25">
      <c r="A162" s="1" t="s">
        <v>14</v>
      </c>
      <c r="B162" s="1" t="s">
        <v>5</v>
      </c>
      <c r="C162" s="1" t="s">
        <v>69</v>
      </c>
      <c r="D162">
        <v>1.1869970000000001</v>
      </c>
    </row>
    <row r="163" spans="1:4" x14ac:dyDescent="0.25">
      <c r="A163" s="1" t="s">
        <v>14</v>
      </c>
      <c r="B163" s="1" t="s">
        <v>5</v>
      </c>
      <c r="C163" s="1" t="s">
        <v>70</v>
      </c>
      <c r="D163">
        <v>1.1869970000000001</v>
      </c>
    </row>
    <row r="164" spans="1:4" x14ac:dyDescent="0.25">
      <c r="A164" s="1" t="s">
        <v>14</v>
      </c>
      <c r="B164" s="1" t="s">
        <v>5</v>
      </c>
      <c r="C164" s="1" t="s">
        <v>71</v>
      </c>
      <c r="D164">
        <v>1.1869970000000001</v>
      </c>
    </row>
    <row r="165" spans="1:4" x14ac:dyDescent="0.25">
      <c r="A165" s="1" t="s">
        <v>14</v>
      </c>
      <c r="B165" s="1" t="s">
        <v>5</v>
      </c>
      <c r="C165" s="1" t="s">
        <v>72</v>
      </c>
      <c r="D165">
        <v>1.1869970000000001</v>
      </c>
    </row>
    <row r="166" spans="1:4" x14ac:dyDescent="0.25">
      <c r="A166" s="1" t="s">
        <v>14</v>
      </c>
      <c r="B166" s="1" t="s">
        <v>5</v>
      </c>
      <c r="C166" s="1" t="s">
        <v>73</v>
      </c>
      <c r="D166">
        <v>1.1869970000000001</v>
      </c>
    </row>
    <row r="167" spans="1:4" x14ac:dyDescent="0.25">
      <c r="A167" s="1" t="s">
        <v>14</v>
      </c>
      <c r="B167" s="1" t="s">
        <v>5</v>
      </c>
      <c r="C167" s="1" t="s">
        <v>74</v>
      </c>
      <c r="D167">
        <v>1.1869970000000001</v>
      </c>
    </row>
    <row r="168" spans="1:4" x14ac:dyDescent="0.25">
      <c r="A168" s="1" t="s">
        <v>14</v>
      </c>
      <c r="B168" s="1" t="s">
        <v>5</v>
      </c>
      <c r="C168" s="1" t="s">
        <v>75</v>
      </c>
      <c r="D168">
        <v>1.1869970000000001</v>
      </c>
    </row>
    <row r="169" spans="1:4" x14ac:dyDescent="0.25">
      <c r="A169" s="1" t="s">
        <v>14</v>
      </c>
      <c r="B169" s="1" t="s">
        <v>5</v>
      </c>
      <c r="C169" s="1" t="s">
        <v>76</v>
      </c>
      <c r="D169">
        <v>1.1869970000000001</v>
      </c>
    </row>
    <row r="170" spans="1:4" x14ac:dyDescent="0.25">
      <c r="A170" s="1" t="s">
        <v>15</v>
      </c>
      <c r="B170" s="1" t="s">
        <v>14</v>
      </c>
      <c r="C170" s="1" t="s">
        <v>65</v>
      </c>
      <c r="D170">
        <v>0.1</v>
      </c>
    </row>
    <row r="171" spans="1:4" x14ac:dyDescent="0.25">
      <c r="A171" s="1" t="s">
        <v>15</v>
      </c>
      <c r="B171" s="1" t="s">
        <v>14</v>
      </c>
      <c r="C171" s="1" t="s">
        <v>66</v>
      </c>
      <c r="D171">
        <v>1.788421</v>
      </c>
    </row>
    <row r="172" spans="1:4" x14ac:dyDescent="0.25">
      <c r="A172" s="1" t="s">
        <v>15</v>
      </c>
      <c r="B172" s="1" t="s">
        <v>14</v>
      </c>
      <c r="C172" s="1" t="s">
        <v>67</v>
      </c>
      <c r="D172">
        <v>1.788421</v>
      </c>
    </row>
    <row r="173" spans="1:4" x14ac:dyDescent="0.25">
      <c r="A173" s="1" t="s">
        <v>15</v>
      </c>
      <c r="B173" s="1" t="s">
        <v>14</v>
      </c>
      <c r="C173" s="1" t="s">
        <v>68</v>
      </c>
      <c r="D173">
        <v>1.788421</v>
      </c>
    </row>
    <row r="174" spans="1:4" x14ac:dyDescent="0.25">
      <c r="A174" s="1" t="s">
        <v>15</v>
      </c>
      <c r="B174" s="1" t="s">
        <v>14</v>
      </c>
      <c r="C174" s="1" t="s">
        <v>69</v>
      </c>
      <c r="D174">
        <v>1.788421</v>
      </c>
    </row>
    <row r="175" spans="1:4" x14ac:dyDescent="0.25">
      <c r="A175" s="1" t="s">
        <v>15</v>
      </c>
      <c r="B175" s="1" t="s">
        <v>14</v>
      </c>
      <c r="C175" s="1" t="s">
        <v>70</v>
      </c>
      <c r="D175">
        <v>1.788421</v>
      </c>
    </row>
    <row r="176" spans="1:4" x14ac:dyDescent="0.25">
      <c r="A176" s="1" t="s">
        <v>15</v>
      </c>
      <c r="B176" s="1" t="s">
        <v>14</v>
      </c>
      <c r="C176" s="1" t="s">
        <v>71</v>
      </c>
      <c r="D176">
        <v>1.788421</v>
      </c>
    </row>
    <row r="177" spans="1:4" x14ac:dyDescent="0.25">
      <c r="A177" s="1" t="s">
        <v>15</v>
      </c>
      <c r="B177" s="1" t="s">
        <v>14</v>
      </c>
      <c r="C177" s="1" t="s">
        <v>72</v>
      </c>
      <c r="D177">
        <v>1.788421</v>
      </c>
    </row>
    <row r="178" spans="1:4" x14ac:dyDescent="0.25">
      <c r="A178" s="1" t="s">
        <v>15</v>
      </c>
      <c r="B178" s="1" t="s">
        <v>14</v>
      </c>
      <c r="C178" s="1" t="s">
        <v>73</v>
      </c>
      <c r="D178">
        <v>1.788421</v>
      </c>
    </row>
    <row r="179" spans="1:4" x14ac:dyDescent="0.25">
      <c r="A179" s="1" t="s">
        <v>15</v>
      </c>
      <c r="B179" s="1" t="s">
        <v>14</v>
      </c>
      <c r="C179" s="1" t="s">
        <v>74</v>
      </c>
      <c r="D179">
        <v>1.788421</v>
      </c>
    </row>
    <row r="180" spans="1:4" x14ac:dyDescent="0.25">
      <c r="A180" s="1" t="s">
        <v>15</v>
      </c>
      <c r="B180" s="1" t="s">
        <v>14</v>
      </c>
      <c r="C180" s="1" t="s">
        <v>75</v>
      </c>
      <c r="D180">
        <v>1.788421</v>
      </c>
    </row>
    <row r="181" spans="1:4" x14ac:dyDescent="0.25">
      <c r="A181" s="1" t="s">
        <v>15</v>
      </c>
      <c r="B181" s="1" t="s">
        <v>14</v>
      </c>
      <c r="C181" s="1" t="s">
        <v>76</v>
      </c>
      <c r="D181">
        <v>1.788421</v>
      </c>
    </row>
    <row r="182" spans="1:4" x14ac:dyDescent="0.25">
      <c r="A182" s="1" t="s">
        <v>16</v>
      </c>
      <c r="B182" s="1" t="s">
        <v>14</v>
      </c>
      <c r="C182" s="1" t="s">
        <v>65</v>
      </c>
      <c r="D182">
        <v>0.1</v>
      </c>
    </row>
    <row r="183" spans="1:4" x14ac:dyDescent="0.25">
      <c r="A183" s="1" t="s">
        <v>16</v>
      </c>
      <c r="B183" s="1" t="s">
        <v>14</v>
      </c>
      <c r="C183" s="1" t="s">
        <v>66</v>
      </c>
      <c r="D183">
        <v>5.4212129999999998</v>
      </c>
    </row>
    <row r="184" spans="1:4" x14ac:dyDescent="0.25">
      <c r="A184" s="1" t="s">
        <v>16</v>
      </c>
      <c r="B184" s="1" t="s">
        <v>14</v>
      </c>
      <c r="C184" s="1" t="s">
        <v>67</v>
      </c>
      <c r="D184">
        <v>5.4212129999999998</v>
      </c>
    </row>
    <row r="185" spans="1:4" x14ac:dyDescent="0.25">
      <c r="A185" s="1" t="s">
        <v>16</v>
      </c>
      <c r="B185" s="1" t="s">
        <v>14</v>
      </c>
      <c r="C185" s="1" t="s">
        <v>68</v>
      </c>
      <c r="D185">
        <v>5.4212129999999998</v>
      </c>
    </row>
    <row r="186" spans="1:4" x14ac:dyDescent="0.25">
      <c r="A186" s="1" t="s">
        <v>16</v>
      </c>
      <c r="B186" s="1" t="s">
        <v>14</v>
      </c>
      <c r="C186" s="1" t="s">
        <v>69</v>
      </c>
      <c r="D186">
        <v>5.4212129999999998</v>
      </c>
    </row>
    <row r="187" spans="1:4" x14ac:dyDescent="0.25">
      <c r="A187" s="1" t="s">
        <v>16</v>
      </c>
      <c r="B187" s="1" t="s">
        <v>14</v>
      </c>
      <c r="C187" s="1" t="s">
        <v>70</v>
      </c>
      <c r="D187">
        <v>5.4212129999999998</v>
      </c>
    </row>
    <row r="188" spans="1:4" x14ac:dyDescent="0.25">
      <c r="A188" s="1" t="s">
        <v>16</v>
      </c>
      <c r="B188" s="1" t="s">
        <v>14</v>
      </c>
      <c r="C188" s="1" t="s">
        <v>71</v>
      </c>
      <c r="D188">
        <v>5.4212129999999998</v>
      </c>
    </row>
    <row r="189" spans="1:4" x14ac:dyDescent="0.25">
      <c r="A189" s="1" t="s">
        <v>16</v>
      </c>
      <c r="B189" s="1" t="s">
        <v>14</v>
      </c>
      <c r="C189" s="1" t="s">
        <v>72</v>
      </c>
      <c r="D189">
        <v>5.4212129999999998</v>
      </c>
    </row>
    <row r="190" spans="1:4" x14ac:dyDescent="0.25">
      <c r="A190" s="1" t="s">
        <v>16</v>
      </c>
      <c r="B190" s="1" t="s">
        <v>14</v>
      </c>
      <c r="C190" s="1" t="s">
        <v>73</v>
      </c>
      <c r="D190">
        <v>5.4212129999999998</v>
      </c>
    </row>
    <row r="191" spans="1:4" x14ac:dyDescent="0.25">
      <c r="A191" s="1" t="s">
        <v>16</v>
      </c>
      <c r="B191" s="1" t="s">
        <v>14</v>
      </c>
      <c r="C191" s="1" t="s">
        <v>74</v>
      </c>
      <c r="D191">
        <v>5.4212129999999998</v>
      </c>
    </row>
    <row r="192" spans="1:4" x14ac:dyDescent="0.25">
      <c r="A192" s="1" t="s">
        <v>16</v>
      </c>
      <c r="B192" s="1" t="s">
        <v>14</v>
      </c>
      <c r="C192" s="1" t="s">
        <v>75</v>
      </c>
      <c r="D192">
        <v>5.4212129999999998</v>
      </c>
    </row>
    <row r="193" spans="1:4" x14ac:dyDescent="0.25">
      <c r="A193" s="1" t="s">
        <v>16</v>
      </c>
      <c r="B193" s="1" t="s">
        <v>14</v>
      </c>
      <c r="C193" s="1" t="s">
        <v>76</v>
      </c>
      <c r="D193">
        <v>5.4212129999999998</v>
      </c>
    </row>
    <row r="194" spans="1:4" x14ac:dyDescent="0.25">
      <c r="A194" s="1" t="s">
        <v>17</v>
      </c>
      <c r="B194" s="1" t="s">
        <v>15</v>
      </c>
      <c r="C194" s="1" t="s">
        <v>65</v>
      </c>
      <c r="D194">
        <v>0.05</v>
      </c>
    </row>
    <row r="195" spans="1:4" x14ac:dyDescent="0.25">
      <c r="A195" s="1" t="s">
        <v>17</v>
      </c>
      <c r="B195" s="1" t="s">
        <v>15</v>
      </c>
      <c r="C195" s="1" t="s">
        <v>66</v>
      </c>
      <c r="D195">
        <v>1.160083</v>
      </c>
    </row>
    <row r="196" spans="1:4" x14ac:dyDescent="0.25">
      <c r="A196" s="1" t="s">
        <v>17</v>
      </c>
      <c r="B196" s="1" t="s">
        <v>15</v>
      </c>
      <c r="C196" s="1" t="s">
        <v>67</v>
      </c>
      <c r="D196">
        <v>1.160083</v>
      </c>
    </row>
    <row r="197" spans="1:4" x14ac:dyDescent="0.25">
      <c r="A197" s="1" t="s">
        <v>17</v>
      </c>
      <c r="B197" s="1" t="s">
        <v>15</v>
      </c>
      <c r="C197" s="1" t="s">
        <v>68</v>
      </c>
      <c r="D197">
        <v>1.160083</v>
      </c>
    </row>
    <row r="198" spans="1:4" x14ac:dyDescent="0.25">
      <c r="A198" s="1" t="s">
        <v>17</v>
      </c>
      <c r="B198" s="1" t="s">
        <v>15</v>
      </c>
      <c r="C198" s="1" t="s">
        <v>69</v>
      </c>
      <c r="D198">
        <v>1.160083</v>
      </c>
    </row>
    <row r="199" spans="1:4" x14ac:dyDescent="0.25">
      <c r="A199" s="1" t="s">
        <v>17</v>
      </c>
      <c r="B199" s="1" t="s">
        <v>15</v>
      </c>
      <c r="C199" s="1" t="s">
        <v>70</v>
      </c>
      <c r="D199">
        <v>1.160083</v>
      </c>
    </row>
    <row r="200" spans="1:4" x14ac:dyDescent="0.25">
      <c r="A200" s="1" t="s">
        <v>17</v>
      </c>
      <c r="B200" s="1" t="s">
        <v>15</v>
      </c>
      <c r="C200" s="1" t="s">
        <v>71</v>
      </c>
      <c r="D200">
        <v>1.160083</v>
      </c>
    </row>
    <row r="201" spans="1:4" x14ac:dyDescent="0.25">
      <c r="A201" s="1" t="s">
        <v>17</v>
      </c>
      <c r="B201" s="1" t="s">
        <v>15</v>
      </c>
      <c r="C201" s="1" t="s">
        <v>72</v>
      </c>
      <c r="D201">
        <v>1.160083</v>
      </c>
    </row>
    <row r="202" spans="1:4" x14ac:dyDescent="0.25">
      <c r="A202" s="1" t="s">
        <v>17</v>
      </c>
      <c r="B202" s="1" t="s">
        <v>15</v>
      </c>
      <c r="C202" s="1" t="s">
        <v>73</v>
      </c>
      <c r="D202">
        <v>1.160083</v>
      </c>
    </row>
    <row r="203" spans="1:4" x14ac:dyDescent="0.25">
      <c r="A203" s="1" t="s">
        <v>17</v>
      </c>
      <c r="B203" s="1" t="s">
        <v>15</v>
      </c>
      <c r="C203" s="1" t="s">
        <v>74</v>
      </c>
      <c r="D203">
        <v>1.160083</v>
      </c>
    </row>
    <row r="204" spans="1:4" x14ac:dyDescent="0.25">
      <c r="A204" s="1" t="s">
        <v>17</v>
      </c>
      <c r="B204" s="1" t="s">
        <v>15</v>
      </c>
      <c r="C204" s="1" t="s">
        <v>75</v>
      </c>
      <c r="D204">
        <v>1.160083</v>
      </c>
    </row>
    <row r="205" spans="1:4" x14ac:dyDescent="0.25">
      <c r="A205" s="1" t="s">
        <v>17</v>
      </c>
      <c r="B205" s="1" t="s">
        <v>15</v>
      </c>
      <c r="C205" s="1" t="s">
        <v>76</v>
      </c>
      <c r="D205">
        <v>1.160083</v>
      </c>
    </row>
    <row r="206" spans="1:4" x14ac:dyDescent="0.25">
      <c r="A206" s="1" t="s">
        <v>18</v>
      </c>
      <c r="B206" s="1" t="s">
        <v>17</v>
      </c>
      <c r="C206" s="1" t="s">
        <v>65</v>
      </c>
      <c r="D206">
        <v>0.05</v>
      </c>
    </row>
    <row r="207" spans="1:4" x14ac:dyDescent="0.25">
      <c r="A207" s="1" t="s">
        <v>18</v>
      </c>
      <c r="B207" s="1" t="s">
        <v>17</v>
      </c>
      <c r="C207" s="1" t="s">
        <v>66</v>
      </c>
      <c r="D207">
        <v>0.47776800000000003</v>
      </c>
    </row>
    <row r="208" spans="1:4" x14ac:dyDescent="0.25">
      <c r="A208" s="1" t="s">
        <v>18</v>
      </c>
      <c r="B208" s="1" t="s">
        <v>17</v>
      </c>
      <c r="C208" s="1" t="s">
        <v>67</v>
      </c>
      <c r="D208">
        <v>0.47776800000000003</v>
      </c>
    </row>
    <row r="209" spans="1:4" x14ac:dyDescent="0.25">
      <c r="A209" s="1" t="s">
        <v>18</v>
      </c>
      <c r="B209" s="1" t="s">
        <v>17</v>
      </c>
      <c r="C209" s="1" t="s">
        <v>68</v>
      </c>
      <c r="D209">
        <v>0.47776800000000003</v>
      </c>
    </row>
    <row r="210" spans="1:4" x14ac:dyDescent="0.25">
      <c r="A210" s="1" t="s">
        <v>18</v>
      </c>
      <c r="B210" s="1" t="s">
        <v>17</v>
      </c>
      <c r="C210" s="1" t="s">
        <v>69</v>
      </c>
      <c r="D210">
        <v>0.47776800000000003</v>
      </c>
    </row>
    <row r="211" spans="1:4" x14ac:dyDescent="0.25">
      <c r="A211" s="1" t="s">
        <v>18</v>
      </c>
      <c r="B211" s="1" t="s">
        <v>17</v>
      </c>
      <c r="C211" s="1" t="s">
        <v>70</v>
      </c>
      <c r="D211">
        <v>0.47776800000000003</v>
      </c>
    </row>
    <row r="212" spans="1:4" x14ac:dyDescent="0.25">
      <c r="A212" s="1" t="s">
        <v>18</v>
      </c>
      <c r="B212" s="1" t="s">
        <v>17</v>
      </c>
      <c r="C212" s="1" t="s">
        <v>71</v>
      </c>
      <c r="D212">
        <v>0.47776800000000003</v>
      </c>
    </row>
    <row r="213" spans="1:4" x14ac:dyDescent="0.25">
      <c r="A213" s="1" t="s">
        <v>18</v>
      </c>
      <c r="B213" s="1" t="s">
        <v>17</v>
      </c>
      <c r="C213" s="1" t="s">
        <v>72</v>
      </c>
      <c r="D213">
        <v>0.47776800000000003</v>
      </c>
    </row>
    <row r="214" spans="1:4" x14ac:dyDescent="0.25">
      <c r="A214" s="1" t="s">
        <v>18</v>
      </c>
      <c r="B214" s="1" t="s">
        <v>17</v>
      </c>
      <c r="C214" s="1" t="s">
        <v>73</v>
      </c>
      <c r="D214">
        <v>0.47776800000000003</v>
      </c>
    </row>
    <row r="215" spans="1:4" x14ac:dyDescent="0.25">
      <c r="A215" s="1" t="s">
        <v>18</v>
      </c>
      <c r="B215" s="1" t="s">
        <v>17</v>
      </c>
      <c r="C215" s="1" t="s">
        <v>74</v>
      </c>
      <c r="D215">
        <v>0.47776800000000003</v>
      </c>
    </row>
    <row r="216" spans="1:4" x14ac:dyDescent="0.25">
      <c r="A216" s="1" t="s">
        <v>18</v>
      </c>
      <c r="B216" s="1" t="s">
        <v>17</v>
      </c>
      <c r="C216" s="1" t="s">
        <v>75</v>
      </c>
      <c r="D216">
        <v>0.47776800000000003</v>
      </c>
    </row>
    <row r="217" spans="1:4" x14ac:dyDescent="0.25">
      <c r="A217" s="1" t="s">
        <v>18</v>
      </c>
      <c r="B217" s="1" t="s">
        <v>17</v>
      </c>
      <c r="C217" s="1" t="s">
        <v>76</v>
      </c>
      <c r="D217">
        <v>0.47776800000000003</v>
      </c>
    </row>
    <row r="218" spans="1:4" x14ac:dyDescent="0.25">
      <c r="A218" s="1" t="s">
        <v>19</v>
      </c>
      <c r="B218" s="1" t="s">
        <v>16</v>
      </c>
      <c r="C218" s="1" t="s">
        <v>65</v>
      </c>
      <c r="D218">
        <v>0.2</v>
      </c>
    </row>
    <row r="219" spans="1:4" x14ac:dyDescent="0.25">
      <c r="A219" s="1" t="s">
        <v>19</v>
      </c>
      <c r="B219" s="1" t="s">
        <v>16</v>
      </c>
      <c r="C219" s="1" t="s">
        <v>66</v>
      </c>
      <c r="D219">
        <v>1.6566050000000001</v>
      </c>
    </row>
    <row r="220" spans="1:4" x14ac:dyDescent="0.25">
      <c r="A220" s="1" t="s">
        <v>19</v>
      </c>
      <c r="B220" s="1" t="s">
        <v>16</v>
      </c>
      <c r="C220" s="1" t="s">
        <v>67</v>
      </c>
      <c r="D220">
        <v>1.6566050000000001</v>
      </c>
    </row>
    <row r="221" spans="1:4" x14ac:dyDescent="0.25">
      <c r="A221" s="1" t="s">
        <v>19</v>
      </c>
      <c r="B221" s="1" t="s">
        <v>16</v>
      </c>
      <c r="C221" s="1" t="s">
        <v>68</v>
      </c>
      <c r="D221">
        <v>1.6566050000000001</v>
      </c>
    </row>
    <row r="222" spans="1:4" x14ac:dyDescent="0.25">
      <c r="A222" s="1" t="s">
        <v>19</v>
      </c>
      <c r="B222" s="1" t="s">
        <v>16</v>
      </c>
      <c r="C222" s="1" t="s">
        <v>69</v>
      </c>
      <c r="D222">
        <v>1.6566050000000001</v>
      </c>
    </row>
    <row r="223" spans="1:4" x14ac:dyDescent="0.25">
      <c r="A223" s="1" t="s">
        <v>19</v>
      </c>
      <c r="B223" s="1" t="s">
        <v>16</v>
      </c>
      <c r="C223" s="1" t="s">
        <v>70</v>
      </c>
      <c r="D223">
        <v>1.6566050000000001</v>
      </c>
    </row>
    <row r="224" spans="1:4" x14ac:dyDescent="0.25">
      <c r="A224" s="1" t="s">
        <v>19</v>
      </c>
      <c r="B224" s="1" t="s">
        <v>16</v>
      </c>
      <c r="C224" s="1" t="s">
        <v>71</v>
      </c>
      <c r="D224">
        <v>1.6566050000000001</v>
      </c>
    </row>
    <row r="225" spans="1:4" x14ac:dyDescent="0.25">
      <c r="A225" s="1" t="s">
        <v>19</v>
      </c>
      <c r="B225" s="1" t="s">
        <v>16</v>
      </c>
      <c r="C225" s="1" t="s">
        <v>72</v>
      </c>
      <c r="D225">
        <v>1.6566050000000001</v>
      </c>
    </row>
    <row r="226" spans="1:4" x14ac:dyDescent="0.25">
      <c r="A226" s="1" t="s">
        <v>19</v>
      </c>
      <c r="B226" s="1" t="s">
        <v>16</v>
      </c>
      <c r="C226" s="1" t="s">
        <v>73</v>
      </c>
      <c r="D226">
        <v>1.6566050000000001</v>
      </c>
    </row>
    <row r="227" spans="1:4" x14ac:dyDescent="0.25">
      <c r="A227" s="1" t="s">
        <v>19</v>
      </c>
      <c r="B227" s="1" t="s">
        <v>16</v>
      </c>
      <c r="C227" s="1" t="s">
        <v>74</v>
      </c>
      <c r="D227">
        <v>1.6566050000000001</v>
      </c>
    </row>
    <row r="228" spans="1:4" x14ac:dyDescent="0.25">
      <c r="A228" s="1" t="s">
        <v>19</v>
      </c>
      <c r="B228" s="1" t="s">
        <v>16</v>
      </c>
      <c r="C228" s="1" t="s">
        <v>75</v>
      </c>
      <c r="D228">
        <v>1.6566050000000001</v>
      </c>
    </row>
    <row r="229" spans="1:4" x14ac:dyDescent="0.25">
      <c r="A229" s="1" t="s">
        <v>19</v>
      </c>
      <c r="B229" s="1" t="s">
        <v>16</v>
      </c>
      <c r="C229" s="1" t="s">
        <v>76</v>
      </c>
      <c r="D229">
        <v>1.6566050000000001</v>
      </c>
    </row>
    <row r="230" spans="1:4" x14ac:dyDescent="0.25">
      <c r="A230" s="1" t="s">
        <v>20</v>
      </c>
      <c r="B230" s="1" t="s">
        <v>167</v>
      </c>
      <c r="C230" s="1" t="s">
        <v>65</v>
      </c>
      <c r="D230">
        <v>0.1</v>
      </c>
    </row>
    <row r="231" spans="1:4" x14ac:dyDescent="0.25">
      <c r="A231" s="1" t="s">
        <v>20</v>
      </c>
      <c r="B231" s="1" t="s">
        <v>167</v>
      </c>
      <c r="C231" s="1" t="s">
        <v>66</v>
      </c>
      <c r="D231">
        <v>0.22342300000000001</v>
      </c>
    </row>
    <row r="232" spans="1:4" x14ac:dyDescent="0.25">
      <c r="A232" s="1" t="s">
        <v>20</v>
      </c>
      <c r="B232" s="1" t="s">
        <v>167</v>
      </c>
      <c r="C232" s="1" t="s">
        <v>67</v>
      </c>
      <c r="D232">
        <v>0.22342300000000001</v>
      </c>
    </row>
    <row r="233" spans="1:4" x14ac:dyDescent="0.25">
      <c r="A233" s="1" t="s">
        <v>20</v>
      </c>
      <c r="B233" s="1" t="s">
        <v>167</v>
      </c>
      <c r="C233" s="1" t="s">
        <v>68</v>
      </c>
      <c r="D233">
        <v>0.22342300000000001</v>
      </c>
    </row>
    <row r="234" spans="1:4" x14ac:dyDescent="0.25">
      <c r="A234" s="1" t="s">
        <v>20</v>
      </c>
      <c r="B234" s="1" t="s">
        <v>167</v>
      </c>
      <c r="C234" s="1" t="s">
        <v>69</v>
      </c>
      <c r="D234">
        <v>0.22342300000000001</v>
      </c>
    </row>
    <row r="235" spans="1:4" x14ac:dyDescent="0.25">
      <c r="A235" s="1" t="s">
        <v>20</v>
      </c>
      <c r="B235" s="1" t="s">
        <v>167</v>
      </c>
      <c r="C235" s="1" t="s">
        <v>70</v>
      </c>
      <c r="D235">
        <v>0.22342300000000001</v>
      </c>
    </row>
    <row r="236" spans="1:4" x14ac:dyDescent="0.25">
      <c r="A236" s="1" t="s">
        <v>20</v>
      </c>
      <c r="B236" s="1" t="s">
        <v>167</v>
      </c>
      <c r="C236" s="1" t="s">
        <v>71</v>
      </c>
      <c r="D236">
        <v>0.22342300000000001</v>
      </c>
    </row>
    <row r="237" spans="1:4" x14ac:dyDescent="0.25">
      <c r="A237" s="1" t="s">
        <v>20</v>
      </c>
      <c r="B237" s="1" t="s">
        <v>167</v>
      </c>
      <c r="C237" s="1" t="s">
        <v>72</v>
      </c>
      <c r="D237">
        <v>0.22342300000000001</v>
      </c>
    </row>
    <row r="238" spans="1:4" x14ac:dyDescent="0.25">
      <c r="A238" s="1" t="s">
        <v>20</v>
      </c>
      <c r="B238" s="1" t="s">
        <v>167</v>
      </c>
      <c r="C238" s="1" t="s">
        <v>73</v>
      </c>
      <c r="D238">
        <v>0.22342300000000001</v>
      </c>
    </row>
    <row r="239" spans="1:4" x14ac:dyDescent="0.25">
      <c r="A239" s="1" t="s">
        <v>20</v>
      </c>
      <c r="B239" s="1" t="s">
        <v>167</v>
      </c>
      <c r="C239" s="1" t="s">
        <v>74</v>
      </c>
      <c r="D239">
        <v>0.22342300000000001</v>
      </c>
    </row>
    <row r="240" spans="1:4" x14ac:dyDescent="0.25">
      <c r="A240" s="1" t="s">
        <v>20</v>
      </c>
      <c r="B240" s="1" t="s">
        <v>167</v>
      </c>
      <c r="C240" s="1" t="s">
        <v>75</v>
      </c>
      <c r="D240">
        <v>0.22342300000000001</v>
      </c>
    </row>
    <row r="241" spans="1:4" x14ac:dyDescent="0.25">
      <c r="A241" s="1" t="s">
        <v>20</v>
      </c>
      <c r="B241" s="1" t="s">
        <v>167</v>
      </c>
      <c r="C241" s="1" t="s">
        <v>76</v>
      </c>
      <c r="D241">
        <v>0.22342300000000001</v>
      </c>
    </row>
    <row r="242" spans="1:4" x14ac:dyDescent="0.25">
      <c r="A242" s="1" t="s">
        <v>21</v>
      </c>
      <c r="B242" s="1" t="s">
        <v>20</v>
      </c>
      <c r="C242" s="1" t="s">
        <v>65</v>
      </c>
      <c r="D242">
        <v>0.15</v>
      </c>
    </row>
    <row r="243" spans="1:4" x14ac:dyDescent="0.25">
      <c r="A243" s="1" t="s">
        <v>21</v>
      </c>
      <c r="B243" s="1" t="s">
        <v>20</v>
      </c>
      <c r="C243" s="1" t="s">
        <v>66</v>
      </c>
      <c r="D243">
        <v>0.54898800000000003</v>
      </c>
    </row>
    <row r="244" spans="1:4" x14ac:dyDescent="0.25">
      <c r="A244" s="1" t="s">
        <v>21</v>
      </c>
      <c r="B244" s="1" t="s">
        <v>20</v>
      </c>
      <c r="C244" s="1" t="s">
        <v>67</v>
      </c>
      <c r="D244">
        <v>0.54898800000000003</v>
      </c>
    </row>
    <row r="245" spans="1:4" x14ac:dyDescent="0.25">
      <c r="A245" s="1" t="s">
        <v>21</v>
      </c>
      <c r="B245" s="1" t="s">
        <v>20</v>
      </c>
      <c r="C245" s="1" t="s">
        <v>68</v>
      </c>
      <c r="D245">
        <v>0.54898800000000003</v>
      </c>
    </row>
    <row r="246" spans="1:4" x14ac:dyDescent="0.25">
      <c r="A246" s="1" t="s">
        <v>21</v>
      </c>
      <c r="B246" s="1" t="s">
        <v>20</v>
      </c>
      <c r="C246" s="1" t="s">
        <v>69</v>
      </c>
      <c r="D246">
        <v>0.54898800000000003</v>
      </c>
    </row>
    <row r="247" spans="1:4" x14ac:dyDescent="0.25">
      <c r="A247" s="1" t="s">
        <v>21</v>
      </c>
      <c r="B247" s="1" t="s">
        <v>20</v>
      </c>
      <c r="C247" s="1" t="s">
        <v>70</v>
      </c>
      <c r="D247">
        <v>0.54898800000000003</v>
      </c>
    </row>
    <row r="248" spans="1:4" x14ac:dyDescent="0.25">
      <c r="A248" s="1" t="s">
        <v>21</v>
      </c>
      <c r="B248" s="1" t="s">
        <v>20</v>
      </c>
      <c r="C248" s="1" t="s">
        <v>71</v>
      </c>
      <c r="D248">
        <v>0.54898800000000003</v>
      </c>
    </row>
    <row r="249" spans="1:4" x14ac:dyDescent="0.25">
      <c r="A249" s="1" t="s">
        <v>21</v>
      </c>
      <c r="B249" s="1" t="s">
        <v>20</v>
      </c>
      <c r="C249" s="1" t="s">
        <v>72</v>
      </c>
      <c r="D249">
        <v>0.54898800000000003</v>
      </c>
    </row>
    <row r="250" spans="1:4" x14ac:dyDescent="0.25">
      <c r="A250" s="1" t="s">
        <v>21</v>
      </c>
      <c r="B250" s="1" t="s">
        <v>20</v>
      </c>
      <c r="C250" s="1" t="s">
        <v>73</v>
      </c>
      <c r="D250">
        <v>0.54898800000000003</v>
      </c>
    </row>
    <row r="251" spans="1:4" x14ac:dyDescent="0.25">
      <c r="A251" s="1" t="s">
        <v>21</v>
      </c>
      <c r="B251" s="1" t="s">
        <v>20</v>
      </c>
      <c r="C251" s="1" t="s">
        <v>74</v>
      </c>
      <c r="D251">
        <v>0.54898800000000003</v>
      </c>
    </row>
    <row r="252" spans="1:4" x14ac:dyDescent="0.25">
      <c r="A252" s="1" t="s">
        <v>21</v>
      </c>
      <c r="B252" s="1" t="s">
        <v>20</v>
      </c>
      <c r="C252" s="1" t="s">
        <v>75</v>
      </c>
      <c r="D252">
        <v>0.54898800000000003</v>
      </c>
    </row>
    <row r="253" spans="1:4" x14ac:dyDescent="0.25">
      <c r="A253" s="1" t="s">
        <v>21</v>
      </c>
      <c r="B253" s="1" t="s">
        <v>20</v>
      </c>
      <c r="C253" s="1" t="s">
        <v>76</v>
      </c>
      <c r="D253">
        <v>0.54898800000000003</v>
      </c>
    </row>
    <row r="254" spans="1:4" x14ac:dyDescent="0.25">
      <c r="A254" s="1" t="s">
        <v>165</v>
      </c>
      <c r="B254" s="1" t="s">
        <v>168</v>
      </c>
      <c r="C254" s="1" t="s">
        <v>65</v>
      </c>
      <c r="D254">
        <v>0.2</v>
      </c>
    </row>
    <row r="255" spans="1:4" x14ac:dyDescent="0.25">
      <c r="A255" s="1" t="s">
        <v>165</v>
      </c>
      <c r="B255" s="1" t="s">
        <v>168</v>
      </c>
      <c r="C255" s="1" t="s">
        <v>66</v>
      </c>
      <c r="D255">
        <v>1.493862</v>
      </c>
    </row>
    <row r="256" spans="1:4" x14ac:dyDescent="0.25">
      <c r="A256" s="1" t="s">
        <v>165</v>
      </c>
      <c r="B256" s="1" t="s">
        <v>168</v>
      </c>
      <c r="C256" s="1" t="s">
        <v>67</v>
      </c>
      <c r="D256">
        <v>1.493862</v>
      </c>
    </row>
    <row r="257" spans="1:4" x14ac:dyDescent="0.25">
      <c r="A257" s="1" t="s">
        <v>165</v>
      </c>
      <c r="B257" s="1" t="s">
        <v>168</v>
      </c>
      <c r="C257" s="1" t="s">
        <v>68</v>
      </c>
      <c r="D257">
        <v>1.493862</v>
      </c>
    </row>
    <row r="258" spans="1:4" x14ac:dyDescent="0.25">
      <c r="A258" s="1" t="s">
        <v>165</v>
      </c>
      <c r="B258" s="1" t="s">
        <v>168</v>
      </c>
      <c r="C258" s="1" t="s">
        <v>69</v>
      </c>
      <c r="D258">
        <v>1.493862</v>
      </c>
    </row>
    <row r="259" spans="1:4" x14ac:dyDescent="0.25">
      <c r="A259" s="1" t="s">
        <v>165</v>
      </c>
      <c r="B259" s="1" t="s">
        <v>168</v>
      </c>
      <c r="C259" s="1" t="s">
        <v>70</v>
      </c>
      <c r="D259">
        <v>1.493862</v>
      </c>
    </row>
    <row r="260" spans="1:4" x14ac:dyDescent="0.25">
      <c r="A260" s="1" t="s">
        <v>165</v>
      </c>
      <c r="B260" s="1" t="s">
        <v>168</v>
      </c>
      <c r="C260" s="1" t="s">
        <v>71</v>
      </c>
      <c r="D260">
        <v>1.493862</v>
      </c>
    </row>
    <row r="261" spans="1:4" x14ac:dyDescent="0.25">
      <c r="A261" s="1" t="s">
        <v>165</v>
      </c>
      <c r="B261" s="1" t="s">
        <v>168</v>
      </c>
      <c r="C261" s="1" t="s">
        <v>72</v>
      </c>
      <c r="D261">
        <v>1.493862</v>
      </c>
    </row>
    <row r="262" spans="1:4" x14ac:dyDescent="0.25">
      <c r="A262" s="1" t="s">
        <v>165</v>
      </c>
      <c r="B262" s="1" t="s">
        <v>168</v>
      </c>
      <c r="C262" s="1" t="s">
        <v>73</v>
      </c>
      <c r="D262">
        <v>1.493862</v>
      </c>
    </row>
    <row r="263" spans="1:4" x14ac:dyDescent="0.25">
      <c r="A263" s="1" t="s">
        <v>165</v>
      </c>
      <c r="B263" s="1" t="s">
        <v>168</v>
      </c>
      <c r="C263" s="1" t="s">
        <v>74</v>
      </c>
      <c r="D263">
        <v>1.493862</v>
      </c>
    </row>
    <row r="264" spans="1:4" x14ac:dyDescent="0.25">
      <c r="A264" s="1" t="s">
        <v>165</v>
      </c>
      <c r="B264" s="1" t="s">
        <v>168</v>
      </c>
      <c r="C264" s="1" t="s">
        <v>75</v>
      </c>
      <c r="D264">
        <v>1.493862</v>
      </c>
    </row>
    <row r="265" spans="1:4" x14ac:dyDescent="0.25">
      <c r="A265" s="1" t="s">
        <v>165</v>
      </c>
      <c r="B265" s="1" t="s">
        <v>168</v>
      </c>
      <c r="C265" s="1" t="s">
        <v>76</v>
      </c>
      <c r="D265">
        <v>1.493862</v>
      </c>
    </row>
    <row r="266" spans="1:4" x14ac:dyDescent="0.25">
      <c r="A266" s="1" t="s">
        <v>22</v>
      </c>
      <c r="B266" s="1" t="s">
        <v>0</v>
      </c>
      <c r="C266" s="1" t="s">
        <v>65</v>
      </c>
      <c r="D266">
        <v>0.5</v>
      </c>
    </row>
    <row r="267" spans="1:4" x14ac:dyDescent="0.25">
      <c r="A267" s="1" t="s">
        <v>22</v>
      </c>
      <c r="B267" s="1" t="s">
        <v>0</v>
      </c>
      <c r="C267" s="1" t="s">
        <v>66</v>
      </c>
      <c r="D267">
        <v>10.585025999999999</v>
      </c>
    </row>
    <row r="268" spans="1:4" x14ac:dyDescent="0.25">
      <c r="A268" s="1" t="s">
        <v>22</v>
      </c>
      <c r="B268" s="1" t="s">
        <v>0</v>
      </c>
      <c r="C268" s="1" t="s">
        <v>67</v>
      </c>
      <c r="D268">
        <v>10.585025999999999</v>
      </c>
    </row>
    <row r="269" spans="1:4" x14ac:dyDescent="0.25">
      <c r="A269" s="1" t="s">
        <v>22</v>
      </c>
      <c r="B269" s="1" t="s">
        <v>0</v>
      </c>
      <c r="C269" s="1" t="s">
        <v>68</v>
      </c>
      <c r="D269">
        <v>10.585025999999999</v>
      </c>
    </row>
    <row r="270" spans="1:4" x14ac:dyDescent="0.25">
      <c r="A270" s="1" t="s">
        <v>22</v>
      </c>
      <c r="B270" s="1" t="s">
        <v>0</v>
      </c>
      <c r="C270" s="1" t="s">
        <v>69</v>
      </c>
      <c r="D270">
        <v>10.585025999999999</v>
      </c>
    </row>
    <row r="271" spans="1:4" x14ac:dyDescent="0.25">
      <c r="A271" s="1" t="s">
        <v>22</v>
      </c>
      <c r="B271" s="1" t="s">
        <v>0</v>
      </c>
      <c r="C271" s="1" t="s">
        <v>70</v>
      </c>
      <c r="D271">
        <v>10.585025999999999</v>
      </c>
    </row>
    <row r="272" spans="1:4" x14ac:dyDescent="0.25">
      <c r="A272" s="1" t="s">
        <v>22</v>
      </c>
      <c r="B272" s="1" t="s">
        <v>0</v>
      </c>
      <c r="C272" s="1" t="s">
        <v>71</v>
      </c>
      <c r="D272">
        <v>10.585025999999999</v>
      </c>
    </row>
    <row r="273" spans="1:4" x14ac:dyDescent="0.25">
      <c r="A273" s="1" t="s">
        <v>22</v>
      </c>
      <c r="B273" s="1" t="s">
        <v>0</v>
      </c>
      <c r="C273" s="1" t="s">
        <v>72</v>
      </c>
      <c r="D273">
        <v>10.585025999999999</v>
      </c>
    </row>
    <row r="274" spans="1:4" x14ac:dyDescent="0.25">
      <c r="A274" s="1" t="s">
        <v>22</v>
      </c>
      <c r="B274" s="1" t="s">
        <v>0</v>
      </c>
      <c r="C274" s="1" t="s">
        <v>73</v>
      </c>
      <c r="D274">
        <v>10.585025999999999</v>
      </c>
    </row>
    <row r="275" spans="1:4" x14ac:dyDescent="0.25">
      <c r="A275" s="1" t="s">
        <v>22</v>
      </c>
      <c r="B275" s="1" t="s">
        <v>0</v>
      </c>
      <c r="C275" s="1" t="s">
        <v>74</v>
      </c>
      <c r="D275">
        <v>10.585025999999999</v>
      </c>
    </row>
    <row r="276" spans="1:4" x14ac:dyDescent="0.25">
      <c r="A276" s="1" t="s">
        <v>22</v>
      </c>
      <c r="B276" s="1" t="s">
        <v>0</v>
      </c>
      <c r="C276" s="1" t="s">
        <v>75</v>
      </c>
      <c r="D276">
        <v>10.585025999999999</v>
      </c>
    </row>
    <row r="277" spans="1:4" x14ac:dyDescent="0.25">
      <c r="A277" s="1" t="s">
        <v>22</v>
      </c>
      <c r="B277" s="1" t="s">
        <v>0</v>
      </c>
      <c r="C277" s="1" t="s">
        <v>76</v>
      </c>
      <c r="D277">
        <v>10.585025999999999</v>
      </c>
    </row>
    <row r="278" spans="1:4" x14ac:dyDescent="0.25">
      <c r="A278" s="1" t="s">
        <v>168</v>
      </c>
      <c r="B278" s="1" t="s">
        <v>19</v>
      </c>
      <c r="C278" s="1" t="s">
        <v>65</v>
      </c>
      <c r="D278">
        <v>0.1</v>
      </c>
    </row>
    <row r="279" spans="1:4" x14ac:dyDescent="0.25">
      <c r="A279" s="1" t="s">
        <v>168</v>
      </c>
      <c r="B279" s="1" t="s">
        <v>19</v>
      </c>
      <c r="C279" s="1" t="s">
        <v>66</v>
      </c>
      <c r="D279">
        <v>0.64456000000000002</v>
      </c>
    </row>
    <row r="280" spans="1:4" x14ac:dyDescent="0.25">
      <c r="A280" s="1" t="s">
        <v>168</v>
      </c>
      <c r="B280" s="1" t="s">
        <v>19</v>
      </c>
      <c r="C280" s="1" t="s">
        <v>67</v>
      </c>
      <c r="D280">
        <v>0.64456000000000002</v>
      </c>
    </row>
    <row r="281" spans="1:4" x14ac:dyDescent="0.25">
      <c r="A281" s="1" t="s">
        <v>168</v>
      </c>
      <c r="B281" s="1" t="s">
        <v>19</v>
      </c>
      <c r="C281" s="1" t="s">
        <v>68</v>
      </c>
      <c r="D281">
        <v>0.64456000000000002</v>
      </c>
    </row>
    <row r="282" spans="1:4" x14ac:dyDescent="0.25">
      <c r="A282" s="1" t="s">
        <v>168</v>
      </c>
      <c r="B282" s="1" t="s">
        <v>19</v>
      </c>
      <c r="C282" s="1" t="s">
        <v>69</v>
      </c>
      <c r="D282">
        <v>0.64456000000000002</v>
      </c>
    </row>
    <row r="283" spans="1:4" x14ac:dyDescent="0.25">
      <c r="A283" s="1" t="s">
        <v>168</v>
      </c>
      <c r="B283" s="1" t="s">
        <v>19</v>
      </c>
      <c r="C283" s="1" t="s">
        <v>70</v>
      </c>
      <c r="D283">
        <v>0.64456000000000002</v>
      </c>
    </row>
    <row r="284" spans="1:4" x14ac:dyDescent="0.25">
      <c r="A284" s="1" t="s">
        <v>168</v>
      </c>
      <c r="B284" s="1" t="s">
        <v>19</v>
      </c>
      <c r="C284" s="1" t="s">
        <v>71</v>
      </c>
      <c r="D284">
        <v>0.64456000000000002</v>
      </c>
    </row>
    <row r="285" spans="1:4" x14ac:dyDescent="0.25">
      <c r="A285" s="1" t="s">
        <v>168</v>
      </c>
      <c r="B285" s="1" t="s">
        <v>19</v>
      </c>
      <c r="C285" s="1" t="s">
        <v>72</v>
      </c>
      <c r="D285">
        <v>0.64456000000000002</v>
      </c>
    </row>
    <row r="286" spans="1:4" x14ac:dyDescent="0.25">
      <c r="A286" s="1" t="s">
        <v>168</v>
      </c>
      <c r="B286" s="1" t="s">
        <v>19</v>
      </c>
      <c r="C286" s="1" t="s">
        <v>73</v>
      </c>
      <c r="D286">
        <v>0.64456000000000002</v>
      </c>
    </row>
    <row r="287" spans="1:4" x14ac:dyDescent="0.25">
      <c r="A287" s="1" t="s">
        <v>168</v>
      </c>
      <c r="B287" s="1" t="s">
        <v>19</v>
      </c>
      <c r="C287" s="1" t="s">
        <v>74</v>
      </c>
      <c r="D287">
        <v>0.64456000000000002</v>
      </c>
    </row>
    <row r="288" spans="1:4" x14ac:dyDescent="0.25">
      <c r="A288" s="1" t="s">
        <v>168</v>
      </c>
      <c r="B288" s="1" t="s">
        <v>19</v>
      </c>
      <c r="C288" s="1" t="s">
        <v>75</v>
      </c>
      <c r="D288">
        <v>0.64456000000000002</v>
      </c>
    </row>
    <row r="289" spans="1:4" x14ac:dyDescent="0.25">
      <c r="A289" s="1" t="s">
        <v>168</v>
      </c>
      <c r="B289" s="1" t="s">
        <v>19</v>
      </c>
      <c r="C289" s="1" t="s">
        <v>76</v>
      </c>
      <c r="D289">
        <v>0.64456000000000002</v>
      </c>
    </row>
    <row r="290" spans="1:4" x14ac:dyDescent="0.25">
      <c r="A290" s="1" t="s">
        <v>167</v>
      </c>
      <c r="B290" s="1" t="s">
        <v>169</v>
      </c>
      <c r="C290" s="1" t="s">
        <v>65</v>
      </c>
      <c r="D290">
        <v>0.1</v>
      </c>
    </row>
    <row r="291" spans="1:4" x14ac:dyDescent="0.25">
      <c r="A291" s="1" t="s">
        <v>167</v>
      </c>
      <c r="B291" s="1" t="s">
        <v>169</v>
      </c>
      <c r="C291" s="1" t="s">
        <v>66</v>
      </c>
      <c r="D291">
        <v>0.60298399999999996</v>
      </c>
    </row>
    <row r="292" spans="1:4" x14ac:dyDescent="0.25">
      <c r="A292" s="1" t="s">
        <v>167</v>
      </c>
      <c r="B292" s="1" t="s">
        <v>169</v>
      </c>
      <c r="C292" s="1" t="s">
        <v>67</v>
      </c>
      <c r="D292">
        <v>0.60298399999999996</v>
      </c>
    </row>
    <row r="293" spans="1:4" x14ac:dyDescent="0.25">
      <c r="A293" s="1" t="s">
        <v>167</v>
      </c>
      <c r="B293" s="1" t="s">
        <v>169</v>
      </c>
      <c r="C293" s="1" t="s">
        <v>68</v>
      </c>
      <c r="D293">
        <v>0.60298399999999996</v>
      </c>
    </row>
    <row r="294" spans="1:4" x14ac:dyDescent="0.25">
      <c r="A294" s="1" t="s">
        <v>167</v>
      </c>
      <c r="B294" s="1" t="s">
        <v>169</v>
      </c>
      <c r="C294" s="1" t="s">
        <v>69</v>
      </c>
      <c r="D294">
        <v>0.60298399999999996</v>
      </c>
    </row>
    <row r="295" spans="1:4" x14ac:dyDescent="0.25">
      <c r="A295" s="1" t="s">
        <v>167</v>
      </c>
      <c r="B295" s="1" t="s">
        <v>169</v>
      </c>
      <c r="C295" s="1" t="s">
        <v>70</v>
      </c>
      <c r="D295">
        <v>0.60298399999999996</v>
      </c>
    </row>
    <row r="296" spans="1:4" x14ac:dyDescent="0.25">
      <c r="A296" s="1" t="s">
        <v>167</v>
      </c>
      <c r="B296" s="1" t="s">
        <v>169</v>
      </c>
      <c r="C296" s="1" t="s">
        <v>71</v>
      </c>
      <c r="D296">
        <v>0.60298399999999996</v>
      </c>
    </row>
    <row r="297" spans="1:4" x14ac:dyDescent="0.25">
      <c r="A297" s="1" t="s">
        <v>167</v>
      </c>
      <c r="B297" s="1" t="s">
        <v>169</v>
      </c>
      <c r="C297" s="1" t="s">
        <v>72</v>
      </c>
      <c r="D297">
        <v>0.60298399999999996</v>
      </c>
    </row>
    <row r="298" spans="1:4" x14ac:dyDescent="0.25">
      <c r="A298" s="1" t="s">
        <v>167</v>
      </c>
      <c r="B298" s="1" t="s">
        <v>169</v>
      </c>
      <c r="C298" s="1" t="s">
        <v>73</v>
      </c>
      <c r="D298">
        <v>0.60298399999999996</v>
      </c>
    </row>
    <row r="299" spans="1:4" x14ac:dyDescent="0.25">
      <c r="A299" s="1" t="s">
        <v>167</v>
      </c>
      <c r="B299" s="1" t="s">
        <v>169</v>
      </c>
      <c r="C299" s="1" t="s">
        <v>74</v>
      </c>
      <c r="D299">
        <v>0.60298399999999996</v>
      </c>
    </row>
    <row r="300" spans="1:4" x14ac:dyDescent="0.25">
      <c r="A300" s="1" t="s">
        <v>167</v>
      </c>
      <c r="B300" s="1" t="s">
        <v>169</v>
      </c>
      <c r="C300" s="1" t="s">
        <v>75</v>
      </c>
      <c r="D300">
        <v>0.60298399999999996</v>
      </c>
    </row>
    <row r="301" spans="1:4" x14ac:dyDescent="0.25">
      <c r="A301" s="1" t="s">
        <v>167</v>
      </c>
      <c r="B301" s="1" t="s">
        <v>169</v>
      </c>
      <c r="C301" s="1" t="s">
        <v>76</v>
      </c>
      <c r="D301">
        <v>0.60298399999999996</v>
      </c>
    </row>
    <row r="302" spans="1:4" x14ac:dyDescent="0.25">
      <c r="A302" s="1" t="s">
        <v>169</v>
      </c>
      <c r="B302" s="1" t="s">
        <v>19</v>
      </c>
      <c r="C302" s="1" t="s">
        <v>65</v>
      </c>
      <c r="D302">
        <v>0.1</v>
      </c>
    </row>
    <row r="303" spans="1:4" x14ac:dyDescent="0.25">
      <c r="A303" s="1" t="s">
        <v>169</v>
      </c>
      <c r="B303" s="1" t="s">
        <v>19</v>
      </c>
      <c r="C303" s="1" t="s">
        <v>66</v>
      </c>
      <c r="D303">
        <v>0.27528399999999997</v>
      </c>
    </row>
    <row r="304" spans="1:4" x14ac:dyDescent="0.25">
      <c r="A304" s="1" t="s">
        <v>169</v>
      </c>
      <c r="B304" s="1" t="s">
        <v>19</v>
      </c>
      <c r="C304" s="1" t="s">
        <v>67</v>
      </c>
      <c r="D304">
        <v>0.27528399999999997</v>
      </c>
    </row>
    <row r="305" spans="1:4" x14ac:dyDescent="0.25">
      <c r="A305" s="1" t="s">
        <v>169</v>
      </c>
      <c r="B305" s="1" t="s">
        <v>19</v>
      </c>
      <c r="C305" s="1" t="s">
        <v>68</v>
      </c>
      <c r="D305">
        <v>0.27528399999999997</v>
      </c>
    </row>
    <row r="306" spans="1:4" x14ac:dyDescent="0.25">
      <c r="A306" s="1" t="s">
        <v>169</v>
      </c>
      <c r="B306" s="1" t="s">
        <v>19</v>
      </c>
      <c r="C306" s="1" t="s">
        <v>69</v>
      </c>
      <c r="D306">
        <v>0.27528399999999997</v>
      </c>
    </row>
    <row r="307" spans="1:4" x14ac:dyDescent="0.25">
      <c r="A307" s="1" t="s">
        <v>169</v>
      </c>
      <c r="B307" s="1" t="s">
        <v>19</v>
      </c>
      <c r="C307" s="1" t="s">
        <v>70</v>
      </c>
      <c r="D307">
        <v>0.27528399999999997</v>
      </c>
    </row>
    <row r="308" spans="1:4" x14ac:dyDescent="0.25">
      <c r="A308" s="1" t="s">
        <v>169</v>
      </c>
      <c r="B308" s="1" t="s">
        <v>19</v>
      </c>
      <c r="C308" s="1" t="s">
        <v>71</v>
      </c>
      <c r="D308">
        <v>0.27528399999999997</v>
      </c>
    </row>
    <row r="309" spans="1:4" x14ac:dyDescent="0.25">
      <c r="A309" s="1" t="s">
        <v>169</v>
      </c>
      <c r="B309" s="1" t="s">
        <v>19</v>
      </c>
      <c r="C309" s="1" t="s">
        <v>72</v>
      </c>
      <c r="D309">
        <v>0.27528399999999997</v>
      </c>
    </row>
    <row r="310" spans="1:4" x14ac:dyDescent="0.25">
      <c r="A310" s="1" t="s">
        <v>169</v>
      </c>
      <c r="B310" s="1" t="s">
        <v>19</v>
      </c>
      <c r="C310" s="1" t="s">
        <v>73</v>
      </c>
      <c r="D310">
        <v>0.27528399999999997</v>
      </c>
    </row>
    <row r="311" spans="1:4" x14ac:dyDescent="0.25">
      <c r="A311" s="1" t="s">
        <v>169</v>
      </c>
      <c r="B311" s="1" t="s">
        <v>19</v>
      </c>
      <c r="C311" s="1" t="s">
        <v>74</v>
      </c>
      <c r="D311">
        <v>0.27528399999999997</v>
      </c>
    </row>
    <row r="312" spans="1:4" x14ac:dyDescent="0.25">
      <c r="A312" s="1" t="s">
        <v>169</v>
      </c>
      <c r="B312" s="1" t="s">
        <v>19</v>
      </c>
      <c r="C312" s="1" t="s">
        <v>75</v>
      </c>
      <c r="D312">
        <v>0.27528399999999997</v>
      </c>
    </row>
    <row r="313" spans="1:4" x14ac:dyDescent="0.25">
      <c r="A313" s="1" t="s">
        <v>169</v>
      </c>
      <c r="B313" s="1" t="s">
        <v>19</v>
      </c>
      <c r="C313" s="1" t="s">
        <v>76</v>
      </c>
      <c r="D313">
        <v>0.27528399999999997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2"/>
  <sheetViews>
    <sheetView workbookViewId="0"/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12</v>
      </c>
      <c r="B2" s="1" t="s">
        <v>13</v>
      </c>
      <c r="C2">
        <v>299.46616</v>
      </c>
      <c r="D2">
        <v>299.46616</v>
      </c>
      <c r="E2">
        <v>299.46616</v>
      </c>
      <c r="F2">
        <v>299.46616</v>
      </c>
      <c r="G2">
        <v>299.46616</v>
      </c>
      <c r="H2">
        <v>299.46616</v>
      </c>
      <c r="I2">
        <v>299.46616</v>
      </c>
      <c r="J2">
        <v>299.46616</v>
      </c>
      <c r="K2">
        <v>299.46616</v>
      </c>
      <c r="L2">
        <v>299.46616</v>
      </c>
      <c r="M2">
        <v>299.46616</v>
      </c>
      <c r="N2">
        <v>299.46616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"/>
  <sheetViews>
    <sheetView workbookViewId="0">
      <selection activeCell="E13" sqref="E13"/>
    </sheetView>
  </sheetViews>
  <sheetFormatPr defaultRowHeight="15" x14ac:dyDescent="0.25"/>
  <sheetData>
    <row r="1" spans="1:2" x14ac:dyDescent="0.25">
      <c r="A1">
        <v>1</v>
      </c>
      <c r="B1" s="23" t="s">
        <v>108</v>
      </c>
    </row>
    <row r="2" spans="1:2" x14ac:dyDescent="0.25">
      <c r="A2">
        <v>2</v>
      </c>
      <c r="B2" s="23" t="s">
        <v>108</v>
      </c>
    </row>
    <row r="3" spans="1:2" x14ac:dyDescent="0.25">
      <c r="A3">
        <v>3</v>
      </c>
      <c r="B3" s="23" t="s">
        <v>108</v>
      </c>
    </row>
    <row r="4" spans="1:2" x14ac:dyDescent="0.25">
      <c r="A4">
        <v>4</v>
      </c>
      <c r="B4" s="23" t="s">
        <v>108</v>
      </c>
    </row>
    <row r="5" spans="1:2" x14ac:dyDescent="0.25">
      <c r="A5" s="23">
        <v>5</v>
      </c>
      <c r="B5" s="23">
        <v>52.4</v>
      </c>
    </row>
    <row r="6" spans="1:2" x14ac:dyDescent="0.25">
      <c r="A6" s="23">
        <v>6</v>
      </c>
      <c r="B6" s="23">
        <v>53.89</v>
      </c>
    </row>
    <row r="7" spans="1:2" x14ac:dyDescent="0.25">
      <c r="A7" s="23">
        <v>7</v>
      </c>
      <c r="B7" s="23">
        <v>64.109677419354796</v>
      </c>
    </row>
    <row r="8" spans="1:2" x14ac:dyDescent="0.25">
      <c r="A8" s="23">
        <v>8</v>
      </c>
      <c r="B8" s="23">
        <v>60.087096774193498</v>
      </c>
    </row>
    <row r="9" spans="1:2" x14ac:dyDescent="0.25">
      <c r="A9" s="23">
        <v>9</v>
      </c>
      <c r="B9" s="23">
        <v>13.6</v>
      </c>
    </row>
    <row r="10" spans="1:2" x14ac:dyDescent="0.25">
      <c r="A10" s="23">
        <v>10</v>
      </c>
      <c r="B10" s="23" t="s">
        <v>108</v>
      </c>
    </row>
    <row r="11" spans="1:2" x14ac:dyDescent="0.25">
      <c r="A11" s="23">
        <v>11</v>
      </c>
      <c r="B11" s="23" t="s">
        <v>108</v>
      </c>
    </row>
    <row r="12" spans="1:2" x14ac:dyDescent="0.25">
      <c r="A12" s="23">
        <v>12</v>
      </c>
      <c r="B12" s="23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4"/>
  <sheetViews>
    <sheetView zoomScale="55" zoomScaleNormal="55" workbookViewId="0">
      <selection activeCell="J24" sqref="J24"/>
    </sheetView>
  </sheetViews>
  <sheetFormatPr defaultRowHeight="15" x14ac:dyDescent="0.25"/>
  <cols>
    <col min="2" max="2" width="12.140625" customWidth="1"/>
    <col min="3" max="3" width="11.42578125" customWidth="1"/>
    <col min="4" max="5" width="9.140625" customWidth="1"/>
  </cols>
  <sheetData>
    <row r="1" spans="1:31" x14ac:dyDescent="0.25">
      <c r="F1" s="27" t="s">
        <v>194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4"/>
      <c r="S1" s="4"/>
      <c r="T1" s="28" t="s">
        <v>195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x14ac:dyDescent="0.25">
      <c r="A2" t="s">
        <v>81</v>
      </c>
      <c r="B2" t="s">
        <v>57</v>
      </c>
      <c r="C2" t="s">
        <v>58</v>
      </c>
      <c r="D2" t="s">
        <v>59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5"/>
      <c r="S2" s="5"/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</row>
    <row r="3" spans="1:31" x14ac:dyDescent="0.25">
      <c r="A3" t="s">
        <v>109</v>
      </c>
      <c r="B3" s="1" t="s">
        <v>37</v>
      </c>
      <c r="C3" s="1" t="s">
        <v>0</v>
      </c>
      <c r="D3" s="1" t="s">
        <v>1</v>
      </c>
      <c r="E3" s="1"/>
      <c r="F3" s="7">
        <f>Q!C2*Q_Sim!$S$3</f>
        <v>285.58602149971534</v>
      </c>
      <c r="G3" s="7">
        <f>Q!D2*Q_Sim!$S$3</f>
        <v>357.05803569964405</v>
      </c>
      <c r="H3" s="7">
        <f>Q!E2*Q_Sim!$S$3</f>
        <v>398.29166669960296</v>
      </c>
      <c r="I3" s="7">
        <f>Q!F2*Q_Sim!$S$3</f>
        <v>363.14863775841656</v>
      </c>
      <c r="J3" s="7">
        <f>Q!G2*Q_Sim!$S$3</f>
        <v>242.08496303487172</v>
      </c>
      <c r="K3" s="7">
        <f>Q!H2*Q_Sim!$S$3</f>
        <v>902.69735519299229</v>
      </c>
      <c r="L3" s="7">
        <f>Q!I2*Q_Sim!$S$3</f>
        <v>1025.4560739516489</v>
      </c>
      <c r="M3" s="7">
        <f>Q!J2*Q_Sim!$S$3</f>
        <v>896.50640539299866</v>
      </c>
      <c r="N3" s="7">
        <f>Q!K2*Q_Sim!$S$3</f>
        <v>427.97924647590844</v>
      </c>
      <c r="O3" s="7">
        <f>Q!L2*Q_Sim!$S$3</f>
        <v>215.2697034761209</v>
      </c>
      <c r="P3" s="7">
        <f>Q!M2*Q_Sim!$S$3</f>
        <v>285.5263888997153</v>
      </c>
      <c r="Q3" s="7">
        <f>Q!N2*Q_Sim!$S$3</f>
        <v>295.18145159970572</v>
      </c>
      <c r="R3" s="12" t="s">
        <v>0</v>
      </c>
      <c r="S3" s="1" t="s">
        <v>1</v>
      </c>
      <c r="T3" s="3">
        <f>Q_Sim!D2*Q_Sim!$S$3</f>
        <v>285.58602149971534</v>
      </c>
      <c r="U3" s="3">
        <f>Q_Sim!E2*Q_Sim!$S$3</f>
        <v>357.05803569964405</v>
      </c>
      <c r="V3" s="3">
        <f>Q_Sim!F2*Q_Sim!$S$3</f>
        <v>398.29166669960296</v>
      </c>
      <c r="W3" s="3">
        <f>Q_Sim!G2*Q_Sim!$S$3</f>
        <v>363.16805559963791</v>
      </c>
      <c r="X3" s="3">
        <f>Q_Sim!H2*Q_Sim!$S$3</f>
        <v>242.16263439975859</v>
      </c>
      <c r="Y3" s="3">
        <f>Q_Sim!I2*Q_Sim!$S$3</f>
        <v>902.79444439910003</v>
      </c>
      <c r="Z3" s="3">
        <f>Q_Sim!J2*Q_Sim!$S$3</f>
        <v>1025.5725809989774</v>
      </c>
      <c r="AA3" s="3">
        <f>Q_Sim!K2*Q_Sim!$S$3</f>
        <v>896.60349459910628</v>
      </c>
      <c r="AB3" s="3">
        <f>Q_Sim!L2*Q_Sim!$S$3</f>
        <v>428.0374999995733</v>
      </c>
      <c r="AC3" s="3">
        <f>Q_Sim!M2*Q_Sim!$S$3</f>
        <v>215.32795699978533</v>
      </c>
      <c r="AD3" s="3">
        <f>Q_Sim!N2*Q_Sim!$S$3</f>
        <v>285.5263888997153</v>
      </c>
      <c r="AE3" s="3">
        <f>Q_Sim!O2*Q_Sim!$S$3</f>
        <v>295.18145159970572</v>
      </c>
    </row>
    <row r="4" spans="1:31" x14ac:dyDescent="0.25">
      <c r="A4" t="s">
        <v>110</v>
      </c>
      <c r="B4" s="1" t="s">
        <v>108</v>
      </c>
      <c r="C4" s="1" t="s">
        <v>61</v>
      </c>
      <c r="D4" s="1" t="s">
        <v>2</v>
      </c>
      <c r="E4" s="1"/>
      <c r="F4" s="7">
        <f>Q!C3*Q_Sim!$S$3</f>
        <v>23.301184004941643</v>
      </c>
      <c r="G4" s="7">
        <f>Q!D3*Q_Sim!$S$3</f>
        <v>23.301184004941643</v>
      </c>
      <c r="H4" s="7">
        <f>Q!E3*Q_Sim!$S$3</f>
        <v>23.301184004941643</v>
      </c>
      <c r="I4" s="7">
        <f>Q!F3*Q_Sim!$S$3</f>
        <v>32.178661634025417</v>
      </c>
      <c r="J4" s="7">
        <f>Q!G3*Q_Sim!$S$3</f>
        <v>32.178661634025424</v>
      </c>
      <c r="K4" s="7">
        <f>Q!H3*Q_Sim!$S$3</f>
        <v>32.178661634025417</v>
      </c>
      <c r="L4" s="7">
        <f>Q!I3*Q_Sim!$S$3</f>
        <v>32.178661634025417</v>
      </c>
      <c r="M4" s="7">
        <f>Q!J3*Q_Sim!$S$3</f>
        <v>32.178661634025424</v>
      </c>
      <c r="N4" s="7">
        <f>Q!K3*Q_Sim!$S$3</f>
        <v>32.178661634025417</v>
      </c>
      <c r="O4" s="7">
        <f>Q!L3*Q_Sim!$S$3</f>
        <v>32.178661634025417</v>
      </c>
      <c r="P4" s="7">
        <f>Q!M3*Q_Sim!$S$3</f>
        <v>23.301184004941643</v>
      </c>
      <c r="Q4" s="7">
        <f>Q!N3*Q_Sim!$S$3</f>
        <v>23.301184004941643</v>
      </c>
      <c r="R4" s="12"/>
      <c r="S4" s="1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t="s">
        <v>111</v>
      </c>
      <c r="B5" s="1" t="s">
        <v>108</v>
      </c>
      <c r="C5" s="1" t="s">
        <v>1</v>
      </c>
      <c r="D5" s="1" t="s">
        <v>61</v>
      </c>
      <c r="E5" s="1"/>
      <c r="F5" s="7">
        <f>Q!C4*Q_Sim!$S$3</f>
        <v>31.91943014375568</v>
      </c>
      <c r="G5" s="7">
        <f>Q!D4*Q_Sim!$S$3</f>
        <v>31.91943014375568</v>
      </c>
      <c r="H5" s="7">
        <f>Q!E4*Q_Sim!$S$3</f>
        <v>31.91943014375568</v>
      </c>
      <c r="I5" s="7">
        <f>Q!F4*Q_Sim!$S$3</f>
        <v>119.1802282741682</v>
      </c>
      <c r="J5" s="7">
        <f>Q!G4*Q_Sim!$S$3</f>
        <v>119.1802282741682</v>
      </c>
      <c r="K5" s="7">
        <f>Q!H4*Q_Sim!$S$3</f>
        <v>119.18022827416823</v>
      </c>
      <c r="L5" s="7">
        <f>Q!I4*Q_Sim!$S$3</f>
        <v>119.1802282741682</v>
      </c>
      <c r="M5" s="7">
        <f>Q!J4*Q_Sim!$S$3</f>
        <v>119.18022827416823</v>
      </c>
      <c r="N5" s="7">
        <f>Q!K4*Q_Sim!$S$3</f>
        <v>119.1802282741682</v>
      </c>
      <c r="O5" s="7">
        <f>Q!L4*Q_Sim!$S$3</f>
        <v>119.1802282741682</v>
      </c>
      <c r="P5" s="7">
        <f>Q!M4*Q_Sim!$S$3</f>
        <v>31.91943014375568</v>
      </c>
      <c r="Q5" s="7">
        <f>Q!N4*Q_Sim!$S$3</f>
        <v>31.91943014375568</v>
      </c>
      <c r="R5" s="12"/>
      <c r="S5" s="1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t="s">
        <v>112</v>
      </c>
      <c r="B6" s="1" t="s">
        <v>38</v>
      </c>
      <c r="C6" s="1" t="s">
        <v>1</v>
      </c>
      <c r="D6" s="1" t="s">
        <v>3</v>
      </c>
      <c r="E6" s="1"/>
      <c r="F6" s="7">
        <f>Q!C5*Q_Sim!$S$3</f>
        <v>253.66659135595989</v>
      </c>
      <c r="G6" s="7">
        <f>Q!D5*Q_Sim!$S$3</f>
        <v>325.13860555588838</v>
      </c>
      <c r="H6" s="7">
        <f>Q!E5*Q_Sim!$S$3</f>
        <v>366.37223655584802</v>
      </c>
      <c r="I6" s="7">
        <f>Q!F5*Q_Sim!$S$3</f>
        <v>243.96840948424835</v>
      </c>
      <c r="J6" s="7">
        <f>Q!G5*Q_Sim!$S$3</f>
        <v>122.90473476070352</v>
      </c>
      <c r="K6" s="7">
        <f>Q!H5*Q_Sim!$S$3</f>
        <v>783.51712691882403</v>
      </c>
      <c r="L6" s="7">
        <f>Q!I5*Q_Sim!$S$3</f>
        <v>906.27584567748079</v>
      </c>
      <c r="M6" s="7">
        <f>Q!J5*Q_Sim!$S$3</f>
        <v>777.3261771188304</v>
      </c>
      <c r="N6" s="7">
        <f>Q!K5*Q_Sim!$S$3</f>
        <v>308.7990182017403</v>
      </c>
      <c r="O6" s="7">
        <f>Q!L5*Q_Sim!$S$3</f>
        <v>96.089475201952709</v>
      </c>
      <c r="P6" s="7">
        <f>Q!M5*Q_Sim!$S$3</f>
        <v>253.60695875595937</v>
      </c>
      <c r="Q6" s="7">
        <f>Q!N5*Q_Sim!$S$3</f>
        <v>263.26202145595022</v>
      </c>
      <c r="R6" s="12" t="s">
        <v>1</v>
      </c>
      <c r="S6" s="1" t="s">
        <v>3</v>
      </c>
      <c r="T6" s="3">
        <f>Q_Sim!D2*Q_Sim!$S$3</f>
        <v>285.58602149971534</v>
      </c>
      <c r="U6" s="3">
        <f>Q_Sim!E2*Q_Sim!$S$3</f>
        <v>357.05803569964405</v>
      </c>
      <c r="V6" s="3">
        <f>Q_Sim!F2*Q_Sim!$S$3</f>
        <v>398.29166669960296</v>
      </c>
      <c r="W6" s="3">
        <f>Q_Sim!G2*Q_Sim!$S$3</f>
        <v>363.16805559963791</v>
      </c>
      <c r="X6" s="3">
        <f>Q_Sim!H2*Q_Sim!$S$3</f>
        <v>242.16263439975859</v>
      </c>
      <c r="Y6" s="3">
        <f>Q_Sim!I2*Q_Sim!$S$3</f>
        <v>902.79444439910003</v>
      </c>
      <c r="Z6" s="3">
        <f>Q_Sim!J2*Q_Sim!$S$3</f>
        <v>1025.5725809989774</v>
      </c>
      <c r="AA6" s="3">
        <f>Q_Sim!K2*Q_Sim!$S$3</f>
        <v>896.60349459910628</v>
      </c>
      <c r="AB6" s="3">
        <f>Q_Sim!L2*Q_Sim!$S$3</f>
        <v>428.0374999995733</v>
      </c>
      <c r="AC6" s="3">
        <f>Q_Sim!M2*Q_Sim!$S$3</f>
        <v>215.32795699978533</v>
      </c>
      <c r="AD6" s="3">
        <f>Q_Sim!N2*Q_Sim!$S$3</f>
        <v>285.5263888997153</v>
      </c>
      <c r="AE6" s="3">
        <f>Q_Sim!O2*Q_Sim!$S$3</f>
        <v>295.18145159970572</v>
      </c>
    </row>
    <row r="7" spans="1:31" x14ac:dyDescent="0.25">
      <c r="A7" t="s">
        <v>113</v>
      </c>
      <c r="B7" s="1" t="s">
        <v>40</v>
      </c>
      <c r="C7" s="1" t="s">
        <v>3</v>
      </c>
      <c r="D7" s="1" t="s">
        <v>2</v>
      </c>
      <c r="E7" s="1"/>
      <c r="F7" s="7">
        <f>Q!C6*Q_Sim!$S$3</f>
        <v>270.46656538172505</v>
      </c>
      <c r="G7" s="7">
        <f>Q!D6*Q_Sim!$S$3</f>
        <v>343.63857695330836</v>
      </c>
      <c r="H7" s="7">
        <f>Q!E6*Q_Sim!$S$3</f>
        <v>397.57218831798326</v>
      </c>
      <c r="I7" s="7">
        <f>Q!F6*Q_Sim!$S$3</f>
        <v>325.16828394211296</v>
      </c>
      <c r="J7" s="7">
        <f>Q!G6*Q_Sim!$S$3</f>
        <v>486.80417214022236</v>
      </c>
      <c r="K7" s="7">
        <f>Q!H6*Q_Sim!$S$3</f>
        <v>1201.5164806551222</v>
      </c>
      <c r="L7" s="7">
        <f>Q!I6*Q_Sim!$S$3</f>
        <v>1018.3756723613061</v>
      </c>
      <c r="M7" s="7">
        <f>Q!J6*Q_Sim!$S$3</f>
        <v>832.12609239334984</v>
      </c>
      <c r="N7" s="7">
        <f>Q!K6*Q_Sim!$S$3</f>
        <v>344.89896238805682</v>
      </c>
      <c r="O7" s="7">
        <f>Q!L6*Q_Sim!$S$3</f>
        <v>124.28943160234408</v>
      </c>
      <c r="P7" s="7">
        <f>Q!M6*Q_Sim!$S$3</f>
        <v>276.90692273216928</v>
      </c>
      <c r="Q7" s="7">
        <f>Q!N6*Q_Sim!$S$3</f>
        <v>280.46199486328118</v>
      </c>
      <c r="R7" s="1" t="s">
        <v>3</v>
      </c>
      <c r="S7" s="1" t="s">
        <v>2</v>
      </c>
      <c r="T7" s="3">
        <f>T6+T8</f>
        <v>302.38599552548044</v>
      </c>
      <c r="U7" s="3">
        <f t="shared" ref="U7:AE7" si="0">U6+U8</f>
        <v>375.55800709706392</v>
      </c>
      <c r="V7" s="3">
        <f t="shared" si="0"/>
        <v>429.49161846173814</v>
      </c>
      <c r="W7" s="3">
        <f t="shared" si="0"/>
        <v>444.36793005750252</v>
      </c>
      <c r="X7" s="3">
        <f t="shared" si="0"/>
        <v>606.0620717792774</v>
      </c>
      <c r="Y7" s="3">
        <f t="shared" si="0"/>
        <v>1320.7937981353982</v>
      </c>
      <c r="Z7" s="3">
        <f t="shared" si="0"/>
        <v>1137.6724076828027</v>
      </c>
      <c r="AA7" s="3">
        <f t="shared" si="0"/>
        <v>951.40340987362572</v>
      </c>
      <c r="AB7" s="3">
        <f t="shared" si="0"/>
        <v>464.13744418588999</v>
      </c>
      <c r="AC7" s="3">
        <f t="shared" si="0"/>
        <v>243.52791340017674</v>
      </c>
      <c r="AD7" s="3">
        <f t="shared" si="0"/>
        <v>308.82635287592524</v>
      </c>
      <c r="AE7" s="3">
        <f t="shared" si="0"/>
        <v>312.38142500703663</v>
      </c>
    </row>
    <row r="8" spans="1:31" x14ac:dyDescent="0.25">
      <c r="A8" t="s">
        <v>114</v>
      </c>
      <c r="B8" s="1" t="s">
        <v>39</v>
      </c>
      <c r="C8" s="1" t="s">
        <v>4</v>
      </c>
      <c r="D8" s="1" t="s">
        <v>3</v>
      </c>
      <c r="E8" s="1"/>
      <c r="F8" s="7">
        <f>Q!C7*Q_Sim!$S$3</f>
        <v>16.799974025765092</v>
      </c>
      <c r="G8" s="7">
        <f>Q!D7*Q_Sim!$S$3</f>
        <v>18.499971397419891</v>
      </c>
      <c r="H8" s="7">
        <f>Q!E7*Q_Sim!$S$3</f>
        <v>31.199951762135168</v>
      </c>
      <c r="I8" s="7">
        <f>Q!F7*Q_Sim!$S$3</f>
        <v>81.19987445786461</v>
      </c>
      <c r="J8" s="7">
        <f>Q!G7*Q_Sim!$S$3</f>
        <v>363.89943737951887</v>
      </c>
      <c r="K8" s="7">
        <f>Q!H7*Q_Sim!$S$3</f>
        <v>417.99935373629813</v>
      </c>
      <c r="L8" s="7">
        <f>Q!I7*Q_Sim!$S$3</f>
        <v>112.0998266838254</v>
      </c>
      <c r="M8" s="7">
        <f>Q!J7*Q_Sim!$S$3</f>
        <v>54.799915274519471</v>
      </c>
      <c r="N8" s="7">
        <f>Q!K7*Q_Sim!$S$3</f>
        <v>36.099944186316662</v>
      </c>
      <c r="O8" s="7">
        <f>Q!L7*Q_Sim!$S$3</f>
        <v>28.199956400391404</v>
      </c>
      <c r="P8" s="7">
        <f>Q!M7*Q_Sim!$S$3</f>
        <v>23.29996397620992</v>
      </c>
      <c r="Q8" s="7">
        <f>Q!N7*Q_Sim!$S$3</f>
        <v>17.199973407330926</v>
      </c>
      <c r="R8" t="s">
        <v>4</v>
      </c>
      <c r="S8" t="s">
        <v>3</v>
      </c>
      <c r="T8" s="3">
        <f>Q_Sim!D3*Q_Sim!$S$3</f>
        <v>16.799974025765092</v>
      </c>
      <c r="U8" s="3">
        <f>Q_Sim!E3*Q_Sim!$S$3</f>
        <v>18.499971397419891</v>
      </c>
      <c r="V8" s="3">
        <f>Q_Sim!F3*Q_Sim!$S$3</f>
        <v>31.199951762135168</v>
      </c>
      <c r="W8" s="3">
        <f>Q_Sim!G3*Q_Sim!$S$3</f>
        <v>81.19987445786461</v>
      </c>
      <c r="X8" s="3">
        <f>Q_Sim!H3*Q_Sim!$S$3</f>
        <v>363.89943737951887</v>
      </c>
      <c r="Y8" s="3">
        <f>Q_Sim!I3*Q_Sim!$S$3</f>
        <v>417.99935373629813</v>
      </c>
      <c r="Z8" s="3">
        <f>Q_Sim!J3*Q_Sim!$S$3</f>
        <v>112.0998266838254</v>
      </c>
      <c r="AA8" s="3">
        <f>Q_Sim!K3*Q_Sim!$S$3</f>
        <v>54.799915274519471</v>
      </c>
      <c r="AB8" s="3">
        <f>Q_Sim!L3*Q_Sim!$S$3</f>
        <v>36.099944186316662</v>
      </c>
      <c r="AC8" s="3">
        <f>Q_Sim!M3*Q_Sim!$S$3</f>
        <v>28.199956400391404</v>
      </c>
      <c r="AD8" s="3">
        <f>Q_Sim!N3*Q_Sim!$S$3</f>
        <v>23.29996397620992</v>
      </c>
      <c r="AE8" s="3">
        <f>Q_Sim!O3*Q_Sim!$S$3</f>
        <v>17.199973407330926</v>
      </c>
    </row>
    <row r="9" spans="1:31" x14ac:dyDescent="0.25">
      <c r="A9" t="s">
        <v>115</v>
      </c>
      <c r="B9" s="1" t="s">
        <v>108</v>
      </c>
      <c r="C9" s="1" t="s">
        <v>5</v>
      </c>
      <c r="D9" s="1" t="s">
        <v>62</v>
      </c>
      <c r="E9" s="1"/>
      <c r="F9" s="7">
        <f>Q!C8*Q_Sim!$S$3</f>
        <v>21.152627033511159</v>
      </c>
      <c r="G9" s="7">
        <f>Q!D8*Q_Sim!$S$3</f>
        <v>13.03611391963452</v>
      </c>
      <c r="H9" s="7">
        <f>Q!E8*Q_Sim!$S$3</f>
        <v>4.9361651182351807</v>
      </c>
      <c r="I9" s="7">
        <f>Q!F8*Q_Sim!$S$3</f>
        <v>42.139610942249327</v>
      </c>
      <c r="J9" s="7">
        <f>Q!G8*Q_Sim!$S$3</f>
        <v>570.60743621800509</v>
      </c>
      <c r="K9" s="7">
        <f>Q!H8*Q_Sim!$S$3</f>
        <v>761.17985126933308</v>
      </c>
      <c r="L9" s="7">
        <f>Q!I8*Q_Sim!$S$3</f>
        <v>802.00591223213246</v>
      </c>
      <c r="M9" s="7">
        <f>Q!J8*Q_Sim!$S$3</f>
        <v>752.29558227213352</v>
      </c>
      <c r="N9" s="7">
        <f>Q!K8*Q_Sim!$S$3</f>
        <v>588.64597250578402</v>
      </c>
      <c r="O9" s="7">
        <f>Q!L8*Q_Sim!$S$3</f>
        <v>276.47493955860205</v>
      </c>
      <c r="P9" s="7">
        <f>Q!M8*Q_Sim!$S$3</f>
        <v>75.798293896121436</v>
      </c>
      <c r="Q9" s="7">
        <f>Q!N8*Q_Sim!$S$3</f>
        <v>25.856891777064153</v>
      </c>
      <c r="R9" s="12"/>
      <c r="S9" s="1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t="s">
        <v>116</v>
      </c>
      <c r="B10" s="1" t="s">
        <v>41</v>
      </c>
      <c r="C10" s="1" t="s">
        <v>5</v>
      </c>
      <c r="D10" s="1" t="s">
        <v>6</v>
      </c>
      <c r="E10" s="1"/>
      <c r="F10" s="7">
        <f>Q!C9*Q_Sim!$S$3</f>
        <v>1009.6643980135677</v>
      </c>
      <c r="G10" s="7">
        <f>Q!D9*Q_Sim!$S$3</f>
        <v>951.12591263666945</v>
      </c>
      <c r="H10" s="7">
        <f>Q!E9*Q_Sim!$S$3</f>
        <v>1226.5129505231662</v>
      </c>
      <c r="I10" s="7">
        <f>Q!F9*Q_Sim!$S$3</f>
        <v>1113.4492759045181</v>
      </c>
      <c r="J10" s="7">
        <f>Q!G9*Q_Sim!$S$3</f>
        <v>374.30373282368635</v>
      </c>
      <c r="K10" s="7">
        <f>Q!H9*Q_Sim!$S$3</f>
        <v>525.7174772634163</v>
      </c>
      <c r="L10" s="7">
        <f>Q!I9*Q_Sim!$S$3</f>
        <v>307.63806576431239</v>
      </c>
      <c r="M10" s="7">
        <f>Q!J9*Q_Sim!$S$3</f>
        <v>165.36346248013342</v>
      </c>
      <c r="N10" s="7">
        <f>Q!K9*Q_Sim!$S$3*3</f>
        <v>86.236450166914508</v>
      </c>
      <c r="O10" s="7">
        <f>Q!L9*Q_Sim!$S$3*3</f>
        <v>211.56769939927227</v>
      </c>
      <c r="P10" s="7">
        <f>Q!M9*Q_Sim!$S$3</f>
        <v>561.36448923750754</v>
      </c>
      <c r="Q10" s="7">
        <f>Q!N9*Q_Sim!$S$3</f>
        <v>808.76918942260875</v>
      </c>
      <c r="R10" t="s">
        <v>5</v>
      </c>
      <c r="S10" t="s">
        <v>6</v>
      </c>
      <c r="T10" s="3">
        <f>Q_Sim!D10*Q_Sim!$S$3</f>
        <v>1122.9999999988804</v>
      </c>
      <c r="U10" s="3">
        <f>Q_Sim!E10*Q_Sim!$S$3</f>
        <v>1023.9999999989792</v>
      </c>
      <c r="V10" s="3">
        <f>Q_Sim!F10*Q_Sim!$S$3*0.7</f>
        <v>1521.7999999984827</v>
      </c>
      <c r="W10" s="3">
        <f>Q_Sim!G10*Q_Sim!$S$3*0.5</f>
        <v>1564.4999999984402</v>
      </c>
      <c r="X10" s="3">
        <f>Q_Sim!H10*Q_Sim!$S$3*0.5</f>
        <v>2602.4999999974057</v>
      </c>
      <c r="Y10" s="3">
        <f>Q_Sim!I10*Q_Sim!$S$3*0.7</f>
        <v>2111.1999999978952</v>
      </c>
      <c r="Z10" s="3">
        <f>Q_Sim!J10*Q_Sim!$S$3</f>
        <v>126.6999999998737</v>
      </c>
      <c r="AA10" s="3">
        <f>Q_Sim!K10*Q_Sim!$S$3</f>
        <v>92.999999999907288</v>
      </c>
      <c r="AB10" s="3">
        <f>Q_Sim!L10*Q_Sim!$S$3</f>
        <v>243.39999999975731</v>
      </c>
      <c r="AC10" s="3">
        <f>Q_Sim!M10*Q_Sim!$S$3</f>
        <v>775.79999999922654</v>
      </c>
      <c r="AD10" s="3">
        <f>Q_Sim!N10*Q_Sim!$S$3</f>
        <v>979.79999999902316</v>
      </c>
      <c r="AE10" s="3">
        <f>Q_Sim!O10*Q_Sim!$S$3</f>
        <v>1212.9999999987908</v>
      </c>
    </row>
    <row r="11" spans="1:31" x14ac:dyDescent="0.25">
      <c r="A11" t="s">
        <v>117</v>
      </c>
      <c r="B11" s="1" t="s">
        <v>108</v>
      </c>
      <c r="C11" s="1" t="s">
        <v>62</v>
      </c>
      <c r="D11" s="1" t="s">
        <v>6</v>
      </c>
      <c r="E11" s="1"/>
      <c r="F11" s="7">
        <f>Q!C10*Q_Sim!$S$3</f>
        <v>15.441417734463142</v>
      </c>
      <c r="G11" s="7">
        <f>Q!D10*Q_Sim!$S$3</f>
        <v>9.5163631613331994</v>
      </c>
      <c r="H11" s="7">
        <f>Q!E10*Q_Sim!$S$3</f>
        <v>3.6034005363116814</v>
      </c>
      <c r="I11" s="7">
        <f>Q!F10*Q_Sim!$S$3</f>
        <v>11.377694954407319</v>
      </c>
      <c r="J11" s="7">
        <f>Q!G10*Q_Sim!$S$3</f>
        <v>154.06400777886137</v>
      </c>
      <c r="K11" s="7">
        <f>Q!H10*Q_Sim!$S$3</f>
        <v>205.51855984271995</v>
      </c>
      <c r="L11" s="7">
        <f>Q!I10*Q_Sim!$S$3</f>
        <v>216.54159630267577</v>
      </c>
      <c r="M11" s="7">
        <f>Q!J10*Q_Sim!$S$3</f>
        <v>203.11980721347607</v>
      </c>
      <c r="N11" s="7">
        <f>Q!K10*Q_Sim!$S$3</f>
        <v>158.9344125765617</v>
      </c>
      <c r="O11" s="7">
        <f>Q!L10*Q_Sim!$S$3</f>
        <v>74.648233680822557</v>
      </c>
      <c r="P11" s="7">
        <f>Q!M10*Q_Sim!$S$3</f>
        <v>55.332754544168651</v>
      </c>
      <c r="Q11" s="7">
        <f>Q!N10*Q_Sim!$S$3</f>
        <v>18.875530997256828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t="s">
        <v>118</v>
      </c>
      <c r="B12" s="1" t="s">
        <v>42</v>
      </c>
      <c r="C12" s="1" t="s">
        <v>6</v>
      </c>
      <c r="D12" s="1" t="s">
        <v>7</v>
      </c>
      <c r="E12" s="1"/>
      <c r="F12" s="7">
        <f>Q!C11*Q_Sim!$S$3</f>
        <v>1025.1058157480311</v>
      </c>
      <c r="G12" s="7">
        <f>Q!D11*Q_Sim!$S$3</f>
        <v>960.64227579800263</v>
      </c>
      <c r="H12" s="7">
        <f>Q!E11*Q_Sim!$S$3</f>
        <v>1230.1163510594779</v>
      </c>
      <c r="I12" s="7">
        <f>Q!F11*Q_Sim!$S$3</f>
        <v>1124.8269708589255</v>
      </c>
      <c r="J12" s="7">
        <f>Q!G11*Q_Sim!$S$3</f>
        <v>528.36774060254766</v>
      </c>
      <c r="K12" s="7">
        <f>Q!H11*Q_Sim!$S$3</f>
        <v>731.23603710613622</v>
      </c>
      <c r="L12" s="7">
        <f>Q!I11*Q_Sim!$S$3</f>
        <v>524.17966206698816</v>
      </c>
      <c r="M12" s="7">
        <f>Q!J11*Q_Sim!$S$3</f>
        <v>368.48326969360949</v>
      </c>
      <c r="N12" s="7">
        <f>Q!K11*Q_Sim!$S$3</f>
        <v>187.67989596553318</v>
      </c>
      <c r="O12" s="7">
        <f>Q!L11*Q_Sim!$S$3</f>
        <v>145.17080014724664</v>
      </c>
      <c r="P12" s="7">
        <f>Q!M11*Q_Sim!$S$3</f>
        <v>616.69724378167609</v>
      </c>
      <c r="Q12" s="7">
        <f>Q!N11*Q_Sim!$S$3</f>
        <v>827.64472041986562</v>
      </c>
      <c r="R12" t="s">
        <v>6</v>
      </c>
      <c r="S12" t="s">
        <v>7</v>
      </c>
      <c r="T12" s="3">
        <f>Q_Sim!D11*Q_Sim!$S$3</f>
        <v>1122.9999999988804</v>
      </c>
      <c r="U12" s="3">
        <f>Q_Sim!E11*Q_Sim!$S$3</f>
        <v>1023.9999999989792</v>
      </c>
      <c r="V12" s="3">
        <f>Q_Sim!F11*Q_Sim!$S$3</f>
        <v>2173.9999999978327</v>
      </c>
      <c r="W12" s="3">
        <f>Q_Sim!G11*Q_Sim!$S$3</f>
        <v>3128.9999999968804</v>
      </c>
      <c r="X12" s="3">
        <f>Q_Sim!H11*Q_Sim!$S$3</f>
        <v>5204.9999999948113</v>
      </c>
      <c r="Y12" s="3">
        <f>Q_Sim!I11*Q_Sim!$S$3</f>
        <v>3015.9999999969932</v>
      </c>
      <c r="Z12" s="3">
        <f>Q_Sim!J11*Q_Sim!$S$3</f>
        <v>126.6999999998737</v>
      </c>
      <c r="AA12" s="3">
        <f>Q_Sim!K11*Q_Sim!$S$3</f>
        <v>92.999999999907288</v>
      </c>
      <c r="AB12" s="3">
        <f>Q_Sim!L11*Q_Sim!$S$3</f>
        <v>243.39999999975731</v>
      </c>
      <c r="AC12" s="3">
        <f>Q_Sim!M11*Q_Sim!$S$3</f>
        <v>775.79999999922654</v>
      </c>
      <c r="AD12" s="3">
        <f>Q_Sim!N11*Q_Sim!$S$3</f>
        <v>979.79999999902316</v>
      </c>
      <c r="AE12" s="3">
        <f>Q_Sim!O11*Q_Sim!$S$3</f>
        <v>1212.9999999987908</v>
      </c>
    </row>
    <row r="13" spans="1:31" x14ac:dyDescent="0.25">
      <c r="A13" t="s">
        <v>119</v>
      </c>
      <c r="B13" s="1" t="s">
        <v>43</v>
      </c>
      <c r="C13" s="1" t="s">
        <v>7</v>
      </c>
      <c r="D13" s="1" t="s">
        <v>8</v>
      </c>
      <c r="E13" s="1"/>
      <c r="F13" s="7">
        <f>Q!C12*Q_Sim!$S$3</f>
        <v>1025.1058157480311</v>
      </c>
      <c r="G13" s="7">
        <f>Q!D12*Q_Sim!$S$3</f>
        <v>960.64227579800263</v>
      </c>
      <c r="H13" s="7">
        <f>Q!E12*Q_Sim!$S$3</f>
        <v>1230.1163510594779</v>
      </c>
      <c r="I13" s="7">
        <f>Q!F12*Q_Sim!$S$3</f>
        <v>1124.8269708589253</v>
      </c>
      <c r="J13" s="7">
        <f>Q!G12*Q_Sim!$S$3</f>
        <v>528.36774060254766</v>
      </c>
      <c r="K13" s="7">
        <f>Q!H12*Q_Sim!$S$3</f>
        <v>731.23603710613622</v>
      </c>
      <c r="L13" s="7">
        <f>Q!I12*Q_Sim!$S$3</f>
        <v>524.17966206698816</v>
      </c>
      <c r="M13" s="7">
        <f>Q!J12*Q_Sim!$S$3</f>
        <v>368.48326969360949</v>
      </c>
      <c r="N13" s="7">
        <f>Q!K12*Q_Sim!$S$3</f>
        <v>187.67989596553318</v>
      </c>
      <c r="O13" s="7">
        <f>Q!L12*Q_Sim!$S$3</f>
        <v>145.17080014724664</v>
      </c>
      <c r="P13" s="7">
        <f>Q!M12*Q_Sim!$S$3</f>
        <v>616.69724378167609</v>
      </c>
      <c r="Q13" s="7">
        <f>Q!N12*Q_Sim!$S$3</f>
        <v>827.64472041986573</v>
      </c>
      <c r="R13" s="12"/>
      <c r="S13" s="1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t="s">
        <v>120</v>
      </c>
      <c r="B14" s="1" t="s">
        <v>44</v>
      </c>
      <c r="C14" s="1" t="s">
        <v>8</v>
      </c>
      <c r="D14" s="1" t="s">
        <v>9</v>
      </c>
      <c r="E14" s="1"/>
      <c r="F14" s="7">
        <f>Q!C13*Q_Sim!$S$3</f>
        <v>1025.1058157480313</v>
      </c>
      <c r="G14" s="7">
        <f>Q!D13*Q_Sim!$S$3</f>
        <v>960.6422757980024</v>
      </c>
      <c r="H14" s="7">
        <f>Q!E13*Q_Sim!$S$3</f>
        <v>1230.1163510594781</v>
      </c>
      <c r="I14" s="7">
        <f>Q!F13*Q_Sim!$S$3</f>
        <v>1124.8269708589253</v>
      </c>
      <c r="J14" s="7">
        <f>Q!G13*Q_Sim!$S$3</f>
        <v>528.36774060254766</v>
      </c>
      <c r="K14" s="7">
        <f>Q!H13*Q_Sim!$S$3</f>
        <v>731.23603710613622</v>
      </c>
      <c r="L14" s="7">
        <f>Q!I13*Q_Sim!$S$3</f>
        <v>524.17966206698816</v>
      </c>
      <c r="M14" s="7">
        <f>Q!J13*Q_Sim!$S$3</f>
        <v>368.48326969360949</v>
      </c>
      <c r="N14" s="7">
        <f>Q!K13*Q_Sim!$S$3</f>
        <v>187.67989596553318</v>
      </c>
      <c r="O14" s="7">
        <f>Q!L13*Q_Sim!$S$3</f>
        <v>145.17080014724664</v>
      </c>
      <c r="P14" s="7">
        <f>Q!M13*Q_Sim!$S$3</f>
        <v>616.69724378167609</v>
      </c>
      <c r="Q14" s="7">
        <f>Q!N13*Q_Sim!$S$3</f>
        <v>827.64472041986573</v>
      </c>
      <c r="R14" s="12"/>
      <c r="S14" s="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t="s">
        <v>121</v>
      </c>
      <c r="B15" s="1" t="s">
        <v>45</v>
      </c>
      <c r="C15" s="1" t="s">
        <v>9</v>
      </c>
      <c r="D15" s="1" t="s">
        <v>10</v>
      </c>
      <c r="E15" s="1"/>
      <c r="F15" s="7">
        <f>Q!C14*Q_Sim!$S$3</f>
        <v>1025.1058157480311</v>
      </c>
      <c r="G15" s="7">
        <f>Q!D14*Q_Sim!$S$3</f>
        <v>960.6422757980024</v>
      </c>
      <c r="H15" s="7">
        <f>Q!E14*Q_Sim!$S$3</f>
        <v>1230.1163510594781</v>
      </c>
      <c r="I15" s="7">
        <f>Q!F14*Q_Sim!$S$3</f>
        <v>1123.5973106861211</v>
      </c>
      <c r="J15" s="7">
        <f>Q!G14*Q_Sim!$S$3</f>
        <v>523.44909991133159</v>
      </c>
      <c r="K15" s="7">
        <f>Q!H14*Q_Sim!$S$3</f>
        <v>725.08773624211597</v>
      </c>
      <c r="L15" s="7">
        <f>Q!I14*Q_Sim!$S$3</f>
        <v>516.80170103016383</v>
      </c>
      <c r="M15" s="7">
        <f>Q!J14*Q_Sim!$S$3</f>
        <v>362.33496882958923</v>
      </c>
      <c r="N15" s="7">
        <f>Q!K14*Q_Sim!$S$3</f>
        <v>183.99091544712098</v>
      </c>
      <c r="O15" s="7">
        <f>Q!L14*Q_Sim!$S$3</f>
        <v>141.4818196288345</v>
      </c>
      <c r="P15" s="7">
        <f>Q!M14*Q_Sim!$S$3</f>
        <v>616.69724378167609</v>
      </c>
      <c r="Q15" s="7">
        <f>Q!N14*Q_Sim!$S$3</f>
        <v>827.64472041986596</v>
      </c>
      <c r="R15" s="12"/>
      <c r="S15" s="1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t="s">
        <v>122</v>
      </c>
      <c r="B16" s="1" t="s">
        <v>60</v>
      </c>
      <c r="C16" s="1" t="s">
        <v>2</v>
      </c>
      <c r="D16" s="1" t="s">
        <v>5</v>
      </c>
      <c r="E16" s="1"/>
      <c r="F16" s="7">
        <f>Q!C15*Q_Sim!$S$3</f>
        <v>293.76774938666671</v>
      </c>
      <c r="G16" s="7">
        <f>Q!D15*Q_Sim!$S$3</f>
        <v>366.93976095825002</v>
      </c>
      <c r="H16" s="7">
        <f>Q!E15*Q_Sim!$S$3</f>
        <v>420.87337232292492</v>
      </c>
      <c r="I16" s="7">
        <f>Q!F15*Q_Sim!$S$3</f>
        <v>357.34694557613841</v>
      </c>
      <c r="J16" s="7">
        <f>Q!G15*Q_Sim!$S$3</f>
        <v>518.98283377424775</v>
      </c>
      <c r="K16" s="7">
        <f>Q!H15*Q_Sim!$S$3</f>
        <v>1233.6951422891475</v>
      </c>
      <c r="L16" s="7">
        <f>Q!I15*Q_Sim!$S$3</f>
        <v>1050.5543339953315</v>
      </c>
      <c r="M16" s="7">
        <f>Q!J15*Q_Sim!$S$3</f>
        <v>864.30475402737522</v>
      </c>
      <c r="N16" s="7">
        <f>Q!K15*Q_Sim!$S$3</f>
        <v>377.07762402208232</v>
      </c>
      <c r="O16" s="7">
        <f>Q!L15*Q_Sim!$S$3</f>
        <v>156.46809323636953</v>
      </c>
      <c r="P16" s="7">
        <f>Q!M15*Q_Sim!$S$3</f>
        <v>300.20810673711088</v>
      </c>
      <c r="Q16" s="7">
        <f>Q!N15*Q_Sim!$S$3</f>
        <v>303.76317886822284</v>
      </c>
      <c r="R16" s="1" t="s">
        <v>2</v>
      </c>
      <c r="S16" s="1" t="s">
        <v>5</v>
      </c>
      <c r="T16" s="3">
        <f>T7</f>
        <v>302.38599552548044</v>
      </c>
      <c r="U16" s="3">
        <f t="shared" ref="U16:AE16" si="1">U7</f>
        <v>375.55800709706392</v>
      </c>
      <c r="V16" s="3">
        <f t="shared" si="1"/>
        <v>429.49161846173814</v>
      </c>
      <c r="W16" s="3">
        <f t="shared" si="1"/>
        <v>444.36793005750252</v>
      </c>
      <c r="X16" s="3">
        <f t="shared" si="1"/>
        <v>606.0620717792774</v>
      </c>
      <c r="Y16" s="3">
        <f t="shared" si="1"/>
        <v>1320.7937981353982</v>
      </c>
      <c r="Z16" s="3">
        <f t="shared" si="1"/>
        <v>1137.6724076828027</v>
      </c>
      <c r="AA16" s="3">
        <f t="shared" si="1"/>
        <v>951.40340987362572</v>
      </c>
      <c r="AB16" s="3">
        <f t="shared" si="1"/>
        <v>464.13744418588999</v>
      </c>
      <c r="AC16" s="3">
        <f t="shared" si="1"/>
        <v>243.52791340017674</v>
      </c>
      <c r="AD16" s="3">
        <f t="shared" si="1"/>
        <v>308.82635287592524</v>
      </c>
      <c r="AE16" s="3">
        <f t="shared" si="1"/>
        <v>312.38142500703663</v>
      </c>
    </row>
    <row r="17" spans="1:31" x14ac:dyDescent="0.25">
      <c r="A17" t="s">
        <v>123</v>
      </c>
      <c r="B17" s="1" t="s">
        <v>46</v>
      </c>
      <c r="C17" s="1" t="s">
        <v>11</v>
      </c>
      <c r="D17" s="1" t="s">
        <v>10</v>
      </c>
      <c r="E17" s="1"/>
      <c r="F17" s="7">
        <f>Q!C16*Q_Sim!$S$3</f>
        <v>90.399999999909895</v>
      </c>
      <c r="G17" s="7">
        <f>Q!D16*Q_Sim!$S$3</f>
        <v>44.09999999995604</v>
      </c>
      <c r="H17" s="7">
        <f>Q!E16*Q_Sim!$S$3</f>
        <v>186.99999999981358</v>
      </c>
      <c r="I17" s="7">
        <f>Q!F16*Q_Sim!$S$3</f>
        <v>424.09999999957722</v>
      </c>
      <c r="J17" s="7">
        <f>Q!G16*Q_Sim!$S$3</f>
        <v>631.59999999937043</v>
      </c>
      <c r="K17" s="7">
        <f>Q!H16*Q_Sim!$S$3</f>
        <v>509.69999999949181</v>
      </c>
      <c r="L17" s="7">
        <f>Q!I16*Q_Sim!$S$3</f>
        <v>326.29999999967475</v>
      </c>
      <c r="M17" s="7">
        <f>Q!J16*Q_Sim!$S$3</f>
        <v>207.29999999979336</v>
      </c>
      <c r="N17" s="7">
        <f>Q!K16*Q_Sim!$S$3</f>
        <v>304.59999999969637</v>
      </c>
      <c r="O17" s="7">
        <f>Q!L16*Q_Sim!$S$3</f>
        <v>467.39999999953397</v>
      </c>
      <c r="P17" s="7">
        <f>Q!M16*Q_Sim!$S$3</f>
        <v>181.99999999981856</v>
      </c>
      <c r="Q17" s="7">
        <f>Q!N16*Q_Sim!$S$3</f>
        <v>16.499999999983551</v>
      </c>
      <c r="R17" t="s">
        <v>11</v>
      </c>
      <c r="S17" t="s">
        <v>10</v>
      </c>
      <c r="T17" s="3">
        <f>Q_Sim!D6*Q_Sim!$S$3</f>
        <v>90.399999999909895</v>
      </c>
      <c r="U17" s="3">
        <f>Q_Sim!E6*Q_Sim!$S$3</f>
        <v>44.09999999995604</v>
      </c>
      <c r="V17" s="3">
        <f>Q_Sim!F6*Q_Sim!$S$3</f>
        <v>186.99999999981358</v>
      </c>
      <c r="W17" s="3">
        <f>Q_Sim!G6*Q_Sim!$S$3</f>
        <v>424.09999999957722</v>
      </c>
      <c r="X17" s="3">
        <f>Q_Sim!H6*Q_Sim!$S$3</f>
        <v>631.59999999937043</v>
      </c>
      <c r="Y17" s="3">
        <f>Q_Sim!I6*Q_Sim!$S$3</f>
        <v>509.69999999949181</v>
      </c>
      <c r="Z17" s="3">
        <f>Q_Sim!J6*Q_Sim!$S$3</f>
        <v>326.29999999967475</v>
      </c>
      <c r="AA17" s="3">
        <f>Q_Sim!K6*Q_Sim!$S$3</f>
        <v>207.29999999979336</v>
      </c>
      <c r="AB17" s="3">
        <f>Q_Sim!L6*Q_Sim!$S$3</f>
        <v>304.59999999969637</v>
      </c>
      <c r="AC17" s="3">
        <f>Q_Sim!M6*Q_Sim!$S$3</f>
        <v>467.39999999953397</v>
      </c>
      <c r="AD17" s="3">
        <f>Q_Sim!N6*Q_Sim!$S$3</f>
        <v>181.99999999981856</v>
      </c>
      <c r="AE17" s="3">
        <f>Q_Sim!O6*Q_Sim!$S$3</f>
        <v>16.499999999983551</v>
      </c>
    </row>
    <row r="18" spans="1:31" x14ac:dyDescent="0.25">
      <c r="A18" t="s">
        <v>124</v>
      </c>
      <c r="B18" s="10" t="s">
        <v>47</v>
      </c>
      <c r="C18" s="1" t="s">
        <v>10</v>
      </c>
      <c r="D18" s="1" t="s">
        <v>12</v>
      </c>
      <c r="E18" s="1"/>
      <c r="F18" s="7">
        <f>Q!C17*Q_Sim!$S$3</f>
        <v>1236.7953049478201</v>
      </c>
      <c r="G18" s="7">
        <f>Q!D17*Q_Sim!$S$3</f>
        <v>1088.1710555578754</v>
      </c>
      <c r="H18" s="7">
        <f>Q!E17*Q_Sim!$S$3</f>
        <v>1496.5681386892124</v>
      </c>
      <c r="I18" s="7">
        <f>Q!F17*Q_Sim!$S$3</f>
        <v>1618.7965745756273</v>
      </c>
      <c r="J18" s="7">
        <f>Q!G17*Q_Sim!$S$3</f>
        <v>1246.5651079706099</v>
      </c>
      <c r="K18" s="7">
        <f>Q!H17*Q_Sim!$S$3</f>
        <v>1351.5880279414912</v>
      </c>
      <c r="L18" s="7">
        <f>Q!I17*Q_Sim!$S$3</f>
        <v>925.32803167975692</v>
      </c>
      <c r="M18" s="7">
        <f>Q!J17*Q_Sim!$S$3</f>
        <v>636.08576183931666</v>
      </c>
      <c r="N18" s="7">
        <f>Q!K17*Q_Sim!$S$3</f>
        <v>611.05804044669469</v>
      </c>
      <c r="O18" s="7">
        <f>Q!L17*Q_Sim!$S$3</f>
        <v>737.93059652824047</v>
      </c>
      <c r="P18" s="7">
        <f>Q!M17*Q_Sim!$S$3</f>
        <v>883.29641045141045</v>
      </c>
      <c r="Q18" s="7">
        <f>Q!N17*Q_Sim!$S$3</f>
        <v>918.39708600977531</v>
      </c>
      <c r="R18" t="s">
        <v>10</v>
      </c>
      <c r="S18" t="s">
        <v>12</v>
      </c>
      <c r="T18" s="3">
        <f>Q_Sim!D7*Q_Sim!$S$3*1.5</f>
        <v>1133.25</v>
      </c>
      <c r="U18" s="3">
        <f>Q_Sim!E7*Q_Sim!$S$3*1.5</f>
        <v>1348.65</v>
      </c>
      <c r="V18" s="3">
        <f>Q_Sim!F7*Q_Sim!$S$3*1.5</f>
        <v>1489.8000000000002</v>
      </c>
      <c r="W18" s="3">
        <f>Q_Sim!G7*Q_Sim!$S$3*1.5</f>
        <v>1641</v>
      </c>
      <c r="X18" s="3">
        <f>Q_Sim!H7*Q_Sim!$S$3*1.5</f>
        <v>420.90000000000003</v>
      </c>
      <c r="Y18" s="3">
        <f>Q_Sim!I7*Q_Sim!$S$3*1.5</f>
        <v>121.35000000000001</v>
      </c>
      <c r="Z18" s="3">
        <f>Q_Sim!J7*Q_Sim!$S$3*1.5</f>
        <v>60.599999999999994</v>
      </c>
      <c r="AA18" s="3">
        <f>Q_Sim!K7*Q_Sim!$S$3*1.5</f>
        <v>75.599999999999994</v>
      </c>
      <c r="AB18" s="3">
        <f>Q_Sim!L7*Q_Sim!$S$3*1.5</f>
        <v>167.85000000000002</v>
      </c>
      <c r="AC18" s="3">
        <f>Q_Sim!M7*Q_Sim!$S$3*1.5</f>
        <v>526.65000000000009</v>
      </c>
      <c r="AD18" s="3">
        <f>Q_Sim!N7*Q_Sim!$S$3*1.5</f>
        <v>994.05000000000007</v>
      </c>
      <c r="AE18" s="3">
        <f>Q_Sim!O7*Q_Sim!$S$3*1.5</f>
        <v>1062.5999999999999</v>
      </c>
    </row>
    <row r="19" spans="1:31" x14ac:dyDescent="0.25">
      <c r="A19" t="s">
        <v>125</v>
      </c>
      <c r="B19" s="10" t="s">
        <v>48</v>
      </c>
      <c r="C19" s="1" t="s">
        <v>12</v>
      </c>
      <c r="D19" s="1" t="s">
        <v>13</v>
      </c>
      <c r="E19" s="1"/>
      <c r="F19" s="7">
        <f>Q!C18*Q_Sim!$S$3</f>
        <v>1236.7953049478201</v>
      </c>
      <c r="G19" s="7">
        <f>Q!D18*Q_Sim!$S$3</f>
        <v>1088.1710555578752</v>
      </c>
      <c r="H19" s="7">
        <f>Q!E18*Q_Sim!$S$3</f>
        <v>1496.5681386892129</v>
      </c>
      <c r="I19" s="7">
        <f>Q!F18*Q_Sim!$S$3</f>
        <v>1618.7965745756273</v>
      </c>
      <c r="J19" s="7">
        <f>Q!G18*Q_Sim!$S$3</f>
        <v>1246.5651079706099</v>
      </c>
      <c r="K19" s="7">
        <f>Q!H18*Q_Sim!$S$3</f>
        <v>1351.5880279414914</v>
      </c>
      <c r="L19" s="7">
        <f>Q!I18*Q_Sim!$S$3</f>
        <v>925.32803167975692</v>
      </c>
      <c r="M19" s="7">
        <f>Q!J18*Q_Sim!$S$3</f>
        <v>636.08576183931666</v>
      </c>
      <c r="N19" s="7">
        <f>Q!K18*Q_Sim!$S$3</f>
        <v>611.0580404466948</v>
      </c>
      <c r="O19" s="7">
        <f>Q!L18*Q_Sim!$S$3</f>
        <v>737.93059652824047</v>
      </c>
      <c r="P19" s="7">
        <f>Q!M18*Q_Sim!$S$3</f>
        <v>883.29641045141045</v>
      </c>
      <c r="Q19" s="7">
        <f>Q!N18*Q_Sim!$S$3</f>
        <v>918.39708600977519</v>
      </c>
      <c r="R19" t="s">
        <v>12</v>
      </c>
      <c r="S19" t="s">
        <v>13</v>
      </c>
      <c r="T19" s="3">
        <f>Q_Sim!D8*Q_Sim!$S$3</f>
        <v>755.5</v>
      </c>
      <c r="U19" s="3">
        <f>Q_Sim!E8*Q_Sim!$S$3</f>
        <v>899.1</v>
      </c>
      <c r="V19" s="3">
        <f>Q_Sim!F8*Q_Sim!$S$3</f>
        <v>993.20000000000016</v>
      </c>
      <c r="W19" s="3">
        <f>Q_Sim!G8*Q_Sim!$S$3</f>
        <v>1094</v>
      </c>
      <c r="X19" s="3">
        <f>Q_Sim!H8*Q_Sim!$S$3</f>
        <v>280.60000000000002</v>
      </c>
      <c r="Y19" s="3">
        <f>Q_Sim!I8*Q_Sim!$S$3</f>
        <v>80.900000000000006</v>
      </c>
      <c r="Z19" s="3">
        <f>Q_Sim!J8*Q_Sim!$S$3</f>
        <v>40.4</v>
      </c>
      <c r="AA19" s="3">
        <f>Q_Sim!K8*Q_Sim!$S$3</f>
        <v>50.4</v>
      </c>
      <c r="AB19" s="3">
        <f>Q_Sim!L8*Q_Sim!$S$3</f>
        <v>111.90000000000002</v>
      </c>
      <c r="AC19" s="3">
        <f>Q_Sim!M8*Q_Sim!$S$3</f>
        <v>351.1</v>
      </c>
      <c r="AD19" s="3">
        <f>Q_Sim!N8*Q_Sim!$S$3</f>
        <v>662.7</v>
      </c>
      <c r="AE19" s="3">
        <f>Q_Sim!O8*Q_Sim!$S$3</f>
        <v>708.4</v>
      </c>
    </row>
    <row r="20" spans="1:31" x14ac:dyDescent="0.25">
      <c r="A20" t="s">
        <v>126</v>
      </c>
      <c r="B20" s="10" t="s">
        <v>108</v>
      </c>
      <c r="C20" s="1" t="s">
        <v>63</v>
      </c>
      <c r="D20" s="1" t="s">
        <v>10</v>
      </c>
      <c r="E20" s="1"/>
      <c r="F20" s="7">
        <f>Q!C19*Q_Sim!$S$3</f>
        <v>121.28948919987909</v>
      </c>
      <c r="G20" s="7">
        <f>Q!D19*Q_Sim!$S$3</f>
        <v>83.428779759916836</v>
      </c>
      <c r="H20" s="7">
        <f>Q!E19*Q_Sim!$S$3</f>
        <v>79.451787629920801</v>
      </c>
      <c r="I20" s="7">
        <f>Q!F19*Q_Sim!$S$3</f>
        <v>71.099263889929119</v>
      </c>
      <c r="J20" s="7">
        <f>Q!G19*Q_Sim!$S$3</f>
        <v>91.516008059908785</v>
      </c>
      <c r="K20" s="7">
        <f>Q!H19*Q_Sim!$S$3</f>
        <v>116.80029169988357</v>
      </c>
      <c r="L20" s="7">
        <f>Q!I19*Q_Sim!$S$3</f>
        <v>82.226330649918026</v>
      </c>
      <c r="M20" s="7">
        <f>Q!J19*Q_Sim!$S$3</f>
        <v>66.450793009933747</v>
      </c>
      <c r="N20" s="7">
        <f>Q!K19*Q_Sim!$S$3</f>
        <v>122.46712499987791</v>
      </c>
      <c r="O20" s="7">
        <f>Q!L19*Q_Sim!$S$3</f>
        <v>129.04877689987137</v>
      </c>
      <c r="P20" s="7">
        <f>Q!M19*Q_Sim!$S$3</f>
        <v>84.599166669915661</v>
      </c>
      <c r="Q20" s="7">
        <f>Q!N19*Q_Sim!$S$3</f>
        <v>74.252365589925972</v>
      </c>
      <c r="R20" s="12"/>
      <c r="S20" s="10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t="s">
        <v>127</v>
      </c>
      <c r="B21" s="10" t="s">
        <v>49</v>
      </c>
      <c r="C21" s="1" t="s">
        <v>14</v>
      </c>
      <c r="D21" s="1" t="s">
        <v>5</v>
      </c>
      <c r="E21" s="1"/>
      <c r="F21" s="7">
        <f>Q!C20*Q_Sim!$S$3</f>
        <v>30.831964786898638</v>
      </c>
      <c r="G21" s="7">
        <f>Q!D20*Q_Sim!$S$3</f>
        <v>36.913695296051188</v>
      </c>
      <c r="H21" s="7">
        <f>Q!E20*Q_Sim!$S$3</f>
        <v>47.169996181403668</v>
      </c>
      <c r="I21" s="7">
        <f>Q!F20*Q_Sim!$S$3</f>
        <v>57.281600902118974</v>
      </c>
      <c r="J21" s="7">
        <f>Q!G20*Q_Sim!$S$3</f>
        <v>52.626090738919281</v>
      </c>
      <c r="K21" s="7">
        <f>Q!H20*Q_Sim!$S$3</f>
        <v>59.3504871076222</v>
      </c>
      <c r="L21" s="7">
        <f>Q!I20*Q_Sim!$S$3</f>
        <v>66.467605037937716</v>
      </c>
      <c r="M21" s="7">
        <f>Q!J20*Q_Sim!$S$3</f>
        <v>59.502591588912338</v>
      </c>
      <c r="N21" s="7">
        <f>Q!K20*Q_Sim!$S$3</f>
        <v>45.929103777635582</v>
      </c>
      <c r="O21" s="7">
        <f>Q!L20*Q_Sim!$S$3</f>
        <v>37.371293207644094</v>
      </c>
      <c r="P21" s="7">
        <f>Q!M20*Q_Sim!$S$3</f>
        <v>56.682445973030028</v>
      </c>
      <c r="Q21" s="7">
        <f>Q!N20*Q_Sim!$S$3</f>
        <v>157.70451553917067</v>
      </c>
      <c r="R21" s="12"/>
      <c r="S21" s="10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t="s">
        <v>128</v>
      </c>
      <c r="B22" s="10" t="s">
        <v>50</v>
      </c>
      <c r="C22" s="1" t="s">
        <v>15</v>
      </c>
      <c r="D22" s="1" t="s">
        <v>14</v>
      </c>
      <c r="E22" s="1"/>
      <c r="F22" s="7">
        <f>Q!C21*Q_Sim!$S$3</f>
        <v>29.119690859971012</v>
      </c>
      <c r="G22" s="7">
        <f>Q!D21*Q_Sim!$S$3</f>
        <v>28.856339289971192</v>
      </c>
      <c r="H22" s="7">
        <f>Q!E21*Q_Sim!$S$3</f>
        <v>36.426854839963667</v>
      </c>
      <c r="I22" s="7">
        <f>Q!F21*Q_Sim!$S$3</f>
        <v>41.166888889958983</v>
      </c>
      <c r="J22" s="7">
        <f>Q!G21*Q_Sim!$S$3</f>
        <v>35.327113674250526</v>
      </c>
      <c r="K22" s="7">
        <f>Q!H21*Q_Sim!$S$3</f>
        <v>34.317794439965809</v>
      </c>
      <c r="L22" s="7">
        <f>Q!I21*Q_Sim!$S$3</f>
        <v>42.088486563829051</v>
      </c>
      <c r="M22" s="7">
        <f>Q!J21*Q_Sim!$S$3</f>
        <v>40.383247308346846</v>
      </c>
      <c r="N22" s="7">
        <f>Q!K21*Q_Sim!$S$3</f>
        <v>40.817911109959326</v>
      </c>
      <c r="O22" s="7">
        <f>Q!L21*Q_Sim!$S$3</f>
        <v>36.028400539964096</v>
      </c>
      <c r="P22" s="7">
        <f>Q!M21*Q_Sim!$S$3</f>
        <v>36.004222219964134</v>
      </c>
      <c r="Q22" s="7">
        <f>Q!N21*Q_Sim!$S$3</f>
        <v>33.722244619966347</v>
      </c>
      <c r="R22" s="12"/>
      <c r="S22" s="10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t="s">
        <v>129</v>
      </c>
      <c r="B23" s="10" t="s">
        <v>108</v>
      </c>
      <c r="C23" s="1" t="s">
        <v>64</v>
      </c>
      <c r="D23" s="1" t="s">
        <v>14</v>
      </c>
      <c r="E23" s="1"/>
      <c r="F23" s="7">
        <f>Q!C22*Q_Sim!$S$3</f>
        <v>0</v>
      </c>
      <c r="G23" s="7">
        <f>Q!D22*Q_Sim!$S$3</f>
        <v>0</v>
      </c>
      <c r="H23" s="7">
        <f>Q!E22*Q_Sim!$S$3</f>
        <v>0</v>
      </c>
      <c r="I23" s="7">
        <f>Q!F22*Q_Sim!$S$3</f>
        <v>0</v>
      </c>
      <c r="J23" s="7">
        <f>Q!G22*Q_Sim!$S$3</f>
        <v>5.8069285714227936</v>
      </c>
      <c r="K23" s="7">
        <f>Q!H22*Q_Sim!$S$3</f>
        <v>7.8929999999921234</v>
      </c>
      <c r="L23" s="7">
        <f>Q!I22*Q_Sim!$S$3</f>
        <v>7.4781290322506138</v>
      </c>
      <c r="M23" s="7">
        <f>Q!J22*Q_Sim!$S$3</f>
        <v>6.6637741935417392</v>
      </c>
      <c r="N23" s="7">
        <f>Q!K22*Q_Sim!$S$3</f>
        <v>3.7682999999962528</v>
      </c>
      <c r="O23" s="7">
        <f>Q!L22*Q_Sim!$S$3</f>
        <v>0</v>
      </c>
      <c r="P23" s="7">
        <f>Q!M22*Q_Sim!$S$3</f>
        <v>0</v>
      </c>
      <c r="Q23" s="7">
        <f>Q!N22*Q_Sim!$S$3</f>
        <v>0</v>
      </c>
      <c r="R23" s="12"/>
      <c r="S23" s="10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16" t="s">
        <v>130</v>
      </c>
      <c r="B24" s="17" t="s">
        <v>51</v>
      </c>
      <c r="C24" s="1" t="s">
        <v>16</v>
      </c>
      <c r="D24" s="1" t="s">
        <v>14</v>
      </c>
      <c r="E24" s="17" t="s">
        <v>162</v>
      </c>
      <c r="F24" s="7">
        <f>Q!C23*Q_Sim!$S$3</f>
        <v>1.7122739269276241</v>
      </c>
      <c r="G24" s="7">
        <f>Q!D23*Q_Sim!$S$3</f>
        <v>8.0573560060800009</v>
      </c>
      <c r="H24" s="7">
        <f>Q!E23*Q_Sim!$S$3</f>
        <v>10.743141341440001</v>
      </c>
      <c r="I24" s="7">
        <f>Q!F23*Q_Sim!$S$3</f>
        <v>16.114712012159998</v>
      </c>
      <c r="J24" s="7">
        <f>Q!G23*Q_Sim!$S$3</f>
        <v>2.6857853353600003</v>
      </c>
      <c r="K24" s="7">
        <f>Q!H23*Q_Sim!$S$3</f>
        <v>1.3428926676800002</v>
      </c>
      <c r="L24" s="7">
        <f>Q!I23*Q_Sim!$S$3</f>
        <v>1.3428926676800002</v>
      </c>
      <c r="M24" s="7">
        <f>Q!J23*Q_Sim!$S$3</f>
        <v>1.3428926676800002</v>
      </c>
      <c r="N24" s="7">
        <f>Q!K23*Q_Sim!$S$3</f>
        <v>1.3428926676800002</v>
      </c>
      <c r="O24" s="7">
        <f>Q!L23*Q_Sim!$S$3</f>
        <v>1.3428926676799999</v>
      </c>
      <c r="P24" s="7">
        <f>Q!M23*Q_Sim!$S$3</f>
        <v>20.67822375306589</v>
      </c>
      <c r="Q24" s="7">
        <f>Q!N23*Q_Sim!$S$3*0.1</f>
        <v>12.398227091920438</v>
      </c>
      <c r="R24" s="18" t="s">
        <v>16</v>
      </c>
      <c r="S24" s="17" t="s">
        <v>14</v>
      </c>
      <c r="T24" s="3">
        <f>Q_Sim!D12</f>
        <v>12.394792771392698</v>
      </c>
      <c r="U24" s="3">
        <f>Q_Sim!E12</f>
        <v>8.7999047230965974</v>
      </c>
      <c r="V24" s="3">
        <f>Q_Sim!F12</f>
        <v>17.728343323280644</v>
      </c>
      <c r="W24" s="3">
        <f>Q_Sim!G12</f>
        <v>26.554492675714634</v>
      </c>
      <c r="X24" s="3">
        <f>Q_Sim!H12</f>
        <v>21.438266186268773</v>
      </c>
      <c r="Y24" s="3">
        <f>Q_Sim!I12</f>
        <v>8.7070680439995787</v>
      </c>
      <c r="Z24" s="3">
        <f>Q_Sim!J12</f>
        <v>4.4633742488257377</v>
      </c>
      <c r="AA24" s="3">
        <f>Q_Sim!K12</f>
        <v>5.4603458282647566</v>
      </c>
      <c r="AB24" s="3">
        <f>Q_Sim!L12</f>
        <v>5.8606434525538065</v>
      </c>
      <c r="AC24" s="3">
        <f>Q_Sim!M12</f>
        <v>5.4687089820733137</v>
      </c>
      <c r="AD24" s="3">
        <f>Q_Sim!N12</f>
        <v>8.5488102220060931</v>
      </c>
      <c r="AE24" s="3">
        <f>Q_Sim!O12</f>
        <v>10.150723700052035</v>
      </c>
    </row>
    <row r="25" spans="1:31" x14ac:dyDescent="0.25">
      <c r="A25" t="s">
        <v>131</v>
      </c>
      <c r="B25" s="1" t="s">
        <v>108</v>
      </c>
      <c r="C25" s="1" t="s">
        <v>16</v>
      </c>
      <c r="D25" s="1" t="s">
        <v>64</v>
      </c>
      <c r="E25" s="1"/>
      <c r="F25" s="7">
        <f>Q!C24*Q_Sim!$S$3</f>
        <v>0</v>
      </c>
      <c r="G25" s="7">
        <f>Q!D24*Q_Sim!$S$3</f>
        <v>0</v>
      </c>
      <c r="H25" s="7">
        <f>Q!E24*Q_Sim!$S$3</f>
        <v>0</v>
      </c>
      <c r="I25" s="7">
        <f>Q!F24*Q_Sim!$S$3</f>
        <v>0</v>
      </c>
      <c r="J25" s="7">
        <f>Q!G24*Q_Sim!$S$3</f>
        <v>21.507142857121458</v>
      </c>
      <c r="K25" s="7">
        <f>Q!H24*Q_Sim!$S$3</f>
        <v>29.233333333304156</v>
      </c>
      <c r="L25" s="7">
        <f>Q!I24*Q_Sim!$S$3</f>
        <v>27.696774193520792</v>
      </c>
      <c r="M25" s="7">
        <f>Q!J24*Q_Sim!$S$3</f>
        <v>24.680645161265701</v>
      </c>
      <c r="N25" s="7">
        <f>Q!K24*Q_Sim!$S$3</f>
        <v>13.956666666652787</v>
      </c>
      <c r="O25" s="7">
        <f>Q!L24*Q_Sim!$S$3</f>
        <v>0</v>
      </c>
      <c r="P25" s="7">
        <f>Q!M24*Q_Sim!$S$3</f>
        <v>0</v>
      </c>
      <c r="Q25" s="7">
        <f>Q!N24*Q_Sim!$S$3</f>
        <v>0</v>
      </c>
      <c r="R25" s="12"/>
      <c r="S25" s="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t="s">
        <v>132</v>
      </c>
      <c r="B26" s="1" t="s">
        <v>108</v>
      </c>
      <c r="C26" s="1" t="s">
        <v>16</v>
      </c>
      <c r="D26" s="1" t="s">
        <v>170</v>
      </c>
      <c r="E26" s="1"/>
      <c r="F26" s="7">
        <f>Q!C25*Q_Sim!$S$3</f>
        <v>0</v>
      </c>
      <c r="G26" s="7">
        <f>Q!D25*Q_Sim!$S$3</f>
        <v>0</v>
      </c>
      <c r="H26" s="7">
        <f>Q!E25*Q_Sim!$S$3</f>
        <v>0</v>
      </c>
      <c r="I26" s="7">
        <f>Q!F25*Q_Sim!$S$3</f>
        <v>0</v>
      </c>
      <c r="J26" s="7">
        <f>Q!G25*Q_Sim!$S$3</f>
        <v>32.615789473651688</v>
      </c>
      <c r="K26" s="7">
        <f>Q!H25*Q_Sim!$S$3</f>
        <v>58.506666666608375</v>
      </c>
      <c r="L26" s="7">
        <f>Q!I25*Q_Sim!$S$3</f>
        <v>57.622580645103852</v>
      </c>
      <c r="M26" s="7">
        <f>Q!J25*Q_Sim!$S$3</f>
        <v>41.158064516087975</v>
      </c>
      <c r="N26" s="7">
        <f>Q!K25*Q_Sim!$S$3</f>
        <v>0</v>
      </c>
      <c r="O26" s="7">
        <f>Q!L25*Q_Sim!$S$3</f>
        <v>0</v>
      </c>
      <c r="P26" s="7">
        <f>Q!M25*Q_Sim!$S$3</f>
        <v>0</v>
      </c>
      <c r="Q26" s="7">
        <f>Q!N25*Q_Sim!$S$3</f>
        <v>0</v>
      </c>
      <c r="R26" s="12"/>
      <c r="S26" s="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t="s">
        <v>133</v>
      </c>
      <c r="B27" t="s">
        <v>52</v>
      </c>
      <c r="C27" s="1" t="s">
        <v>17</v>
      </c>
      <c r="D27" s="1" t="s">
        <v>15</v>
      </c>
      <c r="E27" s="1"/>
      <c r="F27" s="7">
        <f>Q!C26*Q_Sim!$S$3</f>
        <v>29.119690859971019</v>
      </c>
      <c r="G27" s="7">
        <f>Q!D26*Q_Sim!$S$3</f>
        <v>28.856339289971192</v>
      </c>
      <c r="H27" s="7">
        <f>Q!E26*Q_Sim!$S$3</f>
        <v>36.42685483996366</v>
      </c>
      <c r="I27" s="7">
        <f>Q!F26*Q_Sim!$S$3</f>
        <v>41.166888889958983</v>
      </c>
      <c r="J27" s="7">
        <f>Q!G26*Q_Sim!$S$3</f>
        <v>35.327113674250526</v>
      </c>
      <c r="K27" s="7">
        <f>Q!H26*Q_Sim!$S$3</f>
        <v>34.317794439965816</v>
      </c>
      <c r="L27" s="7">
        <f>Q!I26*Q_Sim!$S$3</f>
        <v>42.088486563829051</v>
      </c>
      <c r="M27" s="7">
        <f>Q!J26*Q_Sim!$S$3</f>
        <v>40.383247308346846</v>
      </c>
      <c r="N27" s="7">
        <f>Q!K26*Q_Sim!$S$3</f>
        <v>40.817911109959319</v>
      </c>
      <c r="O27" s="7">
        <f>Q!L26*Q_Sim!$S$3</f>
        <v>36.028400539964096</v>
      </c>
      <c r="P27" s="7">
        <f>Q!M26*Q_Sim!$S$3</f>
        <v>36.004222219964134</v>
      </c>
      <c r="Q27" s="7">
        <f>Q!N26*Q_Sim!$S$3</f>
        <v>33.722244619966347</v>
      </c>
    </row>
    <row r="28" spans="1:31" x14ac:dyDescent="0.25">
      <c r="A28" t="s">
        <v>134</v>
      </c>
      <c r="B28" t="s">
        <v>53</v>
      </c>
      <c r="C28" s="1" t="s">
        <v>18</v>
      </c>
      <c r="D28" s="1" t="s">
        <v>17</v>
      </c>
      <c r="E28" s="1"/>
      <c r="F28" s="7">
        <f>Q!C27*Q_Sim!$S$3</f>
        <v>29.119690859970966</v>
      </c>
      <c r="G28" s="7">
        <f>Q!D27*Q_Sim!$S$3</f>
        <v>28.856339289971231</v>
      </c>
      <c r="H28" s="7">
        <f>Q!E27*Q_Sim!$S$3</f>
        <v>36.426854839963681</v>
      </c>
      <c r="I28" s="7">
        <f>Q!F27*Q_Sim!$S$3</f>
        <v>41.166888889958969</v>
      </c>
      <c r="J28" s="7">
        <f>Q!G27*Q_Sim!$S$3</f>
        <v>24.899327959975178</v>
      </c>
      <c r="K28" s="7">
        <f>Q!H27*Q_Sim!$S$3</f>
        <v>25.453694439974623</v>
      </c>
      <c r="L28" s="7">
        <f>Q!I27*Q_Sim!$S$3</f>
        <v>35.000551079965106</v>
      </c>
      <c r="M28" s="7">
        <f>Q!J27*Q_Sim!$S$3</f>
        <v>33.945053759966164</v>
      </c>
      <c r="N28" s="7">
        <f>Q!K27*Q_Sim!$S$3</f>
        <v>37.301611109962813</v>
      </c>
      <c r="O28" s="7">
        <f>Q!L27*Q_Sim!$S$3</f>
        <v>36.028400539964082</v>
      </c>
      <c r="P28" s="7">
        <f>Q!M27*Q_Sim!$S$3</f>
        <v>36.004222219964106</v>
      </c>
      <c r="Q28" s="7">
        <f>Q!N27*Q_Sim!$S$3</f>
        <v>33.722244619966382</v>
      </c>
      <c r="R28" t="s">
        <v>18</v>
      </c>
      <c r="S28" t="s">
        <v>17</v>
      </c>
      <c r="T28" s="3">
        <f>Q_Sim!D4*Q_Sim!$S$3</f>
        <v>29.119690859970966</v>
      </c>
      <c r="U28" s="3">
        <f>Q_Sim!E4*Q_Sim!$S$3</f>
        <v>28.856339289971231</v>
      </c>
      <c r="V28" s="3">
        <f>Q_Sim!F4*Q_Sim!$S$3</f>
        <v>36.426854839963681</v>
      </c>
      <c r="W28" s="3">
        <f>Q_Sim!G4*Q_Sim!$S$3</f>
        <v>41.166888889958969</v>
      </c>
      <c r="X28" s="3">
        <f>Q_Sim!H4*Q_Sim!$S$3</f>
        <v>24.899327959975178</v>
      </c>
      <c r="Y28" s="3">
        <f>Q_Sim!I4*Q_Sim!$S$3</f>
        <v>25.453694439974623</v>
      </c>
      <c r="Z28" s="3">
        <f>Q_Sim!J4*Q_Sim!$S$3</f>
        <v>35.000551079965106</v>
      </c>
      <c r="AA28" s="3">
        <f>Q_Sim!K4*Q_Sim!$S$3</f>
        <v>33.945053759966164</v>
      </c>
      <c r="AB28" s="3">
        <f>Q_Sim!L4*Q_Sim!$S$3</f>
        <v>37.301611109962813</v>
      </c>
      <c r="AC28" s="3">
        <f>Q_Sim!M4*Q_Sim!$S$3</f>
        <v>36.028400539964082</v>
      </c>
      <c r="AD28" s="3">
        <f>Q_Sim!N4*Q_Sim!$S$3</f>
        <v>36.004222219964106</v>
      </c>
      <c r="AE28" s="3">
        <f>Q_Sim!O4*Q_Sim!$S$3</f>
        <v>33.722244619966382</v>
      </c>
    </row>
    <row r="29" spans="1:31" x14ac:dyDescent="0.25">
      <c r="A29" s="16" t="s">
        <v>135</v>
      </c>
      <c r="B29" s="16" t="s">
        <v>54</v>
      </c>
      <c r="C29" s="1" t="s">
        <v>19</v>
      </c>
      <c r="D29" s="1" t="s">
        <v>16</v>
      </c>
      <c r="E29" s="17" t="s">
        <v>146</v>
      </c>
      <c r="F29" s="7">
        <f>Q!C28*Q_Sim!$S$3</f>
        <v>17.920702395586094</v>
      </c>
      <c r="G29" s="7">
        <f>Q!D28*Q_Sim!$S$3</f>
        <v>19.037460460090788</v>
      </c>
      <c r="H29" s="7">
        <f>Q!E28*Q_Sim!$S$3</f>
        <v>51.46065220664677</v>
      </c>
      <c r="I29" s="7">
        <f>Q!F28*Q_Sim!$S$3</f>
        <v>82.711095434052623</v>
      </c>
      <c r="J29" s="7">
        <f>Q!G28*Q_Sim!$S$3</f>
        <v>82.967604996032108</v>
      </c>
      <c r="K29" s="7">
        <f>Q!H28*Q_Sim!$S$3</f>
        <v>36.848985986420431</v>
      </c>
      <c r="L29" s="7">
        <f>Q!I28*Q_Sim!$S$3</f>
        <v>0</v>
      </c>
      <c r="M29" s="7">
        <f>Q!J28*Q_Sim!$S$3</f>
        <v>0</v>
      </c>
      <c r="N29" s="7">
        <f>Q!K28*Q_Sim!$S$3</f>
        <v>8.9019232818977123</v>
      </c>
      <c r="O29" s="7">
        <f>Q!L28*Q_Sim!$S$3</f>
        <v>16.347817634920759</v>
      </c>
      <c r="P29" s="7">
        <f>Q!M28*Q_Sim!$S$3</f>
        <v>17.266204808136454</v>
      </c>
      <c r="Q29" s="7">
        <f>Q!N28*Q_Sim!$S$3</f>
        <v>56.837637535204358</v>
      </c>
      <c r="R29" s="17" t="s">
        <v>191</v>
      </c>
      <c r="S29" s="17" t="s">
        <v>16</v>
      </c>
      <c r="T29" s="3">
        <f>Q_Sim!D9</f>
        <v>32.700000000000003</v>
      </c>
      <c r="U29" s="3">
        <f>Q_Sim!E9</f>
        <v>39.799999999999997</v>
      </c>
      <c r="V29" s="3">
        <f>Q_Sim!F9</f>
        <v>58.1</v>
      </c>
      <c r="W29" s="3">
        <f>Q_Sim!G9</f>
        <v>67.400000000000006</v>
      </c>
      <c r="X29" s="3">
        <f>Q_Sim!H9</f>
        <v>97.3</v>
      </c>
      <c r="Y29" s="3">
        <f>Q_Sim!I9</f>
        <v>13.6</v>
      </c>
      <c r="Z29" s="3">
        <f>Q_Sim!J9</f>
        <v>11.6</v>
      </c>
      <c r="AA29" s="3">
        <f>Q_Sim!K9</f>
        <v>13.5</v>
      </c>
      <c r="AB29" s="3">
        <f>Q_Sim!L9</f>
        <v>15</v>
      </c>
      <c r="AC29" s="3">
        <f>Q_Sim!M9</f>
        <v>22.4</v>
      </c>
      <c r="AD29" s="3">
        <f>Q_Sim!N9</f>
        <v>32.200000000000003</v>
      </c>
      <c r="AE29" s="3">
        <f>Q_Sim!O9</f>
        <v>30.2</v>
      </c>
    </row>
    <row r="30" spans="1:31" x14ac:dyDescent="0.25">
      <c r="A30" t="s">
        <v>136</v>
      </c>
      <c r="B30" t="s">
        <v>108</v>
      </c>
      <c r="C30" s="1" t="s">
        <v>20</v>
      </c>
      <c r="D30" s="1" t="s">
        <v>166</v>
      </c>
      <c r="F30" s="7">
        <f>Q!C29*Q_Sim!$S$3</f>
        <v>0</v>
      </c>
      <c r="G30" s="7">
        <f>Q!D29*Q_Sim!$S$3</f>
        <v>0</v>
      </c>
      <c r="H30" s="7">
        <f>Q!E29*Q_Sim!$S$3</f>
        <v>0</v>
      </c>
      <c r="I30" s="7">
        <f>Q!F29*Q_Sim!$S$3</f>
        <v>0</v>
      </c>
      <c r="J30" s="7">
        <f>Q!G29*Q_Sim!$S$3</f>
        <v>38.621428571390055</v>
      </c>
      <c r="K30" s="7">
        <f>Q!H29*Q_Sim!$S$3</f>
        <v>32.829999999967313</v>
      </c>
      <c r="L30" s="7">
        <f>Q!I29*Q_Sim!$S$3</f>
        <v>26.251612903199597</v>
      </c>
      <c r="M30" s="7">
        <f>Q!J29*Q_Sim!$S$3</f>
        <v>23.845161290298797</v>
      </c>
      <c r="N30" s="7">
        <f>Q!K29*Q_Sim!$S$3</f>
        <v>13.023333333320316</v>
      </c>
      <c r="O30" s="7">
        <f>Q!L29*Q_Sim!$S$3</f>
        <v>0</v>
      </c>
      <c r="P30" s="7">
        <f>Q!M29*Q_Sim!$S$3</f>
        <v>0</v>
      </c>
      <c r="Q30" s="7">
        <f>Q!N29*Q_Sim!$S$3</f>
        <v>0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t="s">
        <v>137</v>
      </c>
      <c r="B31" t="s">
        <v>55</v>
      </c>
      <c r="C31" s="1" t="s">
        <v>21</v>
      </c>
      <c r="D31" s="1" t="s">
        <v>20</v>
      </c>
      <c r="F31" s="7">
        <f>Q!C30*Q_Sim!$S$3</f>
        <v>0</v>
      </c>
      <c r="G31" s="7">
        <f>Q!D30*Q_Sim!$S$3</f>
        <v>0</v>
      </c>
      <c r="H31" s="7">
        <f>Q!E30*Q_Sim!$S$3</f>
        <v>0</v>
      </c>
      <c r="I31" s="7">
        <f>Q!F30*Q_Sim!$S$3</f>
        <v>0</v>
      </c>
      <c r="J31" s="7">
        <f>Q!G30*Q_Sim!$S$3</f>
        <v>13.112796902179435</v>
      </c>
      <c r="K31" s="7">
        <f>Q!H30*Q_Sim!$S$3</f>
        <v>23.593333333309808</v>
      </c>
      <c r="L31" s="7">
        <f>Q!I30*Q_Sim!$S$3</f>
        <v>16.582258064499566</v>
      </c>
      <c r="M31" s="7">
        <f>Q!J30*Q_Sim!$S$3</f>
        <v>9.7151612903128797</v>
      </c>
      <c r="N31" s="7">
        <f>Q!K30*Q_Sim!$S$3</f>
        <v>0</v>
      </c>
      <c r="O31" s="7">
        <f>Q!L30*Q_Sim!$S$3</f>
        <v>0</v>
      </c>
      <c r="P31" s="7">
        <f>Q!M30*Q_Sim!$S$3</f>
        <v>0</v>
      </c>
      <c r="Q31" s="7">
        <f>Q!N30*Q_Sim!$S$3</f>
        <v>41.126896461818859</v>
      </c>
      <c r="R31" t="s">
        <v>21</v>
      </c>
      <c r="S31" t="s">
        <v>20</v>
      </c>
      <c r="T31" s="3">
        <v>4.842716579798453</v>
      </c>
      <c r="U31" s="3">
        <v>9.5702437494931196</v>
      </c>
      <c r="V31" s="3">
        <v>26.748286901715332</v>
      </c>
      <c r="W31" s="3">
        <v>95.116598025021688</v>
      </c>
      <c r="X31" s="3">
        <v>32.54516129029016</v>
      </c>
      <c r="Y31" s="3">
        <v>12.806666666653934</v>
      </c>
      <c r="Z31" s="3">
        <v>5.4866666666612005</v>
      </c>
      <c r="AA31" s="3">
        <v>4.274193548382839</v>
      </c>
      <c r="AB31" s="3">
        <v>3.7066666666629744</v>
      </c>
      <c r="AC31" s="3">
        <v>3.1661455794298532</v>
      </c>
      <c r="AD31" s="3">
        <v>3.674528471553717</v>
      </c>
      <c r="AE31" s="3">
        <v>0.84011643141886561</v>
      </c>
    </row>
    <row r="32" spans="1:31" x14ac:dyDescent="0.25">
      <c r="A32" t="s">
        <v>138</v>
      </c>
      <c r="B32" t="s">
        <v>175</v>
      </c>
      <c r="C32" s="1" t="s">
        <v>165</v>
      </c>
      <c r="D32" s="1" t="s">
        <v>168</v>
      </c>
      <c r="F32" s="7">
        <f>Q!C31*Q_Sim!$S$3</f>
        <v>4.842716579798453</v>
      </c>
      <c r="G32" s="7">
        <f>Q!D31*Q_Sim!$S$3</f>
        <v>9.5702437494931196</v>
      </c>
      <c r="H32" s="7">
        <f>Q!E31*Q_Sim!$S$3</f>
        <v>26.748286901715336</v>
      </c>
      <c r="I32" s="7">
        <f>Q!F31*Q_Sim!$S$3</f>
        <v>95.116598025021673</v>
      </c>
      <c r="J32" s="7">
        <f>Q!G31*Q_Sim!$S$3</f>
        <v>32.54516129029016</v>
      </c>
      <c r="K32" s="7">
        <f>Q!H31*Q_Sim!$S$3</f>
        <v>12.806666666653934</v>
      </c>
      <c r="L32" s="7">
        <f>Q!I31*Q_Sim!$S$3</f>
        <v>5.4866666666612005</v>
      </c>
      <c r="M32" s="7">
        <f>Q!J31*Q_Sim!$S$3</f>
        <v>4.274193548382839</v>
      </c>
      <c r="N32" s="7">
        <f>Q!K31*Q_Sim!$S$3</f>
        <v>3.7066666666629744</v>
      </c>
      <c r="O32" s="7">
        <f>Q!L31*Q_Sim!$S$3</f>
        <v>3.1661455794298532</v>
      </c>
      <c r="P32" s="7">
        <f>Q!M31*Q_Sim!$S$3</f>
        <v>3.674528471553717</v>
      </c>
      <c r="Q32" s="7">
        <f>Q!N31*Q_Sim!$S$3</f>
        <v>0.84011643141886561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17" x14ac:dyDescent="0.25">
      <c r="A33" t="s">
        <v>179</v>
      </c>
      <c r="B33" t="s">
        <v>108</v>
      </c>
      <c r="C33" s="1" t="s">
        <v>107</v>
      </c>
      <c r="D33" s="1" t="s">
        <v>5</v>
      </c>
      <c r="F33" s="7">
        <f>Q!C32*Q_Sim!$S$3</f>
        <v>17.920702395586094</v>
      </c>
      <c r="G33" s="7">
        <f>Q!D32*Q_Sim!$S$3</f>
        <v>19.037460460090788</v>
      </c>
      <c r="H33" s="7">
        <f>Q!E32*Q_Sim!$S$3</f>
        <v>51.460652206646763</v>
      </c>
      <c r="I33" s="7">
        <f>Q!F32*Q_Sim!$S$3</f>
        <v>82.711095434052652</v>
      </c>
      <c r="J33" s="7">
        <f>Q!G32*Q_Sim!$S$3</f>
        <v>120.50409380808787</v>
      </c>
      <c r="K33" s="7">
        <f>Q!H32*Q_Sim!$S$3</f>
        <v>69.67898598638773</v>
      </c>
      <c r="L33" s="7">
        <f>Q!I32*Q_Sim!$S$3</f>
        <v>26.251612903199632</v>
      </c>
      <c r="M33" s="7">
        <f>Q!J32*Q_Sim!$S$3</f>
        <v>23.845161290298829</v>
      </c>
      <c r="N33" s="7">
        <f>Q!K32*Q_Sim!$S$3</f>
        <v>21.925256615218032</v>
      </c>
      <c r="O33" s="7">
        <f>Q!L32*Q_Sim!$S$3</f>
        <v>16.347817634920759</v>
      </c>
      <c r="P33" s="7">
        <f>Q!M32*Q_Sim!$S$3</f>
        <v>17.266204808136457</v>
      </c>
      <c r="Q33" s="7">
        <f>Q!N32*Q_Sim!$S$3</f>
        <v>15.710741073385496</v>
      </c>
    </row>
    <row r="34" spans="1:17" x14ac:dyDescent="0.25">
      <c r="A34" t="s">
        <v>180</v>
      </c>
      <c r="B34" t="s">
        <v>56</v>
      </c>
      <c r="C34" s="1" t="s">
        <v>22</v>
      </c>
      <c r="D34" s="1" t="s">
        <v>0</v>
      </c>
      <c r="F34" s="7">
        <f>Q!C33*Q_Sim!$S$3</f>
        <v>706.21731087351418</v>
      </c>
      <c r="G34" s="7">
        <f>Q!D33*Q_Sim!$S$3</f>
        <v>560.3085703020032</v>
      </c>
      <c r="H34" s="7">
        <f>Q!E33*Q_Sim!$S$3</f>
        <v>763.40574713707258</v>
      </c>
      <c r="I34" s="7">
        <f>Q!F33*Q_Sim!$S$3</f>
        <v>742.19000054131448</v>
      </c>
      <c r="J34" s="7">
        <f>Q!G33*Q_Sim!$S$3</f>
        <v>378.22088521974126</v>
      </c>
      <c r="K34" s="7">
        <f>Q!H33*Q_Sim!$S$3</f>
        <v>0</v>
      </c>
      <c r="L34" s="7">
        <f>Q!I33*Q_Sim!$S$3</f>
        <v>0</v>
      </c>
      <c r="M34" s="7">
        <f>Q!J33*Q_Sim!$S$3</f>
        <v>0</v>
      </c>
      <c r="N34" s="7">
        <f>Q!K33*Q_Sim!$S$3</f>
        <v>198.07370861344992</v>
      </c>
      <c r="O34" s="7">
        <f>Q!L33*Q_Sim!$S$3</f>
        <v>156.8471000994241</v>
      </c>
      <c r="P34" s="7">
        <f>Q!M33*Q_Sim!$S$3</f>
        <v>280.27223042348743</v>
      </c>
      <c r="Q34" s="7">
        <f>Q!N33*Q_Sim!$S$3</f>
        <v>373.15838679227988</v>
      </c>
    </row>
    <row r="35" spans="1:17" x14ac:dyDescent="0.25">
      <c r="A35" t="s">
        <v>181</v>
      </c>
      <c r="B35" t="s">
        <v>108</v>
      </c>
      <c r="C35" s="1" t="s">
        <v>166</v>
      </c>
      <c r="D35" s="1" t="s">
        <v>17</v>
      </c>
      <c r="F35" s="7">
        <f>Q!C34*Q_Sim!$S$3</f>
        <v>285.58602149971534</v>
      </c>
      <c r="G35" s="7">
        <f>Q!D34*Q_Sim!$S$3</f>
        <v>357.05803569964405</v>
      </c>
      <c r="H35" s="7">
        <f>Q!E34*Q_Sim!$S$3</f>
        <v>398.29166669960296</v>
      </c>
      <c r="I35" s="7">
        <f>Q!F34*Q_Sim!$S$3</f>
        <v>363.16805559963791</v>
      </c>
      <c r="J35" s="7">
        <f>Q!G34*Q_Sim!$S$3</f>
        <v>242.16263439975859</v>
      </c>
      <c r="K35" s="7">
        <f>Q!H34*Q_Sim!$S$3</f>
        <v>902.79444439910003</v>
      </c>
      <c r="L35" s="7">
        <f>Q!I34*Q_Sim!$S$3</f>
        <v>1025.5725809989774</v>
      </c>
      <c r="M35" s="7">
        <f>Q!J34*Q_Sim!$S$3</f>
        <v>896.60349459910628</v>
      </c>
      <c r="N35" s="7">
        <f>Q!K34*Q_Sim!$S$3</f>
        <v>428.0374999995733</v>
      </c>
      <c r="O35" s="7">
        <f>Q!L34*Q_Sim!$S$3</f>
        <v>215.32795699978533</v>
      </c>
      <c r="P35" s="7">
        <f>Q!M34*Q_Sim!$S$3</f>
        <v>285.5263888997153</v>
      </c>
      <c r="Q35" s="7">
        <f>Q!N34*Q_Sim!$S$3</f>
        <v>295.18145159970572</v>
      </c>
    </row>
    <row r="36" spans="1:17" x14ac:dyDescent="0.25">
      <c r="A36" t="s">
        <v>182</v>
      </c>
      <c r="B36" t="s">
        <v>176</v>
      </c>
      <c r="C36" s="1" t="s">
        <v>168</v>
      </c>
      <c r="D36" s="1" t="s">
        <v>19</v>
      </c>
      <c r="F36" s="7">
        <f>Q!C35*Q_Sim!$S$3</f>
        <v>0</v>
      </c>
      <c r="G36" s="7">
        <f>Q!D35*Q_Sim!$S$3</f>
        <v>0</v>
      </c>
      <c r="H36" s="7">
        <f>Q!E35*Q_Sim!$S$3</f>
        <v>0</v>
      </c>
      <c r="I36" s="7">
        <f>Q!F35*Q_Sim!$S$3</f>
        <v>0</v>
      </c>
      <c r="J36" s="7">
        <f>Q!G35*Q_Sim!$S$3</f>
        <v>10.427785714275316</v>
      </c>
      <c r="K36" s="7">
        <f>Q!H35*Q_Sim!$S$3</f>
        <v>8.8640999999911756</v>
      </c>
      <c r="L36" s="7">
        <f>Q!I35*Q_Sim!$S$3</f>
        <v>7.0879354838638937</v>
      </c>
      <c r="M36" s="7">
        <f>Q!J35*Q_Sim!$S$3</f>
        <v>6.438193548380676</v>
      </c>
      <c r="N36" s="7">
        <f>Q!K35*Q_Sim!$S$3</f>
        <v>3.5162999999964857</v>
      </c>
      <c r="O36" s="7">
        <f>Q!L35*Q_Sim!$S$3</f>
        <v>0</v>
      </c>
      <c r="P36" s="7">
        <f>Q!M35*Q_Sim!$S$3</f>
        <v>0</v>
      </c>
      <c r="Q36" s="7">
        <f>Q!N35*Q_Sim!$S$3</f>
        <v>0</v>
      </c>
    </row>
    <row r="37" spans="1:17" x14ac:dyDescent="0.25">
      <c r="A37" t="s">
        <v>183</v>
      </c>
      <c r="B37" t="s">
        <v>108</v>
      </c>
      <c r="C37" s="1" t="s">
        <v>168</v>
      </c>
      <c r="D37" s="1" t="s">
        <v>169</v>
      </c>
      <c r="F37" s="7">
        <f>Q!C36*Q_Sim!$S$3</f>
        <v>17.920702395586094</v>
      </c>
      <c r="G37" s="7">
        <f>Q!D36*Q_Sim!$S$3</f>
        <v>19.037460460090784</v>
      </c>
      <c r="H37" s="7">
        <f>Q!E36*Q_Sim!$S$3</f>
        <v>51.460652206646763</v>
      </c>
      <c r="I37" s="7">
        <f>Q!F36*Q_Sim!$S$3</f>
        <v>82.711095434052623</v>
      </c>
      <c r="J37" s="7">
        <f>Q!G36*Q_Sim!$S$3</f>
        <v>82.967604996032108</v>
      </c>
      <c r="K37" s="7">
        <f>Q!H36*Q_Sim!$S$3</f>
        <v>36.848985986420431</v>
      </c>
      <c r="L37" s="7">
        <f>Q!I36*Q_Sim!$S$3</f>
        <v>0</v>
      </c>
      <c r="M37" s="7">
        <f>Q!J36*Q_Sim!$S$3</f>
        <v>0</v>
      </c>
      <c r="N37" s="7">
        <f>Q!K36*Q_Sim!$S$3</f>
        <v>8.9019232818977141</v>
      </c>
      <c r="O37" s="7">
        <f>Q!L36*Q_Sim!$S$3</f>
        <v>16.347817634920759</v>
      </c>
      <c r="P37" s="7">
        <f>Q!M36*Q_Sim!$S$3</f>
        <v>17.266204808136454</v>
      </c>
      <c r="Q37" s="7">
        <f>Q!N36*Q_Sim!$S$3</f>
        <v>15.710741073385496</v>
      </c>
    </row>
    <row r="38" spans="1:17" x14ac:dyDescent="0.25">
      <c r="A38" t="s">
        <v>184</v>
      </c>
      <c r="B38" t="s">
        <v>108</v>
      </c>
      <c r="C38" s="1" t="s">
        <v>171</v>
      </c>
      <c r="D38" s="1" t="s">
        <v>16</v>
      </c>
      <c r="F38" s="7">
        <f>Q!C37*Q_Sim!$S$3</f>
        <v>0</v>
      </c>
      <c r="G38" s="7">
        <f>Q!D37*Q_Sim!$S$3</f>
        <v>0</v>
      </c>
      <c r="H38" s="7">
        <f>Q!E37*Q_Sim!$S$3</f>
        <v>0</v>
      </c>
      <c r="I38" s="7">
        <f>Q!F37*Q_Sim!$S$3</f>
        <v>0</v>
      </c>
      <c r="J38" s="7">
        <f>Q!G37*Q_Sim!$S$3</f>
        <v>37.536488812055744</v>
      </c>
      <c r="K38" s="7">
        <f>Q!H37*Q_Sim!$S$3</f>
        <v>32.829999999967306</v>
      </c>
      <c r="L38" s="7">
        <f>Q!I37*Q_Sim!$S$3</f>
        <v>26.251612903199593</v>
      </c>
      <c r="M38" s="7">
        <f>Q!J37*Q_Sim!$S$3</f>
        <v>23.84516129029879</v>
      </c>
      <c r="N38" s="7">
        <f>Q!K37*Q_Sim!$S$3</f>
        <v>13.023333333320315</v>
      </c>
      <c r="O38" s="7">
        <f>Q!L37*Q_Sim!$S$3</f>
        <v>0</v>
      </c>
      <c r="P38" s="7">
        <f>Q!M37*Q_Sim!$S$3</f>
        <v>0</v>
      </c>
      <c r="Q38" s="7">
        <f>Q!N37*Q_Sim!$S$3</f>
        <v>0</v>
      </c>
    </row>
    <row r="39" spans="1:17" x14ac:dyDescent="0.25">
      <c r="A39" t="s">
        <v>185</v>
      </c>
      <c r="B39" t="s">
        <v>108</v>
      </c>
      <c r="C39" s="1" t="s">
        <v>172</v>
      </c>
      <c r="D39" s="1" t="s">
        <v>16</v>
      </c>
      <c r="F39" s="7">
        <f>Q!C38*Q_Sim!$S$3</f>
        <v>0</v>
      </c>
      <c r="G39" s="7">
        <f>Q!D38*Q_Sim!$S$3</f>
        <v>0</v>
      </c>
      <c r="H39" s="7">
        <f>Q!E38*Q_Sim!$S$3</f>
        <v>0</v>
      </c>
      <c r="I39" s="7">
        <f>Q!F38*Q_Sim!$S$3</f>
        <v>0</v>
      </c>
      <c r="J39" s="7">
        <f>Q!G38*Q_Sim!$S$3</f>
        <v>3.2475214285681804</v>
      </c>
      <c r="K39" s="7">
        <f>Q!H38*Q_Sim!$S$3</f>
        <v>6.3701999999936483</v>
      </c>
      <c r="L39" s="7">
        <f>Q!I38*Q_Sim!$S$3</f>
        <v>4.47720967741488</v>
      </c>
      <c r="M39" s="7">
        <f>Q!J38*Q_Sim!$S$3</f>
        <v>2.6230935483844773</v>
      </c>
      <c r="N39" s="7">
        <f>Q!K38*Q_Sim!$S$3</f>
        <v>0</v>
      </c>
      <c r="O39" s="7">
        <f>Q!L38*Q_Sim!$S$3</f>
        <v>0</v>
      </c>
      <c r="P39" s="7">
        <f>Q!M38*Q_Sim!$S$3</f>
        <v>0</v>
      </c>
      <c r="Q39" s="7">
        <f>Q!N38*Q_Sim!$S$3</f>
        <v>0</v>
      </c>
    </row>
    <row r="40" spans="1:17" x14ac:dyDescent="0.25">
      <c r="A40" t="s">
        <v>186</v>
      </c>
      <c r="B40" t="s">
        <v>108</v>
      </c>
      <c r="C40" s="1" t="s">
        <v>167</v>
      </c>
      <c r="D40" s="1" t="s">
        <v>171</v>
      </c>
      <c r="F40" s="7">
        <f>Q!C39*Q_Sim!$S$3</f>
        <v>0</v>
      </c>
      <c r="G40" s="7">
        <f>Q!D39*Q_Sim!$S$3</f>
        <v>0</v>
      </c>
      <c r="H40" s="7">
        <f>Q!E39*Q_Sim!$S$3</f>
        <v>0</v>
      </c>
      <c r="I40" s="7">
        <f>Q!F39*Q_Sim!$S$3</f>
        <v>0</v>
      </c>
      <c r="J40" s="7">
        <f>Q!G39*Q_Sim!$S$3</f>
        <v>10.427785714275316</v>
      </c>
      <c r="K40" s="7">
        <f>Q!H39*Q_Sim!$S$3</f>
        <v>8.8640999999911738</v>
      </c>
      <c r="L40" s="7">
        <f>Q!I39*Q_Sim!$S$3</f>
        <v>7.0879354838638919</v>
      </c>
      <c r="M40" s="7">
        <f>Q!J39*Q_Sim!$S$3</f>
        <v>6.4381935483806751</v>
      </c>
      <c r="N40" s="7">
        <f>Q!K39*Q_Sim!$S$3</f>
        <v>3.5162999999964843</v>
      </c>
      <c r="O40" s="7">
        <f>Q!L39*Q_Sim!$S$3</f>
        <v>0</v>
      </c>
      <c r="P40" s="7">
        <f>Q!M39*Q_Sim!$S$3</f>
        <v>0</v>
      </c>
      <c r="Q40" s="7">
        <f>Q!N39*Q_Sim!$S$3</f>
        <v>0</v>
      </c>
    </row>
    <row r="41" spans="1:17" x14ac:dyDescent="0.25">
      <c r="A41" t="s">
        <v>187</v>
      </c>
      <c r="B41" t="s">
        <v>177</v>
      </c>
      <c r="C41" s="1" t="s">
        <v>167</v>
      </c>
      <c r="D41" s="1" t="s">
        <v>169</v>
      </c>
      <c r="F41" s="7">
        <f>Q!C40*Q_Sim!$S$3</f>
        <v>0</v>
      </c>
      <c r="G41" s="7">
        <f>Q!D40*Q_Sim!$S$3</f>
        <v>0</v>
      </c>
      <c r="H41" s="7">
        <f>Q!E40*Q_Sim!$S$3</f>
        <v>0</v>
      </c>
      <c r="I41" s="7">
        <f>Q!F40*Q_Sim!$S$3</f>
        <v>0</v>
      </c>
      <c r="J41" s="7">
        <f>Q!G40*Q_Sim!$S$3</f>
        <v>12.027857142845113</v>
      </c>
      <c r="K41" s="7">
        <f>Q!H40*Q_Sim!$S$3</f>
        <v>23.593333333309801</v>
      </c>
      <c r="L41" s="7">
        <f>Q!I40*Q_Sim!$S$3</f>
        <v>16.582258064499555</v>
      </c>
      <c r="M41" s="7">
        <f>Q!J40*Q_Sim!$S$3</f>
        <v>9.7151612903128779</v>
      </c>
      <c r="N41" s="7">
        <f>Q!K40*Q_Sim!$S$3</f>
        <v>0</v>
      </c>
      <c r="O41" s="7">
        <f>Q!L40*Q_Sim!$S$3</f>
        <v>0</v>
      </c>
      <c r="P41" s="7">
        <f>Q!M40*Q_Sim!$S$3</f>
        <v>0</v>
      </c>
      <c r="Q41" s="7">
        <f>Q!N40*Q_Sim!$S$3</f>
        <v>0</v>
      </c>
    </row>
    <row r="42" spans="1:17" x14ac:dyDescent="0.25">
      <c r="A42" t="s">
        <v>188</v>
      </c>
      <c r="B42" t="s">
        <v>108</v>
      </c>
      <c r="C42" s="1" t="s">
        <v>170</v>
      </c>
      <c r="D42" s="1" t="s">
        <v>14</v>
      </c>
      <c r="F42" s="7">
        <f>Q!C41*Q_Sim!$S$3</f>
        <v>0</v>
      </c>
      <c r="G42" s="7">
        <f>Q!D41*Q_Sim!$S$3</f>
        <v>0</v>
      </c>
      <c r="H42" s="7">
        <f>Q!E41*Q_Sim!$S$3</f>
        <v>0</v>
      </c>
      <c r="I42" s="7">
        <f>Q!F41*Q_Sim!$S$3</f>
        <v>0</v>
      </c>
      <c r="J42" s="7">
        <f>Q!G41*Q_Sim!$S$3</f>
        <v>1.0849397593343195</v>
      </c>
      <c r="K42" s="7">
        <f>Q!H41*Q_Sim!$S$3</f>
        <v>0</v>
      </c>
      <c r="L42" s="7">
        <f>Q!I41*Q_Sim!$S$3</f>
        <v>0</v>
      </c>
      <c r="M42" s="7">
        <f>Q!J41*Q_Sim!$S$3</f>
        <v>0</v>
      </c>
      <c r="N42" s="7">
        <f>Q!K41*Q_Sim!$S$3</f>
        <v>0</v>
      </c>
      <c r="O42" s="7">
        <f>Q!L41*Q_Sim!$S$3</f>
        <v>0</v>
      </c>
      <c r="P42" s="7">
        <f>Q!M41*Q_Sim!$S$3</f>
        <v>0</v>
      </c>
      <c r="Q42" s="7">
        <f>Q!N41*Q_Sim!$S$3</f>
        <v>41.126896461818859</v>
      </c>
    </row>
    <row r="43" spans="1:17" x14ac:dyDescent="0.25">
      <c r="A43" t="s">
        <v>189</v>
      </c>
      <c r="B43" t="s">
        <v>178</v>
      </c>
      <c r="C43" s="1" t="s">
        <v>169</v>
      </c>
      <c r="D43" s="1" t="s">
        <v>19</v>
      </c>
      <c r="F43" s="7">
        <f>Q!C42*Q_Sim!$S$3</f>
        <v>0</v>
      </c>
      <c r="G43" s="7">
        <f>Q!D42*Q_Sim!$S$3</f>
        <v>0</v>
      </c>
      <c r="H43" s="7">
        <f>Q!E42*Q_Sim!$S$3</f>
        <v>0</v>
      </c>
      <c r="I43" s="7">
        <f>Q!F42*Q_Sim!$S$3</f>
        <v>0</v>
      </c>
      <c r="J43" s="7">
        <f>Q!G42*Q_Sim!$S$3</f>
        <v>8.8062631578859545</v>
      </c>
      <c r="K43" s="7">
        <f>Q!H42*Q_Sim!$S$3</f>
        <v>15.796799999984263</v>
      </c>
      <c r="L43" s="7">
        <f>Q!I42*Q_Sim!$S$3</f>
        <v>15.558096774178042</v>
      </c>
      <c r="M43" s="7">
        <f>Q!J42*Q_Sim!$S$3</f>
        <v>11.112677419343754</v>
      </c>
      <c r="N43" s="7">
        <f>Q!K42*Q_Sim!$S$3</f>
        <v>0</v>
      </c>
      <c r="O43" s="7">
        <f>Q!L42*Q_Sim!$S$3</f>
        <v>0</v>
      </c>
      <c r="P43" s="7">
        <f>Q!M42*Q_Sim!$S$3</f>
        <v>0</v>
      </c>
      <c r="Q43" s="7">
        <f>Q!N42*Q_Sim!$S$3</f>
        <v>0</v>
      </c>
    </row>
    <row r="44" spans="1:17" x14ac:dyDescent="0.25">
      <c r="A44" t="s">
        <v>190</v>
      </c>
      <c r="B44" t="s">
        <v>108</v>
      </c>
      <c r="C44" s="1" t="s">
        <v>169</v>
      </c>
      <c r="D44" s="1" t="s">
        <v>172</v>
      </c>
      <c r="F44" s="7">
        <f>Q!C43*Q_Sim!$S$3</f>
        <v>0</v>
      </c>
      <c r="G44" s="7">
        <f>Q!D43*Q_Sim!$S$3</f>
        <v>0</v>
      </c>
      <c r="H44" s="7">
        <f>Q!E43*Q_Sim!$S$3</f>
        <v>0</v>
      </c>
      <c r="I44" s="7">
        <f>Q!F43*Q_Sim!$S$3</f>
        <v>0</v>
      </c>
      <c r="J44" s="7">
        <f>Q!G43*Q_Sim!$S$3</f>
        <v>0</v>
      </c>
      <c r="K44" s="7">
        <f>Q!H43*Q_Sim!$S$3</f>
        <v>0</v>
      </c>
      <c r="L44" s="7">
        <f>Q!I43*Q_Sim!$S$3</f>
        <v>0</v>
      </c>
      <c r="M44" s="7">
        <f>Q!J43*Q_Sim!$S$3</f>
        <v>0</v>
      </c>
      <c r="N44" s="7">
        <f>Q!K43*Q_Sim!$S$3</f>
        <v>0</v>
      </c>
      <c r="O44" s="7">
        <f>Q!L43*Q_Sim!$S$3</f>
        <v>0</v>
      </c>
      <c r="P44" s="7">
        <f>Q!M43*Q_Sim!$S$3</f>
        <v>0</v>
      </c>
      <c r="Q44" s="7">
        <f>Q!N43*Q_Sim!$S$3</f>
        <v>41.126896461818859</v>
      </c>
    </row>
  </sheetData>
  <mergeCells count="2">
    <mergeCell ref="F1:Q1"/>
    <mergeCell ref="T1:AE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2"/>
  <sheetViews>
    <sheetView zoomScale="70" zoomScaleNormal="70" workbookViewId="0">
      <selection activeCell="S7" sqref="S7"/>
    </sheetView>
  </sheetViews>
  <sheetFormatPr defaultRowHeight="15" x14ac:dyDescent="0.25"/>
  <cols>
    <col min="1" max="1" width="9.85546875" bestFit="1" customWidth="1"/>
    <col min="2" max="2" width="9.140625" customWidth="1"/>
    <col min="3" max="3" width="6" customWidth="1"/>
    <col min="18" max="18" width="14.7109375" customWidth="1"/>
    <col min="19" max="19" width="12.42578125" customWidth="1"/>
  </cols>
  <sheetData>
    <row r="1" spans="1:19" x14ac:dyDescent="0.25"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9" x14ac:dyDescent="0.25">
      <c r="A2" t="s">
        <v>139</v>
      </c>
      <c r="B2" t="s">
        <v>0</v>
      </c>
      <c r="C2" t="s">
        <v>1</v>
      </c>
      <c r="D2">
        <v>21.266481556794684</v>
      </c>
      <c r="E2">
        <v>26.588724794849202</v>
      </c>
      <c r="F2">
        <v>29.659233108160251</v>
      </c>
      <c r="G2">
        <v>27.04371424017469</v>
      </c>
      <c r="H2">
        <v>18.032910613632446</v>
      </c>
      <c r="I2">
        <v>67.227595036227299</v>
      </c>
      <c r="J2">
        <v>76.37040589184025</v>
      </c>
      <c r="K2">
        <v>66.76657905565088</v>
      </c>
      <c r="L2">
        <v>31.874289755342609</v>
      </c>
      <c r="M2">
        <v>16.034636436863483</v>
      </c>
      <c r="N2">
        <v>21.262040948737525</v>
      </c>
      <c r="O2">
        <v>21.981015959351787</v>
      </c>
      <c r="P2" s="1"/>
      <c r="Q2" s="1"/>
      <c r="R2" s="13" t="s">
        <v>35</v>
      </c>
      <c r="S2" s="13" t="s">
        <v>36</v>
      </c>
    </row>
    <row r="3" spans="1:19" x14ac:dyDescent="0.25">
      <c r="A3" t="s">
        <v>140</v>
      </c>
      <c r="B3" t="s">
        <v>4</v>
      </c>
      <c r="C3" t="s">
        <v>3</v>
      </c>
      <c r="D3">
        <v>1.2510288000000001</v>
      </c>
      <c r="E3">
        <v>1.377621</v>
      </c>
      <c r="F3">
        <v>2.3233391999999999</v>
      </c>
      <c r="G3">
        <v>6.0466392000000004</v>
      </c>
      <c r="H3">
        <v>27.098177400000001</v>
      </c>
      <c r="I3">
        <v>31.126788000000001</v>
      </c>
      <c r="J3">
        <v>8.3476385999999998</v>
      </c>
      <c r="K3">
        <v>4.0807368000000004</v>
      </c>
      <c r="L3">
        <v>2.6882226000000005</v>
      </c>
      <c r="M3">
        <v>2.0999412</v>
      </c>
      <c r="N3">
        <v>1.7350578000000001</v>
      </c>
      <c r="O3">
        <v>1.2808151999999999</v>
      </c>
      <c r="P3" s="1"/>
      <c r="Q3" s="1"/>
      <c r="R3" s="13">
        <v>1</v>
      </c>
      <c r="S3" s="13">
        <v>13.4289266768</v>
      </c>
    </row>
    <row r="4" spans="1:19" x14ac:dyDescent="0.25">
      <c r="A4" t="s">
        <v>141</v>
      </c>
      <c r="B4" t="s">
        <v>18</v>
      </c>
      <c r="C4" t="s">
        <v>17</v>
      </c>
      <c r="D4">
        <v>2.168430252156976</v>
      </c>
      <c r="E4">
        <v>2.1488194838254531</v>
      </c>
      <c r="F4">
        <v>2.7125663663720214</v>
      </c>
      <c r="G4">
        <v>3.0655382876637085</v>
      </c>
      <c r="H4">
        <v>1.8541562225513974</v>
      </c>
      <c r="I4">
        <v>1.895437740675789</v>
      </c>
      <c r="J4">
        <v>2.6063550663682262</v>
      </c>
      <c r="K4">
        <v>2.52775628141675</v>
      </c>
      <c r="L4">
        <v>2.7777060674853185</v>
      </c>
      <c r="M4">
        <v>2.6828950225938195</v>
      </c>
      <c r="N4">
        <v>2.681094557033028</v>
      </c>
      <c r="O4">
        <v>2.5111645503452928</v>
      </c>
      <c r="P4" s="1"/>
      <c r="Q4" s="1"/>
      <c r="R4" s="13"/>
      <c r="S4" s="13"/>
    </row>
    <row r="5" spans="1:19" x14ac:dyDescent="0.25">
      <c r="A5" t="s">
        <v>142</v>
      </c>
      <c r="B5" t="s">
        <v>21</v>
      </c>
      <c r="C5" t="s">
        <v>20</v>
      </c>
      <c r="D5">
        <v>0.36061829037794935</v>
      </c>
      <c r="E5">
        <v>0.71265887288124119</v>
      </c>
      <c r="F5">
        <v>1.9918410119794641</v>
      </c>
      <c r="G5">
        <v>7.0829635393978609</v>
      </c>
      <c r="H5">
        <v>2.4235117275988731</v>
      </c>
      <c r="I5">
        <v>0.95366271444306183</v>
      </c>
      <c r="J5">
        <v>0.40857075168487156</v>
      </c>
      <c r="K5">
        <v>0.31828258886594379</v>
      </c>
      <c r="L5">
        <v>0.27602106675186955</v>
      </c>
      <c r="M5">
        <v>0.23577056123924858</v>
      </c>
      <c r="N5">
        <v>0.27362786021476188</v>
      </c>
      <c r="O5">
        <v>6.2560206905460464E-2</v>
      </c>
      <c r="P5" s="1"/>
      <c r="Q5" s="1"/>
      <c r="R5" s="13"/>
      <c r="S5" s="13"/>
    </row>
    <row r="6" spans="1:19" x14ac:dyDescent="0.25">
      <c r="A6" t="s">
        <v>143</v>
      </c>
      <c r="B6" t="s">
        <v>11</v>
      </c>
      <c r="C6" t="s">
        <v>10</v>
      </c>
      <c r="D6">
        <v>6.7317368078333608</v>
      </c>
      <c r="E6">
        <v>3.2839556772726901</v>
      </c>
      <c r="F6">
        <v>13.925163529478301</v>
      </c>
      <c r="G6">
        <v>31.581079427014689</v>
      </c>
      <c r="H6">
        <v>47.032798316676441</v>
      </c>
      <c r="I6">
        <v>37.955378882219726</v>
      </c>
      <c r="J6">
        <v>24.298293367212672</v>
      </c>
      <c r="K6">
        <v>15.436825666635571</v>
      </c>
      <c r="L6">
        <v>22.68237866887214</v>
      </c>
      <c r="M6">
        <v>34.805462212182654</v>
      </c>
      <c r="N6">
        <v>13.552832953823799</v>
      </c>
      <c r="O6">
        <v>1.22869089965985</v>
      </c>
      <c r="P6" s="1"/>
      <c r="Q6" s="1"/>
      <c r="R6" s="13" t="s">
        <v>79</v>
      </c>
      <c r="S6" s="13" t="s">
        <v>80</v>
      </c>
    </row>
    <row r="7" spans="1:19" x14ac:dyDescent="0.25">
      <c r="A7" t="s">
        <v>144</v>
      </c>
      <c r="B7" t="s">
        <v>10</v>
      </c>
      <c r="C7" t="s">
        <v>12</v>
      </c>
      <c r="D7">
        <f>D21/$S$3</f>
        <v>56.259149981451031</v>
      </c>
      <c r="E7">
        <f t="shared" ref="E7:O7" si="0">E21/$S$3</f>
        <v>66.952484114258937</v>
      </c>
      <c r="F7">
        <f t="shared" si="0"/>
        <v>73.959745548083617</v>
      </c>
      <c r="G7">
        <f t="shared" si="0"/>
        <v>81.465929953285809</v>
      </c>
      <c r="H7">
        <f t="shared" si="0"/>
        <v>20.895191905751371</v>
      </c>
      <c r="I7">
        <f t="shared" si="0"/>
        <v>6.0243087140958158</v>
      </c>
      <c r="J7">
        <f t="shared" si="0"/>
        <v>3.008431051291359</v>
      </c>
      <c r="K7">
        <f t="shared" si="0"/>
        <v>3.7530922026011013</v>
      </c>
      <c r="L7">
        <f t="shared" si="0"/>
        <v>8.3327582831560179</v>
      </c>
      <c r="M7">
        <f t="shared" si="0"/>
        <v>26.145053022485055</v>
      </c>
      <c r="N7">
        <f t="shared" si="0"/>
        <v>49.348694497296627</v>
      </c>
      <c r="O7">
        <f t="shared" si="0"/>
        <v>52.751795958782147</v>
      </c>
      <c r="P7" s="1"/>
      <c r="Q7" s="1"/>
      <c r="R7" s="13">
        <v>1</v>
      </c>
      <c r="S7" s="13">
        <v>247.10538099999999</v>
      </c>
    </row>
    <row r="8" spans="1:19" x14ac:dyDescent="0.25">
      <c r="A8" t="s">
        <v>145</v>
      </c>
      <c r="B8" t="s">
        <v>12</v>
      </c>
      <c r="C8" t="s">
        <v>13</v>
      </c>
      <c r="D8">
        <f>D21/$S$3</f>
        <v>56.259149981451031</v>
      </c>
      <c r="E8">
        <f t="shared" ref="E8:O8" si="1">E21/$S$3</f>
        <v>66.952484114258937</v>
      </c>
      <c r="F8">
        <f t="shared" si="1"/>
        <v>73.959745548083617</v>
      </c>
      <c r="G8">
        <f t="shared" si="1"/>
        <v>81.465929953285809</v>
      </c>
      <c r="H8">
        <f t="shared" si="1"/>
        <v>20.895191905751371</v>
      </c>
      <c r="I8">
        <f t="shared" si="1"/>
        <v>6.0243087140958158</v>
      </c>
      <c r="J8">
        <f t="shared" si="1"/>
        <v>3.008431051291359</v>
      </c>
      <c r="K8">
        <f t="shared" si="1"/>
        <v>3.7530922026011013</v>
      </c>
      <c r="L8">
        <f t="shared" si="1"/>
        <v>8.3327582831560179</v>
      </c>
      <c r="M8">
        <f t="shared" si="1"/>
        <v>26.145053022485055</v>
      </c>
      <c r="N8">
        <f t="shared" si="1"/>
        <v>49.348694497296627</v>
      </c>
      <c r="O8">
        <f t="shared" si="1"/>
        <v>52.751795958782147</v>
      </c>
      <c r="P8" s="1"/>
      <c r="Q8" s="1"/>
    </row>
    <row r="9" spans="1:19" x14ac:dyDescent="0.25">
      <c r="A9" t="s">
        <v>146</v>
      </c>
      <c r="B9" t="s">
        <v>19</v>
      </c>
      <c r="C9" t="s">
        <v>16</v>
      </c>
      <c r="D9">
        <v>32.700000000000003</v>
      </c>
      <c r="E9">
        <v>39.799999999999997</v>
      </c>
      <c r="F9">
        <v>58.1</v>
      </c>
      <c r="G9">
        <v>67.400000000000006</v>
      </c>
      <c r="H9">
        <v>97.3</v>
      </c>
      <c r="I9">
        <v>13.6</v>
      </c>
      <c r="J9">
        <v>11.6</v>
      </c>
      <c r="K9">
        <v>13.5</v>
      </c>
      <c r="L9">
        <v>15</v>
      </c>
      <c r="M9">
        <v>22.4</v>
      </c>
      <c r="N9">
        <v>32.200000000000003</v>
      </c>
      <c r="O9">
        <v>30.2</v>
      </c>
      <c r="P9" s="1"/>
      <c r="Q9" s="1"/>
    </row>
    <row r="10" spans="1:19" x14ac:dyDescent="0.25">
      <c r="A10" t="s">
        <v>147</v>
      </c>
      <c r="B10" t="s">
        <v>5</v>
      </c>
      <c r="C10" t="s">
        <v>6</v>
      </c>
      <c r="D10">
        <f>[1]RiversHeadFlow!B12*74466.1151309/1000000</f>
        <v>83.6254472920007</v>
      </c>
      <c r="E10">
        <f>[1]RiversHeadFlow!C12*74466.1151309/1000000</f>
        <v>76.253301894041599</v>
      </c>
      <c r="F10">
        <f>[1]RiversHeadFlow!D12*74466.1151309/1000000</f>
        <v>161.8893342945766</v>
      </c>
      <c r="G10">
        <f>[1]RiversHeadFlow!E12*74466.1151309/1000000</f>
        <v>233.00447424458608</v>
      </c>
      <c r="H10">
        <f>[1]RiversHeadFlow!F12*74466.1151309/1000000</f>
        <v>387.59612925633451</v>
      </c>
      <c r="I10">
        <f>[1]RiversHeadFlow!G12*74466.1151309/1000000</f>
        <v>224.5898032347944</v>
      </c>
      <c r="J10">
        <f>[1]RiversHeadFlow!H12*74466.1151309/1000000</f>
        <v>9.4348567870850299</v>
      </c>
      <c r="K10">
        <f>[1]RiversHeadFlow!I12*74466.1151309/1000000</f>
        <v>6.9253487071736997</v>
      </c>
      <c r="L10">
        <f>[1]RiversHeadFlow!J12*74466.1151309/1000000</f>
        <v>18.125052422861057</v>
      </c>
      <c r="M10">
        <f>[1]RiversHeadFlow!K12*74466.1151309/1000000</f>
        <v>57.770812118552215</v>
      </c>
      <c r="N10">
        <f>[1]RiversHeadFlow!L12*74466.1151309/1000000</f>
        <v>72.961899605255809</v>
      </c>
      <c r="O10">
        <f>[1]RiversHeadFlow!M12*74466.1151309/1000000</f>
        <v>90.327397653781702</v>
      </c>
      <c r="P10" s="1"/>
      <c r="Q10" s="1"/>
    </row>
    <row r="11" spans="1:19" x14ac:dyDescent="0.25">
      <c r="A11" t="s">
        <v>147</v>
      </c>
      <c r="B11" t="s">
        <v>6</v>
      </c>
      <c r="C11" t="s">
        <v>7</v>
      </c>
      <c r="D11">
        <v>83.6254472920007</v>
      </c>
      <c r="E11">
        <v>76.253301894041599</v>
      </c>
      <c r="F11">
        <v>161.8893342945766</v>
      </c>
      <c r="G11">
        <v>233.00447424458608</v>
      </c>
      <c r="H11">
        <v>387.59612925633451</v>
      </c>
      <c r="I11">
        <v>224.5898032347944</v>
      </c>
      <c r="J11">
        <v>9.4348567870850299</v>
      </c>
      <c r="K11">
        <v>6.9253487071736997</v>
      </c>
      <c r="L11">
        <v>18.125052422861057</v>
      </c>
      <c r="M11">
        <v>57.770812118552215</v>
      </c>
      <c r="N11">
        <v>72.961899605255809</v>
      </c>
      <c r="O11">
        <v>90.327397653781702</v>
      </c>
      <c r="P11" s="1"/>
      <c r="Q11" s="1"/>
    </row>
    <row r="12" spans="1:19" x14ac:dyDescent="0.25">
      <c r="A12" s="1" t="s">
        <v>162</v>
      </c>
      <c r="B12" s="1" t="s">
        <v>16</v>
      </c>
      <c r="C12" s="1" t="s">
        <v>14</v>
      </c>
      <c r="D12">
        <v>12.394792771392698</v>
      </c>
      <c r="E12">
        <v>8.7999047230965974</v>
      </c>
      <c r="F12">
        <v>17.728343323280644</v>
      </c>
      <c r="G12">
        <v>26.554492675714634</v>
      </c>
      <c r="H12">
        <v>21.438266186268773</v>
      </c>
      <c r="I12">
        <v>8.7070680439995787</v>
      </c>
      <c r="J12">
        <v>4.4633742488257377</v>
      </c>
      <c r="K12">
        <v>5.4603458282647566</v>
      </c>
      <c r="L12">
        <v>5.8606434525538065</v>
      </c>
      <c r="M12">
        <v>5.4687089820733137</v>
      </c>
      <c r="N12">
        <v>8.5488102220060931</v>
      </c>
      <c r="O12">
        <v>10.150723700052035</v>
      </c>
      <c r="P12" s="1"/>
      <c r="Q12" s="1"/>
    </row>
    <row r="13" spans="1:19" x14ac:dyDescent="0.25">
      <c r="A13" s="1" t="s">
        <v>173</v>
      </c>
      <c r="B13" s="1" t="s">
        <v>165</v>
      </c>
      <c r="C13" s="1" t="s">
        <v>168</v>
      </c>
      <c r="D13">
        <v>1.3344850878176353</v>
      </c>
      <c r="E13">
        <v>1.4176457224224928</v>
      </c>
      <c r="F13">
        <v>3.8320748519351762</v>
      </c>
      <c r="G13">
        <v>6.1591739552011617</v>
      </c>
      <c r="H13">
        <v>8.9734717232667904</v>
      </c>
      <c r="I13">
        <v>5.1887233926718892</v>
      </c>
      <c r="J13">
        <v>1.9548556288234324</v>
      </c>
      <c r="K13">
        <v>1.7756565259600428</v>
      </c>
      <c r="L13">
        <v>1.6326886833849812</v>
      </c>
      <c r="M13">
        <v>1.2173584701421836</v>
      </c>
      <c r="N13">
        <v>1.2857471951176724</v>
      </c>
      <c r="O13">
        <v>1.1699178535636534</v>
      </c>
      <c r="P13" s="1"/>
      <c r="Q13" s="1"/>
    </row>
    <row r="15" spans="1:19" x14ac:dyDescent="0.25">
      <c r="A15" s="1"/>
      <c r="B15" s="1"/>
      <c r="C15" s="1"/>
      <c r="P15" s="1"/>
      <c r="Q15" s="1"/>
    </row>
    <row r="16" spans="1:19" x14ac:dyDescent="0.25">
      <c r="A16" s="1"/>
      <c r="B16" s="1"/>
      <c r="C16" s="1"/>
      <c r="P16" s="1"/>
      <c r="Q16" s="1"/>
    </row>
    <row r="17" spans="1:17" x14ac:dyDescent="0.25">
      <c r="A17" s="1"/>
      <c r="B17" s="1"/>
      <c r="C17" s="1"/>
      <c r="P17" s="1"/>
      <c r="Q17" s="1"/>
    </row>
    <row r="18" spans="1:17" x14ac:dyDescent="0.25">
      <c r="A18" s="1"/>
      <c r="B18" s="1"/>
      <c r="C18" s="1"/>
      <c r="P18" s="1"/>
      <c r="Q18" s="1"/>
    </row>
    <row r="19" spans="1:17" x14ac:dyDescent="0.25">
      <c r="A19" s="1"/>
      <c r="B19" s="1"/>
      <c r="C19" s="1"/>
      <c r="P19" s="1"/>
      <c r="Q19" s="1"/>
    </row>
    <row r="20" spans="1:17" x14ac:dyDescent="0.25">
      <c r="A20" s="1"/>
      <c r="B20" s="1"/>
      <c r="C20" s="1"/>
      <c r="P20" s="1"/>
      <c r="Q20" s="1"/>
    </row>
    <row r="21" spans="1:17" x14ac:dyDescent="0.25">
      <c r="A21" s="1" t="s">
        <v>174</v>
      </c>
      <c r="B21" s="1"/>
      <c r="C21" s="1"/>
      <c r="D21" s="19">
        <v>755.5</v>
      </c>
      <c r="E21" s="19">
        <v>899.1</v>
      </c>
      <c r="F21" s="19">
        <v>993.2</v>
      </c>
      <c r="G21" s="20">
        <v>1094</v>
      </c>
      <c r="H21" s="19">
        <v>280.60000000000002</v>
      </c>
      <c r="I21" s="19">
        <v>80.900000000000006</v>
      </c>
      <c r="J21" s="19">
        <v>40.4</v>
      </c>
      <c r="K21" s="19">
        <v>50.4</v>
      </c>
      <c r="L21" s="19">
        <v>111.9</v>
      </c>
      <c r="M21" s="19">
        <v>351.1</v>
      </c>
      <c r="N21" s="19">
        <v>662.7</v>
      </c>
      <c r="O21" s="19">
        <v>708.4</v>
      </c>
      <c r="P21" s="1"/>
      <c r="Q21" s="1"/>
    </row>
    <row r="22" spans="1:17" x14ac:dyDescent="0.25">
      <c r="A22" s="23" t="s">
        <v>146</v>
      </c>
      <c r="B22" s="23" t="s">
        <v>19</v>
      </c>
      <c r="C22" s="23" t="s">
        <v>16</v>
      </c>
      <c r="D22" s="23">
        <v>2.91907171313128</v>
      </c>
      <c r="E22" s="23">
        <v>2.5765275835291401</v>
      </c>
      <c r="F22" s="23">
        <v>6.1657943328385194</v>
      </c>
      <c r="G22" s="23">
        <v>27.358850699092656</v>
      </c>
      <c r="H22" s="23">
        <v>42.786260874664599</v>
      </c>
      <c r="I22" s="23">
        <v>15.109174760059609</v>
      </c>
      <c r="J22" s="23">
        <v>3.0084310512883596</v>
      </c>
      <c r="K22" s="23">
        <v>2.4052555187280698</v>
      </c>
      <c r="L22" s="23">
        <v>2.7626928713563901</v>
      </c>
      <c r="M22" s="23">
        <v>3.62649980687483</v>
      </c>
      <c r="N22" s="23">
        <v>3.9392574904246098</v>
      </c>
      <c r="O22" s="23">
        <v>4.5945593035765304</v>
      </c>
      <c r="P22" s="1"/>
      <c r="Q22" s="1"/>
    </row>
    <row r="23" spans="1:17" x14ac:dyDescent="0.25">
      <c r="A23" s="1"/>
      <c r="B23" s="1"/>
      <c r="C23" s="1"/>
      <c r="P23" s="1"/>
      <c r="Q23" s="1"/>
    </row>
    <row r="24" spans="1:17" x14ac:dyDescent="0.25">
      <c r="A24" s="1"/>
      <c r="B24" s="1"/>
      <c r="C24" s="1"/>
      <c r="P24" s="1"/>
      <c r="Q24" s="1"/>
    </row>
    <row r="25" spans="1:17" x14ac:dyDescent="0.25">
      <c r="A25" s="1"/>
      <c r="B25" s="1"/>
      <c r="C25" s="1"/>
      <c r="H25" s="23">
        <v>12.02785714</v>
      </c>
      <c r="I25" s="23">
        <v>23.59333333</v>
      </c>
      <c r="J25" s="23">
        <v>33.164516130000003</v>
      </c>
      <c r="K25" s="23">
        <v>32.383870969999997</v>
      </c>
      <c r="L25" s="23">
        <v>13.22</v>
      </c>
      <c r="P25" s="1"/>
      <c r="Q25" s="1"/>
    </row>
    <row r="26" spans="1:17" x14ac:dyDescent="0.25">
      <c r="A26" s="1"/>
      <c r="B26" s="1"/>
      <c r="P26" s="1"/>
      <c r="Q26" s="1"/>
    </row>
    <row r="27" spans="1:17" x14ac:dyDescent="0.25">
      <c r="A27" s="1"/>
      <c r="B27" s="1"/>
      <c r="P27" s="1"/>
      <c r="Q27" s="1"/>
    </row>
    <row r="28" spans="1:17" x14ac:dyDescent="0.25">
      <c r="A28" s="1"/>
      <c r="B28" s="1"/>
      <c r="P28" s="1"/>
      <c r="Q28" s="1"/>
    </row>
    <row r="29" spans="1:17" x14ac:dyDescent="0.25">
      <c r="A29" s="1"/>
      <c r="B29" s="1"/>
      <c r="P29" s="1"/>
      <c r="Q29" s="1"/>
    </row>
    <row r="31" spans="1:17" x14ac:dyDescent="0.25">
      <c r="P31" s="1"/>
      <c r="Q31" s="1"/>
    </row>
    <row r="32" spans="1:17" x14ac:dyDescent="0.25">
      <c r="P32" s="1"/>
      <c r="Q32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6"/>
  <sheetViews>
    <sheetView topLeftCell="A6" zoomScale="70" zoomScaleNormal="70" workbookViewId="0">
      <selection activeCell="J29" sqref="J29"/>
    </sheetView>
  </sheetViews>
  <sheetFormatPr defaultRowHeight="15" x14ac:dyDescent="0.25"/>
  <sheetData>
    <row r="1" spans="1:15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/>
    </row>
    <row r="2" spans="1:15" x14ac:dyDescent="0.25">
      <c r="A2" s="1" t="s">
        <v>0</v>
      </c>
      <c r="B2" s="1" t="s">
        <v>1</v>
      </c>
      <c r="C2" s="1">
        <v>21.266481556794684</v>
      </c>
      <c r="D2">
        <v>26.588724794849202</v>
      </c>
      <c r="E2">
        <v>29.659233108160251</v>
      </c>
      <c r="F2">
        <v>27.042268268974702</v>
      </c>
      <c r="G2">
        <v>18.0271267288324</v>
      </c>
      <c r="H2">
        <v>67.220365180227304</v>
      </c>
      <c r="I2">
        <v>76.361730064640312</v>
      </c>
      <c r="J2">
        <v>66.759349199650899</v>
      </c>
      <c r="K2">
        <v>31.869951841742598</v>
      </c>
      <c r="L2">
        <v>16.030298523263504</v>
      </c>
      <c r="M2">
        <v>21.262040948737525</v>
      </c>
      <c r="N2">
        <v>21.981015959351787</v>
      </c>
    </row>
    <row r="3" spans="1:15" x14ac:dyDescent="0.25">
      <c r="A3" s="1" t="s">
        <v>61</v>
      </c>
      <c r="B3" s="1" t="s">
        <v>2</v>
      </c>
      <c r="C3" s="1">
        <v>1.7351486507999996</v>
      </c>
      <c r="D3">
        <v>1.7351486507999996</v>
      </c>
      <c r="E3">
        <v>1.7351486507999996</v>
      </c>
      <c r="F3">
        <v>2.3962199220000002</v>
      </c>
      <c r="G3">
        <v>2.3962199220000007</v>
      </c>
      <c r="H3">
        <v>2.3962199220000002</v>
      </c>
      <c r="I3">
        <v>2.3962199220000002</v>
      </c>
      <c r="J3">
        <v>2.3962199220000007</v>
      </c>
      <c r="K3">
        <v>2.3962199220000002</v>
      </c>
      <c r="L3">
        <v>2.3962199220000002</v>
      </c>
      <c r="M3">
        <v>1.7351486507999996</v>
      </c>
      <c r="N3">
        <v>1.7351486507999996</v>
      </c>
    </row>
    <row r="4" spans="1:15" x14ac:dyDescent="0.25">
      <c r="A4" s="1" t="s">
        <v>1</v>
      </c>
      <c r="B4" s="1" t="s">
        <v>61</v>
      </c>
      <c r="C4" s="1">
        <v>2.3769159599999998</v>
      </c>
      <c r="D4">
        <v>2.3769159599999998</v>
      </c>
      <c r="E4">
        <v>2.3769159599999998</v>
      </c>
      <c r="F4">
        <v>8.8748886000000002</v>
      </c>
      <c r="G4">
        <v>8.8748886000000002</v>
      </c>
      <c r="H4">
        <v>8.874888600000002</v>
      </c>
      <c r="I4">
        <v>8.8748886000000002</v>
      </c>
      <c r="J4">
        <v>8.874888600000002</v>
      </c>
      <c r="K4">
        <v>8.8748886000000002</v>
      </c>
      <c r="L4">
        <v>8.8748886000000002</v>
      </c>
      <c r="M4">
        <v>2.3769159599999998</v>
      </c>
      <c r="N4">
        <v>2.3769159599999998</v>
      </c>
    </row>
    <row r="5" spans="1:15" x14ac:dyDescent="0.25">
      <c r="A5" s="1" t="s">
        <v>1</v>
      </c>
      <c r="B5" s="1" t="s">
        <v>3</v>
      </c>
      <c r="C5" s="1">
        <v>18.889565596794704</v>
      </c>
      <c r="D5">
        <v>24.211808834849204</v>
      </c>
      <c r="E5">
        <v>27.282317148160306</v>
      </c>
      <c r="F5">
        <v>18.167379668974704</v>
      </c>
      <c r="G5">
        <v>9.1522381288323995</v>
      </c>
      <c r="H5">
        <v>58.345476580227299</v>
      </c>
      <c r="I5">
        <v>67.486841464640321</v>
      </c>
      <c r="J5">
        <v>57.884460599650893</v>
      </c>
      <c r="K5">
        <v>22.995063241742599</v>
      </c>
      <c r="L5">
        <v>7.1554099232635036</v>
      </c>
      <c r="M5">
        <v>18.885124988737505</v>
      </c>
      <c r="N5">
        <v>19.604099999351799</v>
      </c>
    </row>
    <row r="6" spans="1:15" x14ac:dyDescent="0.25">
      <c r="A6" s="1" t="s">
        <v>3</v>
      </c>
      <c r="B6" s="1" t="s">
        <v>2</v>
      </c>
      <c r="C6" s="1">
        <v>20.140594396794707</v>
      </c>
      <c r="D6">
        <v>25.589429834849209</v>
      </c>
      <c r="E6">
        <v>29.605656348160313</v>
      </c>
      <c r="F6">
        <v>24.214018868974705</v>
      </c>
      <c r="G6">
        <v>36.250415528832399</v>
      </c>
      <c r="H6">
        <v>89.472264580227304</v>
      </c>
      <c r="I6">
        <v>75.834480064640317</v>
      </c>
      <c r="J6">
        <v>61.96519739965089</v>
      </c>
      <c r="K6">
        <v>25.683285841742592</v>
      </c>
      <c r="L6">
        <v>9.2553511232635017</v>
      </c>
      <c r="M6">
        <v>20.620182788737502</v>
      </c>
      <c r="N6">
        <v>20.884915199351802</v>
      </c>
    </row>
    <row r="7" spans="1:15" x14ac:dyDescent="0.25">
      <c r="A7" s="1" t="s">
        <v>4</v>
      </c>
      <c r="B7" s="1" t="s">
        <v>3</v>
      </c>
      <c r="C7" s="1">
        <v>1.2510288000000001</v>
      </c>
      <c r="D7">
        <v>1.377621</v>
      </c>
      <c r="E7">
        <v>2.3233391999999999</v>
      </c>
      <c r="F7">
        <v>6.0466392000000004</v>
      </c>
      <c r="G7">
        <v>27.098177400000001</v>
      </c>
      <c r="H7">
        <v>31.126788000000001</v>
      </c>
      <c r="I7">
        <v>8.3476385999999998</v>
      </c>
      <c r="J7">
        <v>4.0807368000000004</v>
      </c>
      <c r="K7">
        <v>2.6882226000000005</v>
      </c>
      <c r="L7">
        <v>2.0999412</v>
      </c>
      <c r="M7">
        <v>1.7350578000000001</v>
      </c>
      <c r="N7">
        <v>1.2808151999999999</v>
      </c>
    </row>
    <row r="8" spans="1:15" x14ac:dyDescent="0.25">
      <c r="A8" s="1" t="s">
        <v>5</v>
      </c>
      <c r="B8" s="1" t="s">
        <v>62</v>
      </c>
      <c r="C8" s="1">
        <v>1.57515396</v>
      </c>
      <c r="D8">
        <v>0.97074875999999999</v>
      </c>
      <c r="E8">
        <v>0.36757704000000002</v>
      </c>
      <c r="F8">
        <v>3.1379731199999998</v>
      </c>
      <c r="G8">
        <v>42.490919040000001</v>
      </c>
      <c r="H8">
        <v>56.682106439999998</v>
      </c>
      <c r="I8">
        <v>59.722264595999995</v>
      </c>
      <c r="J8">
        <v>56.02052944199999</v>
      </c>
      <c r="K8">
        <v>43.834178760000007</v>
      </c>
      <c r="L8">
        <v>20.588014680000004</v>
      </c>
      <c r="M8">
        <v>5.6444044800000004</v>
      </c>
      <c r="N8">
        <v>1.9254622800000001</v>
      </c>
    </row>
    <row r="9" spans="1:15" x14ac:dyDescent="0.25">
      <c r="A9" s="1" t="s">
        <v>5</v>
      </c>
      <c r="B9" s="1" t="s">
        <v>6</v>
      </c>
      <c r="C9" s="1">
        <v>75.185785306124131</v>
      </c>
      <c r="D9">
        <v>70.826651714455167</v>
      </c>
      <c r="E9">
        <v>91.333654583289004</v>
      </c>
      <c r="F9">
        <v>82.91424197200574</v>
      </c>
      <c r="G9">
        <v>27.872944862402047</v>
      </c>
      <c r="H9">
        <v>39.148138188262884</v>
      </c>
      <c r="I9">
        <v>22.908611623875508</v>
      </c>
      <c r="J9">
        <v>12.313974635502154</v>
      </c>
      <c r="K9">
        <v>2.1405644755386595</v>
      </c>
      <c r="L9">
        <v>5.2515415538205197</v>
      </c>
      <c r="M9">
        <v>41.802632686000784</v>
      </c>
      <c r="N9">
        <v>60.225899573928693</v>
      </c>
    </row>
    <row r="10" spans="1:15" x14ac:dyDescent="0.25">
      <c r="A10" s="1" t="s">
        <v>62</v>
      </c>
      <c r="B10" s="1" t="s">
        <v>6</v>
      </c>
      <c r="C10" s="1">
        <v>1.1498623907999996</v>
      </c>
      <c r="D10">
        <v>0.70864659479999992</v>
      </c>
      <c r="E10">
        <v>0.26833123919999996</v>
      </c>
      <c r="F10">
        <v>0.84725274240000015</v>
      </c>
      <c r="G10">
        <v>11.472548140800001</v>
      </c>
      <c r="H10">
        <v>15.304168738800001</v>
      </c>
      <c r="I10">
        <v>16.125011440919998</v>
      </c>
      <c r="J10">
        <v>15.12554294934</v>
      </c>
      <c r="K10">
        <v>11.835228265200003</v>
      </c>
      <c r="L10">
        <v>5.5587639636000006</v>
      </c>
      <c r="M10">
        <v>4.1204152704000006</v>
      </c>
      <c r="N10">
        <v>1.4055874643999997</v>
      </c>
    </row>
    <row r="11" spans="1:15" x14ac:dyDescent="0.25">
      <c r="A11" s="1" t="s">
        <v>6</v>
      </c>
      <c r="B11" s="1" t="s">
        <v>7</v>
      </c>
      <c r="C11" s="1">
        <v>76.335647696924141</v>
      </c>
      <c r="D11">
        <v>71.535298309255168</v>
      </c>
      <c r="E11">
        <v>91.601985822488999</v>
      </c>
      <c r="F11">
        <v>83.761494714405742</v>
      </c>
      <c r="G11">
        <v>39.345493003202044</v>
      </c>
      <c r="H11">
        <v>54.452306927062885</v>
      </c>
      <c r="I11">
        <v>39.033623064795506</v>
      </c>
      <c r="J11">
        <v>27.439517584842154</v>
      </c>
      <c r="K11">
        <v>13.97579274073866</v>
      </c>
      <c r="L11">
        <v>10.810305517420518</v>
      </c>
      <c r="M11">
        <v>45.923047956400772</v>
      </c>
      <c r="N11">
        <v>61.631487038328693</v>
      </c>
    </row>
    <row r="12" spans="1:15" x14ac:dyDescent="0.25">
      <c r="A12" s="1" t="s">
        <v>7</v>
      </c>
      <c r="B12" s="1" t="s">
        <v>8</v>
      </c>
      <c r="C12" s="1">
        <v>76.335647696924141</v>
      </c>
      <c r="D12">
        <v>71.535298309255168</v>
      </c>
      <c r="E12">
        <v>91.601985822488999</v>
      </c>
      <c r="F12">
        <v>83.761494714405728</v>
      </c>
      <c r="G12">
        <v>39.345493003202044</v>
      </c>
      <c r="H12">
        <v>54.452306927062885</v>
      </c>
      <c r="I12">
        <v>39.033623064795506</v>
      </c>
      <c r="J12">
        <v>27.439517584842154</v>
      </c>
      <c r="K12">
        <v>13.97579274073866</v>
      </c>
      <c r="L12">
        <v>10.81030551742052</v>
      </c>
      <c r="M12">
        <v>45.923047956400772</v>
      </c>
      <c r="N12">
        <v>61.631487038328707</v>
      </c>
    </row>
    <row r="13" spans="1:15" x14ac:dyDescent="0.25">
      <c r="A13" s="1" t="s">
        <v>8</v>
      </c>
      <c r="B13" s="1" t="s">
        <v>9</v>
      </c>
      <c r="C13" s="1">
        <v>76.335647696924156</v>
      </c>
      <c r="D13">
        <v>71.535298309255154</v>
      </c>
      <c r="E13">
        <v>91.601985822489013</v>
      </c>
      <c r="F13">
        <v>83.761494714405728</v>
      </c>
      <c r="G13">
        <v>39.345493003202044</v>
      </c>
      <c r="H13">
        <v>54.452306927062885</v>
      </c>
      <c r="I13">
        <v>39.033623064795506</v>
      </c>
      <c r="J13">
        <v>27.439517584842154</v>
      </c>
      <c r="K13">
        <v>13.97579274073866</v>
      </c>
      <c r="L13">
        <v>10.81030551742052</v>
      </c>
      <c r="M13">
        <v>45.923047956400779</v>
      </c>
      <c r="N13">
        <v>61.6314870383287</v>
      </c>
    </row>
    <row r="14" spans="1:15" x14ac:dyDescent="0.25">
      <c r="A14" s="1" t="s">
        <v>9</v>
      </c>
      <c r="B14" s="1" t="s">
        <v>10</v>
      </c>
      <c r="C14" s="1">
        <v>76.335647696924141</v>
      </c>
      <c r="D14">
        <v>71.535298309255154</v>
      </c>
      <c r="E14">
        <v>91.601985822489013</v>
      </c>
      <c r="F14">
        <v>83.669926698405718</v>
      </c>
      <c r="G14">
        <v>38.979220939202051</v>
      </c>
      <c r="H14">
        <v>53.994466847062888</v>
      </c>
      <c r="I14">
        <v>38.484214968795506</v>
      </c>
      <c r="J14">
        <v>26.981677504842153</v>
      </c>
      <c r="K14">
        <v>13.701088692738656</v>
      </c>
      <c r="L14">
        <v>10.53560146942052</v>
      </c>
      <c r="M14">
        <v>45.923047956400779</v>
      </c>
      <c r="N14">
        <v>61.631487038328721</v>
      </c>
    </row>
    <row r="15" spans="1:15" x14ac:dyDescent="0.25">
      <c r="A15" s="1" t="s">
        <v>2</v>
      </c>
      <c r="B15" s="1" t="s">
        <v>5</v>
      </c>
      <c r="C15" s="1">
        <v>21.87574304759471</v>
      </c>
      <c r="D15">
        <v>27.324578485649212</v>
      </c>
      <c r="E15">
        <v>31.340804998960312</v>
      </c>
      <c r="F15">
        <v>26.610238790974705</v>
      </c>
      <c r="G15">
        <v>38.646635450832399</v>
      </c>
      <c r="H15">
        <v>91.868484502227304</v>
      </c>
      <c r="I15">
        <v>78.230699986640317</v>
      </c>
      <c r="J15">
        <v>64.36141732165089</v>
      </c>
      <c r="K15">
        <v>28.079505763742596</v>
      </c>
      <c r="L15">
        <v>11.651571045263504</v>
      </c>
      <c r="M15">
        <v>22.355331439537501</v>
      </c>
      <c r="N15">
        <v>22.620063850151801</v>
      </c>
    </row>
    <row r="16" spans="1:15" x14ac:dyDescent="0.25">
      <c r="A16" s="1" t="s">
        <v>11</v>
      </c>
      <c r="B16" s="1" t="s">
        <v>10</v>
      </c>
      <c r="C16" s="1">
        <v>6.7317368078333608</v>
      </c>
      <c r="D16">
        <v>3.2839556772726901</v>
      </c>
      <c r="E16">
        <v>13.925163529478301</v>
      </c>
      <c r="F16">
        <v>31.581079427014689</v>
      </c>
      <c r="G16">
        <v>47.032798316676441</v>
      </c>
      <c r="H16">
        <v>37.955378882219726</v>
      </c>
      <c r="I16">
        <v>24.298293367212672</v>
      </c>
      <c r="J16">
        <v>15.436825666635571</v>
      </c>
      <c r="K16">
        <v>22.68237866887214</v>
      </c>
      <c r="L16">
        <v>34.805462212182654</v>
      </c>
      <c r="M16">
        <v>13.552832953823799</v>
      </c>
      <c r="N16">
        <v>1.22869089965985</v>
      </c>
    </row>
    <row r="17" spans="1:14" x14ac:dyDescent="0.25">
      <c r="A17" s="1" t="s">
        <v>10</v>
      </c>
      <c r="B17" s="1" t="s">
        <v>12</v>
      </c>
      <c r="C17" s="1">
        <v>92.099341571692761</v>
      </c>
      <c r="D17">
        <v>81.031871105366506</v>
      </c>
      <c r="E17">
        <v>111.44361531697871</v>
      </c>
      <c r="F17">
        <v>120.54549209597539</v>
      </c>
      <c r="G17">
        <v>92.826860848394773</v>
      </c>
      <c r="H17">
        <v>100.6475096983375</v>
      </c>
      <c r="I17">
        <v>68.90558374098255</v>
      </c>
      <c r="J17">
        <v>47.366835574300012</v>
      </c>
      <c r="K17">
        <v>45.503118391611075</v>
      </c>
      <c r="L17">
        <v>54.950824759740449</v>
      </c>
      <c r="M17">
        <v>65.775652195451002</v>
      </c>
      <c r="N17">
        <v>68.389463142755176</v>
      </c>
    </row>
    <row r="18" spans="1:14" x14ac:dyDescent="0.25">
      <c r="A18" s="1" t="s">
        <v>12</v>
      </c>
      <c r="B18" s="1" t="s">
        <v>13</v>
      </c>
      <c r="C18" s="1">
        <v>92.099341571692761</v>
      </c>
      <c r="D18">
        <v>81.031871105366491</v>
      </c>
      <c r="E18">
        <v>111.44361531697874</v>
      </c>
      <c r="F18">
        <v>120.54549209597538</v>
      </c>
      <c r="G18">
        <v>92.826860848394773</v>
      </c>
      <c r="H18">
        <v>100.64750969833752</v>
      </c>
      <c r="I18">
        <v>68.90558374098255</v>
      </c>
      <c r="J18">
        <v>47.366835574300012</v>
      </c>
      <c r="K18">
        <v>45.503118391611082</v>
      </c>
      <c r="L18">
        <v>54.950824759740449</v>
      </c>
      <c r="M18">
        <v>65.775652195451002</v>
      </c>
      <c r="N18">
        <v>68.389463142755162</v>
      </c>
    </row>
    <row r="19" spans="1:14" x14ac:dyDescent="0.25">
      <c r="A19" s="1" t="s">
        <v>63</v>
      </c>
      <c r="B19" s="1" t="s">
        <v>10</v>
      </c>
      <c r="C19" s="1">
        <v>9.0319570669352522</v>
      </c>
      <c r="D19">
        <v>6.2126171188386596</v>
      </c>
      <c r="E19">
        <v>5.9164659650113967</v>
      </c>
      <c r="F19">
        <v>5.2944859705549812</v>
      </c>
      <c r="G19">
        <v>6.8148415925163333</v>
      </c>
      <c r="H19">
        <v>8.6976639690549042</v>
      </c>
      <c r="I19">
        <v>6.123075404974351</v>
      </c>
      <c r="J19">
        <v>4.9483324028222642</v>
      </c>
      <c r="K19">
        <v>9.1196510300003215</v>
      </c>
      <c r="L19">
        <v>9.6097610781372289</v>
      </c>
      <c r="M19">
        <v>6.2997712852264174</v>
      </c>
      <c r="N19">
        <v>5.5292852047666168</v>
      </c>
    </row>
    <row r="20" spans="1:14" x14ac:dyDescent="0.25">
      <c r="A20" s="1" t="s">
        <v>14</v>
      </c>
      <c r="B20" s="1" t="s">
        <v>5</v>
      </c>
      <c r="C20" s="1">
        <v>2.2959366395353373</v>
      </c>
      <c r="D20">
        <v>2.7488194838254496</v>
      </c>
      <c r="E20">
        <v>3.5125663663720208</v>
      </c>
      <c r="F20">
        <v>4.2655382876637091</v>
      </c>
      <c r="G20">
        <v>3.9188605318574599</v>
      </c>
      <c r="H20">
        <v>4.4196002060355966</v>
      </c>
      <c r="I20">
        <v>4.9495843292351926</v>
      </c>
      <c r="J20">
        <v>4.4309268358512854</v>
      </c>
      <c r="K20">
        <v>3.4201619297678749</v>
      </c>
      <c r="L20">
        <v>2.7828950225938205</v>
      </c>
      <c r="M20">
        <v>4.220921547732881</v>
      </c>
      <c r="N20">
        <v>11.743642610814399</v>
      </c>
    </row>
    <row r="21" spans="1:14" x14ac:dyDescent="0.25">
      <c r="A21" s="1" t="s">
        <v>15</v>
      </c>
      <c r="B21" s="1" t="s">
        <v>14</v>
      </c>
      <c r="C21" s="1">
        <v>2.1684302521569796</v>
      </c>
      <c r="D21">
        <v>2.14881948382545</v>
      </c>
      <c r="E21">
        <v>2.7125663663720205</v>
      </c>
      <c r="F21">
        <v>3.0655382876637098</v>
      </c>
      <c r="G21">
        <v>2.630672914111754</v>
      </c>
      <c r="H21">
        <v>2.5555128318076012</v>
      </c>
      <c r="I21">
        <v>3.1341660861505565</v>
      </c>
      <c r="J21">
        <v>3.0071835434259615</v>
      </c>
      <c r="K21">
        <v>3.0395512681201033</v>
      </c>
      <c r="L21">
        <v>2.6828950225938204</v>
      </c>
      <c r="M21">
        <v>2.6810945570330298</v>
      </c>
      <c r="N21">
        <v>2.5111645503452902</v>
      </c>
    </row>
    <row r="22" spans="1:14" x14ac:dyDescent="0.25">
      <c r="A22" s="1" t="s">
        <v>64</v>
      </c>
      <c r="B22" s="1" t="s">
        <v>14</v>
      </c>
      <c r="C22" s="1"/>
      <c r="D22" s="1"/>
      <c r="E22" s="1"/>
      <c r="F22" s="1"/>
      <c r="G22">
        <v>0.43241941155691349</v>
      </c>
      <c r="H22">
        <v>0.58776104672819307</v>
      </c>
      <c r="I22">
        <v>0.55686721747985513</v>
      </c>
      <c r="J22">
        <v>0.4962253763030941</v>
      </c>
      <c r="K22">
        <v>0.28061066164777115</v>
      </c>
    </row>
    <row r="23" spans="1:14" x14ac:dyDescent="0.25">
      <c r="A23" s="1" t="s">
        <v>16</v>
      </c>
      <c r="B23" s="1" t="s">
        <v>14</v>
      </c>
      <c r="C23" s="1">
        <v>0.12750638737835782</v>
      </c>
      <c r="D23" s="1">
        <v>0.60000000000000009</v>
      </c>
      <c r="E23" s="1">
        <v>0.8</v>
      </c>
      <c r="F23" s="1">
        <v>1.2</v>
      </c>
      <c r="G23" s="1">
        <v>0.2</v>
      </c>
      <c r="H23" s="1">
        <v>0.1</v>
      </c>
      <c r="I23" s="1">
        <v>0.1</v>
      </c>
      <c r="J23" s="1">
        <v>0.1</v>
      </c>
      <c r="K23" s="1">
        <v>0.1</v>
      </c>
      <c r="L23" s="1">
        <v>9.9999999999999992E-2</v>
      </c>
      <c r="M23">
        <v>1.5398269906998507</v>
      </c>
      <c r="N23">
        <v>9.232478060469111</v>
      </c>
    </row>
    <row r="24" spans="1:14" x14ac:dyDescent="0.25">
      <c r="A24" s="1" t="s">
        <v>16</v>
      </c>
      <c r="B24" s="1" t="s">
        <v>64</v>
      </c>
      <c r="C24" s="1"/>
      <c r="D24" s="1"/>
      <c r="E24" s="1"/>
      <c r="F24" s="1"/>
      <c r="G24">
        <v>1.6015533761367167</v>
      </c>
      <c r="H24">
        <v>2.1768927656599741</v>
      </c>
      <c r="I24">
        <v>2.0624711758513152</v>
      </c>
      <c r="J24">
        <v>1.8378717640855338</v>
      </c>
      <c r="K24">
        <v>1.0392987468435968</v>
      </c>
    </row>
    <row r="25" spans="1:14" x14ac:dyDescent="0.25">
      <c r="A25" s="1" t="s">
        <v>16</v>
      </c>
      <c r="B25" s="1" t="s">
        <v>170</v>
      </c>
      <c r="C25" s="1"/>
      <c r="D25" s="1"/>
      <c r="E25" s="1"/>
      <c r="F25" s="1"/>
      <c r="G25">
        <v>2.4287711340325639</v>
      </c>
      <c r="H25">
        <v>4.3567641759251918</v>
      </c>
      <c r="I25">
        <v>4.2909297244621509</v>
      </c>
      <c r="J25">
        <v>3.0648811708230728</v>
      </c>
    </row>
    <row r="26" spans="1:14" x14ac:dyDescent="0.25">
      <c r="A26" s="1" t="s">
        <v>17</v>
      </c>
      <c r="B26" s="1" t="s">
        <v>15</v>
      </c>
      <c r="C26" s="1">
        <v>2.16843025215698</v>
      </c>
      <c r="D26">
        <v>2.14881948382545</v>
      </c>
      <c r="E26">
        <v>2.7125663663720201</v>
      </c>
      <c r="F26">
        <v>3.0655382876637098</v>
      </c>
      <c r="G26">
        <v>2.630672914111754</v>
      </c>
      <c r="H26">
        <v>2.5555128318076017</v>
      </c>
      <c r="I26">
        <v>3.1341660861505565</v>
      </c>
      <c r="J26">
        <v>3.0071835434259615</v>
      </c>
      <c r="K26">
        <v>3.0395512681201029</v>
      </c>
      <c r="L26">
        <v>2.6828950225938204</v>
      </c>
      <c r="M26">
        <v>2.6810945570330298</v>
      </c>
      <c r="N26">
        <v>2.5111645503452902</v>
      </c>
    </row>
    <row r="27" spans="1:14" x14ac:dyDescent="0.25">
      <c r="A27" s="1" t="s">
        <v>18</v>
      </c>
      <c r="B27" s="1" t="s">
        <v>17</v>
      </c>
      <c r="C27" s="1">
        <v>2.168430252156976</v>
      </c>
      <c r="D27">
        <v>2.1488194838254531</v>
      </c>
      <c r="E27">
        <v>2.7125663663720214</v>
      </c>
      <c r="F27">
        <v>3.0655382876637085</v>
      </c>
      <c r="G27">
        <v>1.8541562225513974</v>
      </c>
      <c r="H27">
        <v>1.895437740675789</v>
      </c>
      <c r="I27">
        <v>2.6063550663682262</v>
      </c>
      <c r="J27">
        <v>2.52775628141675</v>
      </c>
      <c r="K27">
        <v>2.7777060674853185</v>
      </c>
      <c r="L27">
        <v>2.6828950225938195</v>
      </c>
      <c r="M27">
        <v>2.681094557033028</v>
      </c>
      <c r="N27">
        <v>2.5111645503452928</v>
      </c>
    </row>
    <row r="28" spans="1:14" x14ac:dyDescent="0.25">
      <c r="A28" s="1" t="s">
        <v>19</v>
      </c>
      <c r="B28" s="1" t="s">
        <v>16</v>
      </c>
      <c r="C28" s="1">
        <v>1.33448508781764</v>
      </c>
      <c r="D28">
        <v>1.4176457224224903</v>
      </c>
      <c r="E28">
        <v>3.8320748519351815</v>
      </c>
      <c r="F28">
        <v>6.15917395520116</v>
      </c>
      <c r="G28">
        <v>6.1782752257757201</v>
      </c>
      <c r="H28">
        <v>2.7440008329244399</v>
      </c>
      <c r="K28">
        <v>0.66289164399689504</v>
      </c>
      <c r="L28">
        <v>1.21735847014218</v>
      </c>
      <c r="M28">
        <v>1.28574719511767</v>
      </c>
      <c r="N28">
        <v>4.2324780604691101</v>
      </c>
    </row>
    <row r="29" spans="1:14" x14ac:dyDescent="0.25">
      <c r="A29" s="1" t="s">
        <v>20</v>
      </c>
      <c r="B29" s="1" t="s">
        <v>166</v>
      </c>
      <c r="C29" s="1"/>
      <c r="D29" s="1"/>
      <c r="E29" s="1"/>
      <c r="F29" s="1"/>
      <c r="G29">
        <v>2.8759877465198298</v>
      </c>
      <c r="H29">
        <v>2.4447225597474502</v>
      </c>
      <c r="I29">
        <v>1.95485562882343</v>
      </c>
      <c r="J29">
        <v>1.7756565259600403</v>
      </c>
      <c r="K29">
        <v>0.96979703938808515</v>
      </c>
      <c r="L29" s="1"/>
      <c r="M29" s="1"/>
      <c r="N29" s="1"/>
    </row>
    <row r="30" spans="1:14" x14ac:dyDescent="0.25">
      <c r="A30" s="1" t="s">
        <v>20</v>
      </c>
      <c r="B30" s="1" t="s">
        <v>167</v>
      </c>
      <c r="C30" s="1"/>
      <c r="D30" s="1"/>
      <c r="E30" s="1"/>
      <c r="F30" s="1"/>
      <c r="G30">
        <v>0.97645904380677606</v>
      </c>
      <c r="H30">
        <v>1.7569038763217002</v>
      </c>
      <c r="I30">
        <v>1.2348163381625508</v>
      </c>
      <c r="J30">
        <v>0.72345031916042313</v>
      </c>
      <c r="K30" s="1"/>
      <c r="L30" s="1"/>
      <c r="M30" s="1"/>
      <c r="N30">
        <v>3.0625602069054603</v>
      </c>
    </row>
    <row r="31" spans="1:14" x14ac:dyDescent="0.25">
      <c r="A31" s="1" t="s">
        <v>21</v>
      </c>
      <c r="B31" s="1" t="s">
        <v>20</v>
      </c>
      <c r="C31" s="1">
        <v>0.36061829037794935</v>
      </c>
      <c r="D31">
        <v>0.71265887288124119</v>
      </c>
      <c r="E31">
        <v>1.9918410119794643</v>
      </c>
      <c r="F31">
        <v>7.0829635393978601</v>
      </c>
      <c r="G31">
        <v>2.4235117275988731</v>
      </c>
      <c r="H31">
        <v>0.95366271444306183</v>
      </c>
      <c r="I31">
        <v>0.40857075168487156</v>
      </c>
      <c r="J31">
        <v>0.31828258886594379</v>
      </c>
      <c r="K31">
        <v>0.27602106675186955</v>
      </c>
      <c r="L31">
        <v>0.23577056123924858</v>
      </c>
      <c r="M31">
        <v>0.27362786021476188</v>
      </c>
      <c r="N31">
        <v>6.2560206905460464E-2</v>
      </c>
    </row>
    <row r="32" spans="1:14" x14ac:dyDescent="0.25">
      <c r="A32" s="1" t="s">
        <v>165</v>
      </c>
      <c r="B32" s="1" t="s">
        <v>168</v>
      </c>
      <c r="C32" s="1">
        <v>1.33448508781764</v>
      </c>
      <c r="D32">
        <v>1.4176457224224903</v>
      </c>
      <c r="E32">
        <v>3.832074851935181</v>
      </c>
      <c r="F32">
        <v>6.1591739552011617</v>
      </c>
      <c r="G32">
        <v>8.9734717232667904</v>
      </c>
      <c r="H32">
        <v>5.1887233926718892</v>
      </c>
      <c r="I32">
        <v>1.9548556288234324</v>
      </c>
      <c r="J32">
        <v>1.7756565259600428</v>
      </c>
      <c r="K32">
        <v>1.6326886833849803</v>
      </c>
      <c r="L32">
        <v>1.21735847014218</v>
      </c>
      <c r="M32">
        <v>1.2857471951176702</v>
      </c>
      <c r="N32">
        <v>1.1699178535636501</v>
      </c>
    </row>
    <row r="33" spans="1:14" x14ac:dyDescent="0.25">
      <c r="A33" s="1" t="s">
        <v>107</v>
      </c>
      <c r="B33" s="1" t="s">
        <v>5</v>
      </c>
      <c r="C33" s="1">
        <v>52.589259578994131</v>
      </c>
      <c r="D33">
        <v>41.72400250498054</v>
      </c>
      <c r="E33">
        <v>56.847860257956654</v>
      </c>
      <c r="F33">
        <v>55.268006029367349</v>
      </c>
      <c r="G33">
        <v>28.164639983712245</v>
      </c>
      <c r="K33">
        <v>14.749779590028204</v>
      </c>
      <c r="L33">
        <v>11.679794213963156</v>
      </c>
      <c r="M33">
        <v>20.870784178730354</v>
      </c>
      <c r="N33">
        <v>27.787655392962531</v>
      </c>
    </row>
    <row r="34" spans="1:14" x14ac:dyDescent="0.25">
      <c r="A34" s="1" t="s">
        <v>22</v>
      </c>
      <c r="B34" s="1" t="s">
        <v>0</v>
      </c>
      <c r="C34" s="1">
        <v>21.266481556794684</v>
      </c>
      <c r="D34">
        <v>26.588724794849202</v>
      </c>
      <c r="E34">
        <v>29.659233108160251</v>
      </c>
      <c r="F34">
        <v>27.04371424017469</v>
      </c>
      <c r="G34">
        <v>18.032910613632446</v>
      </c>
      <c r="H34">
        <v>67.227595036227299</v>
      </c>
      <c r="I34">
        <v>76.37040589184025</v>
      </c>
      <c r="J34">
        <v>66.76657905565088</v>
      </c>
      <c r="K34">
        <v>31.874289755342609</v>
      </c>
      <c r="L34">
        <v>16.034636436863483</v>
      </c>
      <c r="M34">
        <v>21.262040948737525</v>
      </c>
      <c r="N34">
        <v>21.981015959351787</v>
      </c>
    </row>
    <row r="35" spans="1:14" x14ac:dyDescent="0.25">
      <c r="A35" s="1" t="s">
        <v>166</v>
      </c>
      <c r="B35" s="1" t="s">
        <v>17</v>
      </c>
      <c r="C35" s="1"/>
      <c r="G35">
        <v>0.77651669156035408</v>
      </c>
      <c r="H35">
        <v>0.66007509113181162</v>
      </c>
      <c r="I35">
        <v>0.52781101978232625</v>
      </c>
      <c r="J35">
        <v>0.47942726200921093</v>
      </c>
      <c r="K35">
        <v>0.261845200634783</v>
      </c>
    </row>
    <row r="36" spans="1:14" x14ac:dyDescent="0.25">
      <c r="A36" s="1" t="s">
        <v>168</v>
      </c>
      <c r="B36" s="1" t="s">
        <v>19</v>
      </c>
      <c r="C36" s="1">
        <v>1.33448508781764</v>
      </c>
      <c r="D36">
        <v>1.4176457224224901</v>
      </c>
      <c r="E36">
        <v>3.832074851935181</v>
      </c>
      <c r="F36">
        <v>6.15917395520116</v>
      </c>
      <c r="G36">
        <v>6.1782752257757201</v>
      </c>
      <c r="H36">
        <v>2.7440008329244399</v>
      </c>
      <c r="K36">
        <v>0.66289164399689515</v>
      </c>
      <c r="L36">
        <v>1.21735847014218</v>
      </c>
      <c r="M36">
        <v>1.28574719511767</v>
      </c>
      <c r="N36">
        <v>1.1699178535636501</v>
      </c>
    </row>
    <row r="37" spans="1:14" x14ac:dyDescent="0.25">
      <c r="A37" s="1" t="s">
        <v>168</v>
      </c>
      <c r="B37" s="1" t="s">
        <v>169</v>
      </c>
      <c r="C37" s="1"/>
      <c r="G37">
        <v>2.7951964974910695</v>
      </c>
      <c r="H37">
        <v>2.4447225597474498</v>
      </c>
      <c r="I37">
        <v>1.9548556288234298</v>
      </c>
      <c r="J37">
        <v>1.7756565259600399</v>
      </c>
      <c r="K37">
        <v>0.96979703938808492</v>
      </c>
    </row>
    <row r="38" spans="1:14" x14ac:dyDescent="0.25">
      <c r="A38" s="1" t="s">
        <v>171</v>
      </c>
      <c r="B38" s="1" t="s">
        <v>16</v>
      </c>
      <c r="C38" s="1"/>
      <c r="G38">
        <v>0.24183030459006405</v>
      </c>
      <c r="H38">
        <v>0.47436404660685905</v>
      </c>
      <c r="I38">
        <v>0.33340041130388848</v>
      </c>
      <c r="J38">
        <v>0.19533158617331423</v>
      </c>
    </row>
    <row r="39" spans="1:14" x14ac:dyDescent="0.25">
      <c r="A39" s="1" t="s">
        <v>172</v>
      </c>
      <c r="B39" s="1" t="s">
        <v>16</v>
      </c>
      <c r="C39" s="1"/>
      <c r="G39">
        <v>0.77651669156035408</v>
      </c>
      <c r="H39">
        <v>0.66007509113181151</v>
      </c>
      <c r="I39">
        <v>0.52781101978232614</v>
      </c>
      <c r="J39">
        <v>0.47942726200921087</v>
      </c>
      <c r="K39">
        <v>0.26184520063478289</v>
      </c>
    </row>
    <row r="40" spans="1:14" x14ac:dyDescent="0.25">
      <c r="A40" s="1" t="s">
        <v>167</v>
      </c>
      <c r="B40" s="1" t="s">
        <v>171</v>
      </c>
      <c r="C40" s="1"/>
      <c r="G40">
        <v>0.89566779477801495</v>
      </c>
      <c r="H40">
        <v>1.7569038763216998</v>
      </c>
      <c r="I40">
        <v>1.2348163381625499</v>
      </c>
      <c r="J40">
        <v>0.72345031916042302</v>
      </c>
    </row>
    <row r="41" spans="1:14" x14ac:dyDescent="0.25">
      <c r="A41" s="1" t="s">
        <v>167</v>
      </c>
      <c r="B41" s="1" t="s">
        <v>169</v>
      </c>
      <c r="G41">
        <v>8.079124902876092E-2</v>
      </c>
      <c r="N41">
        <v>3.0625602069054603</v>
      </c>
    </row>
    <row r="42" spans="1:14" x14ac:dyDescent="0.25">
      <c r="A42" s="1" t="s">
        <v>170</v>
      </c>
      <c r="B42" s="1" t="s">
        <v>14</v>
      </c>
      <c r="G42">
        <v>0.65576820618879228</v>
      </c>
      <c r="H42">
        <v>1.1763263274998019</v>
      </c>
      <c r="I42">
        <v>1.1585510256047808</v>
      </c>
      <c r="J42">
        <v>0.82751791612222958</v>
      </c>
    </row>
    <row r="43" spans="1:14" x14ac:dyDescent="0.25">
      <c r="A43" s="1" t="s">
        <v>169</v>
      </c>
      <c r="B43" s="1" t="s">
        <v>19</v>
      </c>
      <c r="N43">
        <v>3.0625602069054598</v>
      </c>
    </row>
    <row r="44" spans="1:14" x14ac:dyDescent="0.25">
      <c r="A44" s="1" t="s">
        <v>169</v>
      </c>
      <c r="B44" s="1" t="s">
        <v>172</v>
      </c>
      <c r="G44">
        <v>2.8759877465198294</v>
      </c>
      <c r="H44">
        <v>2.4447225597474493</v>
      </c>
      <c r="I44">
        <v>1.95485562882343</v>
      </c>
      <c r="J44">
        <v>1.7756565259600399</v>
      </c>
      <c r="K44">
        <v>0.96979703938808481</v>
      </c>
    </row>
    <row r="45" spans="1:14" x14ac:dyDescent="0.25">
      <c r="A45" s="1"/>
      <c r="B45" s="1"/>
    </row>
    <row r="46" spans="1:14" x14ac:dyDescent="0.25">
      <c r="A46" s="1"/>
      <c r="B4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zoomScale="85" zoomScaleNormal="85" workbookViewId="0">
      <selection activeCell="N42" sqref="N42"/>
    </sheetView>
  </sheetViews>
  <sheetFormatPr defaultRowHeight="15" x14ac:dyDescent="0.25"/>
  <sheetData>
    <row r="1" spans="1:13" x14ac:dyDescent="0.25">
      <c r="A1" t="s">
        <v>82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</row>
    <row r="2" spans="1:13" x14ac:dyDescent="0.25">
      <c r="A2" s="1" t="s">
        <v>61</v>
      </c>
      <c r="B2" s="15">
        <f>demandReq!B2*810.714402</f>
        <v>1927.0000011156556</v>
      </c>
      <c r="C2" s="15">
        <f>demandReq!C2*810.714402</f>
        <v>1927.0000011156556</v>
      </c>
      <c r="D2" s="15">
        <f>demandReq!D2*810.714402</f>
        <v>1927.0000011156556</v>
      </c>
      <c r="E2" s="15">
        <f>demandReq!E2*810.714402</f>
        <v>7195.0000041656167</v>
      </c>
      <c r="F2" s="15">
        <f>demandReq!F2*810.714402</f>
        <v>7195.0000041656167</v>
      </c>
      <c r="G2" s="15">
        <f>demandReq!G2*810.714402</f>
        <v>7195.0000041656167</v>
      </c>
      <c r="H2" s="15">
        <f>demandReq!H2*810.714402</f>
        <v>7195.0000041656167</v>
      </c>
      <c r="I2" s="15">
        <f>demandReq!I2*810.714402</f>
        <v>7195.0000041656167</v>
      </c>
      <c r="J2" s="15">
        <f>demandReq!J2*810.714402</f>
        <v>7195.0000041656167</v>
      </c>
      <c r="K2" s="15">
        <f>demandReq!K2*810.714402</f>
        <v>7195.0000041656167</v>
      </c>
      <c r="L2" s="15">
        <f>demandReq!L2*810.714402</f>
        <v>1927.0000011156556</v>
      </c>
      <c r="M2" s="15">
        <f>demandReq!M2*810.714402</f>
        <v>1927.0000011156556</v>
      </c>
    </row>
    <row r="3" spans="1:13" x14ac:dyDescent="0.25">
      <c r="A3" s="1" t="s">
        <v>62</v>
      </c>
      <c r="B3" s="15">
        <f>demandReq!B3*810.714402</f>
        <v>1277.0000007393319</v>
      </c>
      <c r="C3" s="15">
        <f>demandReq!C3*810.714402</f>
        <v>787.0000004556415</v>
      </c>
      <c r="D3" s="15">
        <f>demandReq!D3*810.714402</f>
        <v>298.00000017253001</v>
      </c>
      <c r="E3" s="15">
        <f>demandReq!E3*810.714402</f>
        <v>2544.0000014728744</v>
      </c>
      <c r="F3" s="15">
        <f>demandReq!F3*810.714402</f>
        <v>34448.000019944011</v>
      </c>
      <c r="G3" s="15">
        <f>demandReq!G3*810.714402</f>
        <v>45953.000026604946</v>
      </c>
      <c r="H3" s="15">
        <f>demandReq!H3*810.714402</f>
        <v>48417.700028031904</v>
      </c>
      <c r="I3" s="15">
        <f>demandReq!I3*810.714402</f>
        <v>45416.650026294417</v>
      </c>
      <c r="J3" s="15">
        <f>demandReq!J3*810.714402</f>
        <v>35537.000020574502</v>
      </c>
      <c r="K3" s="15">
        <f>demandReq!K3*810.714402</f>
        <v>16691.000009663421</v>
      </c>
      <c r="L3" s="15">
        <f>demandReq!L3*810.714402</f>
        <v>4576.0000026493208</v>
      </c>
      <c r="M3" s="15">
        <f>demandReq!M3*810.714402</f>
        <v>1561.0000009037565</v>
      </c>
    </row>
    <row r="4" spans="1:13" x14ac:dyDescent="0.25">
      <c r="A4" s="1" t="s">
        <v>64</v>
      </c>
      <c r="B4" s="15">
        <f>demandReq!B4*810.714402</f>
        <v>0</v>
      </c>
      <c r="C4" s="15">
        <f>demandReq!C4*810.714402</f>
        <v>0</v>
      </c>
      <c r="D4" s="15">
        <f>demandReq!D4*810.714402</f>
        <v>0</v>
      </c>
      <c r="E4" s="15">
        <f>demandReq!E4*810.714402</f>
        <v>0</v>
      </c>
      <c r="F4" s="15">
        <f>demandReq!F4*810.714402</f>
        <v>1298.4023876057593</v>
      </c>
      <c r="G4" s="15">
        <f>demandReq!G4*810.714402</f>
        <v>1764.838316730152</v>
      </c>
      <c r="H4" s="15">
        <f>demandReq!H4*810.714402</f>
        <v>1672.0750859725358</v>
      </c>
      <c r="I4" s="15">
        <f>demandReq!I4*810.714402</f>
        <v>1489.9891081732883</v>
      </c>
      <c r="J4" s="15">
        <f>demandReq!J4*810.714402</f>
        <v>842.57446204665587</v>
      </c>
      <c r="K4" s="15">
        <f>demandReq!K4*810.714402</f>
        <v>0</v>
      </c>
      <c r="L4" s="15">
        <f>demandReq!L4*810.714402</f>
        <v>0</v>
      </c>
      <c r="M4" s="15">
        <f>demandReq!M4*810.714402</f>
        <v>0</v>
      </c>
    </row>
    <row r="5" spans="1:13" x14ac:dyDescent="0.25">
      <c r="A5" s="1" t="s">
        <v>166</v>
      </c>
      <c r="B5" s="15">
        <f>demandReq!B5*810.714402</f>
        <v>0</v>
      </c>
      <c r="C5" s="15">
        <f>demandReq!C5*810.714402</f>
        <v>0</v>
      </c>
      <c r="D5" s="15">
        <f>demandReq!D5*810.714402</f>
        <v>0</v>
      </c>
      <c r="E5" s="15">
        <f>demandReq!E5*810.714402</f>
        <v>0</v>
      </c>
      <c r="F5" s="15">
        <f>demandReq!F5*810.714402</f>
        <v>2331.6046860791539</v>
      </c>
      <c r="G5" s="15">
        <f>demandReq!G5*810.714402</f>
        <v>1981.9717880815604</v>
      </c>
      <c r="H5" s="15">
        <f>demandReq!H5*810.714402</f>
        <v>1584.8296121179228</v>
      </c>
      <c r="I5" s="15">
        <f>demandReq!I5*810.714402</f>
        <v>1439.5503186010935</v>
      </c>
      <c r="J5" s="15">
        <f>demandReq!J5*810.714402</f>
        <v>786.2284268488819</v>
      </c>
      <c r="K5" s="15">
        <f>demandReq!K5*810.714402</f>
        <v>0</v>
      </c>
      <c r="L5" s="15">
        <f>demandReq!L5*810.714402</f>
        <v>0</v>
      </c>
      <c r="M5" s="15">
        <f>demandReq!M5*810.714402</f>
        <v>0</v>
      </c>
    </row>
    <row r="6" spans="1:13" x14ac:dyDescent="0.25">
      <c r="A6" s="1" t="s">
        <v>171</v>
      </c>
      <c r="B6" s="15">
        <f>demandReq!B6*810.714402</f>
        <v>0</v>
      </c>
      <c r="C6" s="15">
        <f>demandReq!C6*810.714402</f>
        <v>0</v>
      </c>
      <c r="D6" s="15">
        <f>demandReq!D6*810.714402</f>
        <v>0</v>
      </c>
      <c r="E6" s="15">
        <f>demandReq!E6*810.714402</f>
        <v>0</v>
      </c>
      <c r="F6" s="15">
        <f>demandReq!F6*810.714402</f>
        <v>726.13078063411683</v>
      </c>
      <c r="G6" s="15">
        <f>demandReq!G6*810.714402</f>
        <v>1424.3472754636275</v>
      </c>
      <c r="H6" s="15">
        <f>demandReq!H6*810.714402</f>
        <v>1001.0833891732851</v>
      </c>
      <c r="I6" s="15">
        <f>demandReq!I6*810.714402</f>
        <v>586.51159287485177</v>
      </c>
      <c r="J6" s="15">
        <f>demandReq!J6*810.714402</f>
        <v>0</v>
      </c>
      <c r="K6" s="15">
        <f>demandReq!K6*810.714402</f>
        <v>0</v>
      </c>
      <c r="L6" s="15">
        <f>demandReq!L6*810.714402</f>
        <v>0</v>
      </c>
      <c r="M6" s="15">
        <f>demandReq!M6*810.714402</f>
        <v>0</v>
      </c>
    </row>
    <row r="7" spans="1:13" x14ac:dyDescent="0.25">
      <c r="A7" s="1" t="s">
        <v>172</v>
      </c>
      <c r="B7" s="15">
        <f>demandReq!B7*810.714402</f>
        <v>0</v>
      </c>
      <c r="C7" s="15">
        <f>demandReq!C7*810.714402</f>
        <v>0</v>
      </c>
      <c r="D7" s="15">
        <f>demandReq!D7*810.714402</f>
        <v>0</v>
      </c>
      <c r="E7" s="15">
        <f>demandReq!E7*810.714402</f>
        <v>0</v>
      </c>
      <c r="F7" s="15">
        <f>demandReq!F7*810.714402</f>
        <v>2331.6046860791539</v>
      </c>
      <c r="G7" s="15">
        <f>demandReq!G7*810.714402</f>
        <v>1981.9717880815604</v>
      </c>
      <c r="H7" s="15">
        <f>demandReq!H7*810.714402</f>
        <v>1584.8296121179228</v>
      </c>
      <c r="I7" s="15">
        <f>demandReq!I7*810.714402</f>
        <v>1439.5503186010935</v>
      </c>
      <c r="J7" s="15">
        <f>demandReq!J7*810.714402</f>
        <v>786.2284268488819</v>
      </c>
      <c r="K7" s="15">
        <f>demandReq!K7*810.714402</f>
        <v>0</v>
      </c>
      <c r="L7" s="15">
        <f>demandReq!L7*810.714402</f>
        <v>0</v>
      </c>
      <c r="M7" s="15">
        <f>demandReq!M7*810.714402</f>
        <v>0</v>
      </c>
    </row>
    <row r="8" spans="1:13" x14ac:dyDescent="0.25">
      <c r="A8" s="1" t="s">
        <v>170</v>
      </c>
      <c r="B8" s="15">
        <f>demandReq!B8*810.714402</f>
        <v>0</v>
      </c>
      <c r="C8" s="15">
        <f>demandReq!C8*810.714402</f>
        <v>0</v>
      </c>
      <c r="D8" s="15">
        <f>demandReq!D8*810.714402</f>
        <v>0</v>
      </c>
      <c r="E8" s="15">
        <f>demandReq!E8*810.714402</f>
        <v>0</v>
      </c>
      <c r="F8" s="15">
        <f>demandReq!F8*810.714402</f>
        <v>1969.0397375220718</v>
      </c>
      <c r="G8" s="15">
        <f>demandReq!G8*810.714402</f>
        <v>3532.0914635402146</v>
      </c>
      <c r="H8" s="15">
        <f>demandReq!H8*810.714402</f>
        <v>3478.7185255913573</v>
      </c>
      <c r="I8" s="15">
        <f>demandReq!I8*810.714402</f>
        <v>2484.7433056048867</v>
      </c>
      <c r="J8" s="15">
        <f>demandReq!J8*810.714402</f>
        <v>0</v>
      </c>
      <c r="K8" s="15">
        <f>demandReq!K8*810.714402</f>
        <v>0</v>
      </c>
      <c r="L8" s="15">
        <f>demandReq!L8*810.714402</f>
        <v>0</v>
      </c>
      <c r="M8" s="15">
        <f>demandReq!M8*810.714402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"/>
  <sheetViews>
    <sheetView zoomScale="85" zoomScaleNormal="85" workbookViewId="0">
      <selection activeCell="F13" sqref="F13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61</v>
      </c>
      <c r="B2">
        <v>2.3769159599999998</v>
      </c>
      <c r="C2">
        <v>2.3769159599999998</v>
      </c>
      <c r="D2">
        <v>2.3769159599999998</v>
      </c>
      <c r="E2">
        <v>8.8748886000000002</v>
      </c>
      <c r="F2">
        <v>8.8748886000000002</v>
      </c>
      <c r="G2">
        <v>8.8748886000000002</v>
      </c>
      <c r="H2">
        <v>8.8748886000000002</v>
      </c>
      <c r="I2">
        <v>8.8748886000000002</v>
      </c>
      <c r="J2">
        <v>8.8748886000000002</v>
      </c>
      <c r="K2">
        <v>8.8748886000000002</v>
      </c>
      <c r="L2">
        <v>2.3769159599999998</v>
      </c>
      <c r="M2">
        <v>2.3769159599999998</v>
      </c>
    </row>
    <row r="3" spans="1:13" x14ac:dyDescent="0.25">
      <c r="A3" s="1" t="s">
        <v>62</v>
      </c>
      <c r="B3">
        <v>1.57515396</v>
      </c>
      <c r="C3">
        <v>0.97074875999999999</v>
      </c>
      <c r="D3">
        <v>0.36757703999999997</v>
      </c>
      <c r="E3">
        <v>3.1379731200000003</v>
      </c>
      <c r="F3">
        <v>42.490919040000001</v>
      </c>
      <c r="G3">
        <v>56.682106439999998</v>
      </c>
      <c r="H3">
        <v>59.722264595999995</v>
      </c>
      <c r="I3">
        <v>56.020529441999997</v>
      </c>
      <c r="J3">
        <v>43.83417876</v>
      </c>
      <c r="K3">
        <v>20.588014680000001</v>
      </c>
      <c r="L3">
        <v>5.6444044800000004</v>
      </c>
      <c r="M3">
        <v>1.9254622800000001</v>
      </c>
    </row>
    <row r="4" spans="1:13" x14ac:dyDescent="0.25">
      <c r="A4" s="1" t="s">
        <v>64</v>
      </c>
      <c r="F4">
        <v>1.6015533761367167</v>
      </c>
      <c r="G4">
        <v>2.1768927656599741</v>
      </c>
      <c r="H4">
        <v>2.0624711758513152</v>
      </c>
      <c r="I4">
        <v>1.8378717640855335</v>
      </c>
      <c r="J4">
        <v>1.0392987468435968</v>
      </c>
    </row>
    <row r="5" spans="1:13" x14ac:dyDescent="0.25">
      <c r="A5" s="1" t="s">
        <v>166</v>
      </c>
      <c r="F5">
        <v>2.8759877465198329</v>
      </c>
      <c r="G5">
        <v>2.4447225597474467</v>
      </c>
      <c r="H5">
        <v>1.9548556288234324</v>
      </c>
      <c r="I5">
        <v>1.7756565259600428</v>
      </c>
      <c r="J5">
        <v>0.96979703938808515</v>
      </c>
    </row>
    <row r="6" spans="1:13" x14ac:dyDescent="0.25">
      <c r="A6" s="1" t="s">
        <v>171</v>
      </c>
      <c r="F6">
        <v>0.89566779477801473</v>
      </c>
      <c r="G6">
        <v>1.7569038763216982</v>
      </c>
      <c r="H6">
        <v>1.2348163381625545</v>
      </c>
      <c r="I6">
        <v>0.72345031916042346</v>
      </c>
    </row>
    <row r="7" spans="1:13" x14ac:dyDescent="0.25">
      <c r="A7" s="1" t="s">
        <v>172</v>
      </c>
      <c r="F7">
        <v>2.8759877465198329</v>
      </c>
      <c r="G7">
        <v>2.4447225597474467</v>
      </c>
      <c r="H7">
        <v>1.9548556288234324</v>
      </c>
      <c r="I7">
        <v>1.7756565259600428</v>
      </c>
      <c r="J7">
        <v>0.96979703938808515</v>
      </c>
    </row>
    <row r="8" spans="1:13" x14ac:dyDescent="0.25">
      <c r="A8" s="1" t="s">
        <v>170</v>
      </c>
      <c r="F8">
        <v>2.4287711340325639</v>
      </c>
      <c r="G8">
        <v>4.3567641759251918</v>
      </c>
      <c r="H8">
        <v>4.2909297244621509</v>
      </c>
      <c r="I8">
        <v>3.0648811708230723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"/>
  <sheetViews>
    <sheetView workbookViewId="0">
      <selection activeCell="O11" sqref="O11"/>
    </sheetView>
  </sheetViews>
  <sheetFormatPr defaultRowHeight="15" x14ac:dyDescent="0.25"/>
  <cols>
    <col min="13" max="13" width="13.28515625" bestFit="1" customWidth="1"/>
    <col min="14" max="14" width="58.28515625" bestFit="1" customWidth="1"/>
    <col min="15" max="15" width="59.28515625" bestFit="1" customWidth="1"/>
  </cols>
  <sheetData>
    <row r="1" spans="1:15" x14ac:dyDescent="0.25">
      <c r="A1" t="s">
        <v>82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t="s">
        <v>149</v>
      </c>
      <c r="O1" t="s">
        <v>148</v>
      </c>
    </row>
    <row r="2" spans="1:15" x14ac:dyDescent="0.25">
      <c r="A2" s="1" t="s">
        <v>0</v>
      </c>
      <c r="B2">
        <f>RR!B2*Q_Sim!$S$3</f>
        <v>285.58602149971557</v>
      </c>
      <c r="C2">
        <f>RR!C2*Q_Sim!$S$3</f>
        <v>357.05803569964405</v>
      </c>
      <c r="D2">
        <f>RR!D2*Q_Sim!$S$3</f>
        <v>398.29166669960364</v>
      </c>
      <c r="E2">
        <f>RR!E2*Q_Sim!$S$3</f>
        <v>363.14863775841656</v>
      </c>
      <c r="F2">
        <f>RR!F2*Q_Sim!$S$3</f>
        <v>242.08496303487178</v>
      </c>
      <c r="G2">
        <f>RR!G2*Q_Sim!$S$3</f>
        <v>902.69735519299229</v>
      </c>
      <c r="H2">
        <f>RR!H2*Q_Sim!$S$3</f>
        <v>1025.4560739516489</v>
      </c>
      <c r="I2">
        <f>RR!I2*Q_Sim!$S$3</f>
        <v>896.50640539299889</v>
      </c>
      <c r="J2">
        <f>RR!J2*Q_Sim!$S$3</f>
        <v>427.97924647590838</v>
      </c>
      <c r="K2">
        <f>RR!K2*Q_Sim!$S$3</f>
        <v>215.26970347612087</v>
      </c>
      <c r="L2">
        <f>RR!L2*Q_Sim!$S$3</f>
        <v>285.52638889971502</v>
      </c>
      <c r="M2">
        <f>RR!M2*Q_Sim!$S$3</f>
        <v>295.18145159970595</v>
      </c>
      <c r="N2" t="str">
        <f>"http://bearriverfellows.usu.edu/wash/2003/Reservoirs/"&amp;A2&amp;"R.jpg"</f>
        <v>http://bearriverfellows.usu.edu/wash/2003/Reservoirs/j1R.jpg</v>
      </c>
      <c r="O2" t="str">
        <f>"http://bearriverfellows.usu.edu/wash/2003/Reservoirs/"&amp;A2&amp;"S.jpg"</f>
        <v>http://bearriverfellows.usu.edu/wash/2003/Reservoirs/j1S.jpg</v>
      </c>
    </row>
    <row r="3" spans="1:15" x14ac:dyDescent="0.25">
      <c r="A3" s="1" t="s">
        <v>5</v>
      </c>
      <c r="B3">
        <f>RR!B3*Q_Sim!$S$3</f>
        <v>1030.8170250470789</v>
      </c>
      <c r="C3">
        <f>RR!C3*Q_Sim!$S$3</f>
        <v>964.16202655630389</v>
      </c>
      <c r="D3">
        <f>RR!D3*Q_Sim!$S$3</f>
        <v>1231.4491156414015</v>
      </c>
      <c r="E3">
        <f>RR!E3*Q_Sim!$S$3</f>
        <v>1155.5888868467673</v>
      </c>
      <c r="F3">
        <f>RR!F3*Q_Sim!$S$3</f>
        <v>944.91116904169155</v>
      </c>
      <c r="G3">
        <f>RR!G3*Q_Sim!$S$3</f>
        <v>1286.8973285327495</v>
      </c>
      <c r="H3">
        <f>RR!H3*Q_Sim!$S$3</f>
        <v>1109.6439779964448</v>
      </c>
      <c r="I3">
        <f>RR!I3*Q_Sim!$S$3</f>
        <v>917.65904475226716</v>
      </c>
      <c r="J3">
        <f>RR!J3*Q_Sim!$S$3</f>
        <v>617.3914558947555</v>
      </c>
      <c r="K3">
        <f>RR!K3*Q_Sim!$S$3</f>
        <v>346.99750602502615</v>
      </c>
      <c r="L3">
        <f>RR!L3*Q_Sim!$S$3</f>
        <v>637.16278313362886</v>
      </c>
      <c r="M3">
        <f>RR!M3*Q_Sim!$S$3</f>
        <v>834.62608119967285</v>
      </c>
      <c r="N3" s="23" t="str">
        <f t="shared" ref="N3:N6" si="0">"http://bearriverfellows.usu.edu/wash/2003/Reservoirs/"&amp;A3&amp;"R.jpg"</f>
        <v>http://bearriverfellows.usu.edu/wash/2003/Reservoirs/j7R.jpg</v>
      </c>
      <c r="O3" s="23" t="str">
        <f t="shared" ref="O3:O6" si="1">"http://bearriverfellows.usu.edu/wash/2003/Reservoirs/"&amp;A3&amp;"S.jpg"</f>
        <v>http://bearriverfellows.usu.edu/wash/2003/Reservoirs/j7S.jpg</v>
      </c>
    </row>
    <row r="4" spans="1:15" x14ac:dyDescent="0.25">
      <c r="A4" s="1" t="s">
        <v>9</v>
      </c>
      <c r="B4">
        <f>RR!B4*Q_Sim!$S$3</f>
        <v>1025.1058157480311</v>
      </c>
      <c r="C4">
        <f>RR!C4*Q_Sim!$S$3</f>
        <v>960.6422757980024</v>
      </c>
      <c r="D4">
        <f>RR!D4*Q_Sim!$S$3</f>
        <v>1230.1163510594781</v>
      </c>
      <c r="E4">
        <f>RR!E4*Q_Sim!$S$3</f>
        <v>1123.5973106861213</v>
      </c>
      <c r="F4">
        <f>RR!F4*Q_Sim!$S$3</f>
        <v>523.44909991133147</v>
      </c>
      <c r="G4">
        <f>RR!G4*Q_Sim!$S$3</f>
        <v>725.08773624211597</v>
      </c>
      <c r="H4">
        <f>RR!H4*Q_Sim!$S$3</f>
        <v>516.80170103016383</v>
      </c>
      <c r="I4">
        <f>RR!I4*Q_Sim!$S$3</f>
        <v>362.33496882958929</v>
      </c>
      <c r="J4">
        <f>RR!J4*Q_Sim!$S$3</f>
        <v>183.99091544712101</v>
      </c>
      <c r="K4">
        <f>RR!K4*Q_Sim!$S$3</f>
        <v>141.4818196288345</v>
      </c>
      <c r="L4">
        <f>RR!L4*Q_Sim!$S$3</f>
        <v>616.69724378167609</v>
      </c>
      <c r="M4">
        <f>RR!M4*Q_Sim!$S$3</f>
        <v>827.64472041986573</v>
      </c>
      <c r="N4" s="23" t="str">
        <f t="shared" si="0"/>
        <v>http://bearriverfellows.usu.edu/wash/2003/Reservoirs/j17R.jpg</v>
      </c>
      <c r="O4" s="23" t="str">
        <f t="shared" si="1"/>
        <v>http://bearriverfellows.usu.edu/wash/2003/Reservoirs/j17S.jpg</v>
      </c>
    </row>
    <row r="5" spans="1:15" x14ac:dyDescent="0.25">
      <c r="A5" s="1" t="s">
        <v>16</v>
      </c>
      <c r="B5">
        <f>RR!B5*Q_Sim!$S$3*3</f>
        <v>5.1368217807828733</v>
      </c>
      <c r="C5">
        <f>RR!C5*Q_Sim!$S$3</f>
        <v>8.0573560060800009</v>
      </c>
      <c r="D5">
        <f>RR!D5*Q_Sim!$S$3</f>
        <v>10.743141341440001</v>
      </c>
      <c r="E5">
        <f>RR!E5*Q_Sim!$S$3</f>
        <v>16.114712012159995</v>
      </c>
      <c r="F5">
        <f>RR!F5*Q_Sim!$S$3</f>
        <v>56.808717666133134</v>
      </c>
      <c r="G5">
        <f>RR!G5*Q_Sim!$S$3</f>
        <v>89.082892667592475</v>
      </c>
      <c r="H5">
        <f>RR!H5*Q_Sim!$S$3</f>
        <v>86.662247506304695</v>
      </c>
      <c r="I5">
        <f>RR!I5*Q_Sim!$S$3</f>
        <v>67.181602345033596</v>
      </c>
      <c r="J5">
        <f>RR!J5*Q_Sim!$S$3</f>
        <v>15.29955933433283</v>
      </c>
      <c r="K5">
        <f>RR!K5*Q_Sim!$S$3</f>
        <v>1.3428926676799997</v>
      </c>
      <c r="L5">
        <f>RR!L5*Q_Sim!$S$3*2</f>
        <v>41.356447506131786</v>
      </c>
      <c r="M5">
        <f>RR!M5*Q_Sim!$S$3*0.5</f>
        <v>61.991135459602184</v>
      </c>
      <c r="N5" s="23" t="str">
        <f t="shared" si="0"/>
        <v>http://bearriverfellows.usu.edu/wash/2003/Reservoirs/j29R.jpg</v>
      </c>
      <c r="O5" s="23" t="str">
        <f t="shared" si="1"/>
        <v>http://bearriverfellows.usu.edu/wash/2003/Reservoirs/j29S.jpg</v>
      </c>
    </row>
    <row r="6" spans="1:15" x14ac:dyDescent="0.25">
      <c r="A6" s="1" t="s">
        <v>20</v>
      </c>
      <c r="B6">
        <f>RR!B6*Q_Sim!$S$3</f>
        <v>0</v>
      </c>
      <c r="C6">
        <f>RR!C6*Q_Sim!$S$3</f>
        <v>0</v>
      </c>
      <c r="D6">
        <f>RR!D6*Q_Sim!$S$3</f>
        <v>0</v>
      </c>
      <c r="E6">
        <f>RR!E6*Q_Sim!$S$3</f>
        <v>0</v>
      </c>
      <c r="F6">
        <f>RR!F6*Q_Sim!$S$3</f>
        <v>51.734225473569488</v>
      </c>
      <c r="G6">
        <f>RR!G6*Q_Sim!$S$3</f>
        <v>56.423333333277128</v>
      </c>
      <c r="H6">
        <f>RR!H6*Q_Sim!$S$3</f>
        <v>42.833870967699163</v>
      </c>
      <c r="I6">
        <f>RR!I6*Q_Sim!$S$3</f>
        <v>33.560322580611682</v>
      </c>
      <c r="J6">
        <f>RR!J6*Q_Sim!$S$3</f>
        <v>13.023333333320315</v>
      </c>
      <c r="K6">
        <f>RR!K6*Q_Sim!$S$3</f>
        <v>0</v>
      </c>
      <c r="L6">
        <f>RR!L6*Q_Sim!$S$3</f>
        <v>0</v>
      </c>
      <c r="M6">
        <f>RR!M6*Q_Sim!$S$3</f>
        <v>41.126896461818859</v>
      </c>
      <c r="N6" s="23" t="str">
        <f t="shared" si="0"/>
        <v>http://bearriverfellows.usu.edu/wash/2003/Reservoirs/j33R.jpg</v>
      </c>
      <c r="O6" s="23" t="str">
        <f t="shared" si="1"/>
        <v>http://bearriverfellows.usu.edu/wash/2003/Reservoirs/j33S.jpg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Charts</vt:lpstr>
      </vt:variant>
      <vt:variant>
        <vt:i4>7</vt:i4>
      </vt:variant>
    </vt:vector>
  </HeadingPairs>
  <TitlesOfParts>
    <vt:vector size="40" baseType="lpstr">
      <vt:lpstr>Z</vt:lpstr>
      <vt:lpstr>Q_cfs_upload</vt:lpstr>
      <vt:lpstr>Bird Refuge</vt:lpstr>
      <vt:lpstr>Q_Analysis_Cfs</vt:lpstr>
      <vt:lpstr>Q_Sim</vt:lpstr>
      <vt:lpstr>Q</vt:lpstr>
      <vt:lpstr>demandReq_acft</vt:lpstr>
      <vt:lpstr>demandReq</vt:lpstr>
      <vt:lpstr>RR_cfs</vt:lpstr>
      <vt:lpstr>RR</vt:lpstr>
      <vt:lpstr>WSI</vt:lpstr>
      <vt:lpstr>W</vt:lpstr>
      <vt:lpstr>W_ac</vt:lpstr>
      <vt:lpstr>FCI_Upload</vt:lpstr>
      <vt:lpstr>FCI</vt:lpstr>
      <vt:lpstr>F_ac</vt:lpstr>
      <vt:lpstr>F</vt:lpstr>
      <vt:lpstr>RSI_Upload</vt:lpstr>
      <vt:lpstr>RSI</vt:lpstr>
      <vt:lpstr>R_ac</vt:lpstr>
      <vt:lpstr>R</vt:lpstr>
      <vt:lpstr>Stacked_Habitat</vt:lpstr>
      <vt:lpstr>Stacked_Habitat-acre</vt:lpstr>
      <vt:lpstr>STOR_acft</vt:lpstr>
      <vt:lpstr>STOR</vt:lpstr>
      <vt:lpstr>STOR_MaxMin</vt:lpstr>
      <vt:lpstr>Hyrum_BOR_Data</vt:lpstr>
      <vt:lpstr>FlowMarginal</vt:lpstr>
      <vt:lpstr>Length</vt:lpstr>
      <vt:lpstr>WD</vt:lpstr>
      <vt:lpstr>C</vt:lpstr>
      <vt:lpstr>WetlandsArea</vt:lpstr>
      <vt:lpstr>Porcupine releases</vt:lpstr>
      <vt:lpstr>Hyrum-InflowReleases</vt:lpstr>
      <vt:lpstr>Hyrum-Storage</vt:lpstr>
      <vt:lpstr>Comparison-HyrumReleases</vt:lpstr>
      <vt:lpstr>Comparison-HyrumStorage</vt:lpstr>
      <vt:lpstr>Porupine-InflowReleases</vt:lpstr>
      <vt:lpstr>Porcupine-Storage</vt:lpstr>
      <vt:lpstr>Comparison-StorageReleases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david</cp:lastModifiedBy>
  <dcterms:created xsi:type="dcterms:W3CDTF">2016-05-14T23:48:05Z</dcterms:created>
  <dcterms:modified xsi:type="dcterms:W3CDTF">2019-09-06T18:49:23Z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28731dd4-4a7e-4b7a-b568-191a8f4b534e</vt:lpwstr>
  </property>
</Properties>
</file>