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39.xml" ContentType="application/vnd.openxmlformats-officedocument.spreadsheetml.worksheet+xml"/>
  <Override PartName="/xl/chartsheets/sheet7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9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0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1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2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3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14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5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man\Box Sync\USU\Thesis\GAMS\GAMSCode\"/>
    </mc:Choice>
  </mc:AlternateContent>
  <bookViews>
    <workbookView xWindow="0" yWindow="0" windowWidth="19200" windowHeight="6930" tabRatio="935" firstSheet="24" activeTab="24"/>
  </bookViews>
  <sheets>
    <sheet name="Z" sheetId="1" r:id="rId1"/>
    <sheet name="Q_cfs_upload" sheetId="19" r:id="rId2"/>
    <sheet name="Bird Refuge" sheetId="36" r:id="rId3"/>
    <sheet name="Q_Analysis_Cfs" sheetId="12" r:id="rId4"/>
    <sheet name="Q_Sim" sheetId="11" r:id="rId5"/>
    <sheet name="Q" sheetId="2" r:id="rId6"/>
    <sheet name="demandReq_acft" sheetId="20" r:id="rId7"/>
    <sheet name="demandReq" sheetId="17" r:id="rId8"/>
    <sheet name="RR_cfs" sheetId="13" r:id="rId9"/>
    <sheet name="RR" sheetId="3" r:id="rId10"/>
    <sheet name="WSI" sheetId="4" r:id="rId11"/>
    <sheet name="WSI_sim" sheetId="41" r:id="rId12"/>
    <sheet name="W_sim" sheetId="49" r:id="rId13"/>
    <sheet name="W" sheetId="5" r:id="rId14"/>
    <sheet name="FCI_upload" sheetId="45" r:id="rId15"/>
    <sheet name="FCI" sheetId="6" r:id="rId16"/>
    <sheet name="F_sim" sheetId="50" r:id="rId17"/>
    <sheet name="F" sheetId="7" r:id="rId18"/>
    <sheet name="FCI_sim" sheetId="39" r:id="rId19"/>
    <sheet name="RSI_upload" sheetId="43" r:id="rId20"/>
    <sheet name="RSI" sheetId="8" r:id="rId21"/>
    <sheet name="RSI_sim" sheetId="40" r:id="rId22"/>
    <sheet name="R_sim" sheetId="51" r:id="rId23"/>
    <sheet name="R" sheetId="9" r:id="rId24"/>
    <sheet name="Habitat_tradeoff" sheetId="46" r:id="rId25"/>
    <sheet name="WD" sheetId="33" r:id="rId26"/>
    <sheet name="Cmax" sheetId="48" r:id="rId27"/>
    <sheet name="Stacked_Habitat" sheetId="29" r:id="rId28"/>
    <sheet name="Stacked_Habitat-acre" sheetId="30" r:id="rId29"/>
    <sheet name="STOR_acft" sheetId="18" r:id="rId30"/>
    <sheet name="STOR" sheetId="10" r:id="rId31"/>
    <sheet name="STOR_MaxMin" sheetId="21" r:id="rId32"/>
    <sheet name="Hyrum-InflowReleases" sheetId="22" r:id="rId33"/>
    <sheet name="Hyrum-Storage" sheetId="23" r:id="rId34"/>
    <sheet name="Hyrum_BOR_Data" sheetId="26" r:id="rId35"/>
    <sheet name="FlowMarginal" sheetId="31" r:id="rId36"/>
    <sheet name="FlowMarginal_US" sheetId="47" r:id="rId37"/>
    <sheet name="Length" sheetId="32" r:id="rId38"/>
    <sheet name="C" sheetId="34" r:id="rId39"/>
    <sheet name="WetlandsArea" sheetId="35" r:id="rId40"/>
    <sheet name="Comparison-HyrumReleases" sheetId="27" r:id="rId41"/>
    <sheet name="Comparison-HyrumStorage" sheetId="28" r:id="rId42"/>
    <sheet name="Porupine-InflowReleases" sheetId="24" r:id="rId43"/>
    <sheet name="Porcupine-Storage" sheetId="25" r:id="rId44"/>
    <sheet name="Porcupine releases" sheetId="37" r:id="rId45"/>
    <sheet name="Comparison-StorageReleases" sheetId="38" r:id="rId46"/>
  </sheets>
  <externalReferences>
    <externalReference r:id="rId47"/>
    <externalReference r:id="rId48"/>
    <externalReference r:id="rId4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33" l="1"/>
  <c r="W2" i="33"/>
  <c r="AV21" i="46" l="1"/>
  <c r="P70" i="46" l="1"/>
  <c r="P71" i="46" s="1"/>
  <c r="U4" i="46" l="1"/>
  <c r="V4" i="46"/>
  <c r="W4" i="46"/>
  <c r="X4" i="46"/>
  <c r="Y4" i="46"/>
  <c r="Z4" i="46"/>
  <c r="AA4" i="46"/>
  <c r="AB4" i="46"/>
  <c r="AC4" i="46"/>
  <c r="AD4" i="46"/>
  <c r="AE4" i="46"/>
  <c r="T4" i="46"/>
  <c r="U3" i="46"/>
  <c r="V3" i="46"/>
  <c r="W3" i="46"/>
  <c r="X3" i="46"/>
  <c r="Y3" i="46"/>
  <c r="Z3" i="46"/>
  <c r="AA3" i="46"/>
  <c r="AB3" i="46"/>
  <c r="AC3" i="46"/>
  <c r="AD3" i="46"/>
  <c r="AE3" i="46"/>
  <c r="T3" i="46"/>
  <c r="U2" i="46"/>
  <c r="V2" i="46"/>
  <c r="W2" i="46"/>
  <c r="X2" i="46"/>
  <c r="Y2" i="46"/>
  <c r="Z2" i="46"/>
  <c r="AA2" i="46"/>
  <c r="AB2" i="46"/>
  <c r="AC2" i="46"/>
  <c r="AD2" i="46"/>
  <c r="AE2" i="46"/>
  <c r="T2" i="46"/>
  <c r="N26" i="51"/>
  <c r="M26" i="51"/>
  <c r="L26" i="51"/>
  <c r="K26" i="51"/>
  <c r="J26" i="51"/>
  <c r="I26" i="51"/>
  <c r="H26" i="51"/>
  <c r="G26" i="51"/>
  <c r="F26" i="51"/>
  <c r="E26" i="51"/>
  <c r="D26" i="51"/>
  <c r="C26" i="51"/>
  <c r="N25" i="51"/>
  <c r="M25" i="51"/>
  <c r="L25" i="51"/>
  <c r="K25" i="51"/>
  <c r="J25" i="51"/>
  <c r="I25" i="51"/>
  <c r="H25" i="51"/>
  <c r="G25" i="51"/>
  <c r="F25" i="51"/>
  <c r="E25" i="51"/>
  <c r="D25" i="51"/>
  <c r="C25" i="51"/>
  <c r="N24" i="51"/>
  <c r="M24" i="51"/>
  <c r="L24" i="51"/>
  <c r="K24" i="51"/>
  <c r="J24" i="51"/>
  <c r="I24" i="51"/>
  <c r="H24" i="51"/>
  <c r="G24" i="51"/>
  <c r="F24" i="51"/>
  <c r="E24" i="51"/>
  <c r="D24" i="51"/>
  <c r="C24" i="51"/>
  <c r="N23" i="51"/>
  <c r="M23" i="51"/>
  <c r="L23" i="51"/>
  <c r="K23" i="51"/>
  <c r="J23" i="51"/>
  <c r="I23" i="51"/>
  <c r="H23" i="51"/>
  <c r="G23" i="51"/>
  <c r="F23" i="51"/>
  <c r="E23" i="51"/>
  <c r="D23" i="51"/>
  <c r="C23" i="51"/>
  <c r="N22" i="51"/>
  <c r="M22" i="51"/>
  <c r="L22" i="51"/>
  <c r="K22" i="51"/>
  <c r="J22" i="51"/>
  <c r="I22" i="51"/>
  <c r="H22" i="51"/>
  <c r="G22" i="51"/>
  <c r="F22" i="51"/>
  <c r="E22" i="51"/>
  <c r="D22" i="51"/>
  <c r="C22" i="51"/>
  <c r="N21" i="51"/>
  <c r="M21" i="51"/>
  <c r="L21" i="51"/>
  <c r="K21" i="51"/>
  <c r="J21" i="51"/>
  <c r="I21" i="51"/>
  <c r="H21" i="51"/>
  <c r="G21" i="51"/>
  <c r="F21" i="51"/>
  <c r="E21" i="51"/>
  <c r="D21" i="51"/>
  <c r="C21" i="51"/>
  <c r="N20" i="51"/>
  <c r="M20" i="51"/>
  <c r="L20" i="51"/>
  <c r="K20" i="51"/>
  <c r="J20" i="51"/>
  <c r="I20" i="51"/>
  <c r="H20" i="51"/>
  <c r="G20" i="51"/>
  <c r="F20" i="51"/>
  <c r="E20" i="51"/>
  <c r="D20" i="51"/>
  <c r="C20" i="51"/>
  <c r="N19" i="51"/>
  <c r="M19" i="51"/>
  <c r="L19" i="51"/>
  <c r="K19" i="51"/>
  <c r="J19" i="51"/>
  <c r="I19" i="51"/>
  <c r="H19" i="51"/>
  <c r="G19" i="51"/>
  <c r="F19" i="51"/>
  <c r="E19" i="51"/>
  <c r="D19" i="51"/>
  <c r="C19" i="51"/>
  <c r="N18" i="51"/>
  <c r="M18" i="51"/>
  <c r="L18" i="51"/>
  <c r="K18" i="51"/>
  <c r="J18" i="51"/>
  <c r="I18" i="51"/>
  <c r="H18" i="51"/>
  <c r="G18" i="51"/>
  <c r="F18" i="51"/>
  <c r="E18" i="51"/>
  <c r="D18" i="51"/>
  <c r="C18" i="51"/>
  <c r="N17" i="51"/>
  <c r="M17" i="51"/>
  <c r="L17" i="51"/>
  <c r="K17" i="51"/>
  <c r="J17" i="51"/>
  <c r="I17" i="51"/>
  <c r="H17" i="51"/>
  <c r="G17" i="51"/>
  <c r="F17" i="51"/>
  <c r="E17" i="51"/>
  <c r="D17" i="51"/>
  <c r="C17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N9" i="51"/>
  <c r="M9" i="51"/>
  <c r="L9" i="51"/>
  <c r="K9" i="51"/>
  <c r="J9" i="51"/>
  <c r="I9" i="51"/>
  <c r="H9" i="51"/>
  <c r="G9" i="51"/>
  <c r="F9" i="51"/>
  <c r="E9" i="51"/>
  <c r="D9" i="51"/>
  <c r="C9" i="51"/>
  <c r="N8" i="51"/>
  <c r="M8" i="51"/>
  <c r="L8" i="51"/>
  <c r="K8" i="51"/>
  <c r="J8" i="51"/>
  <c r="I8" i="51"/>
  <c r="H8" i="51"/>
  <c r="G8" i="51"/>
  <c r="F8" i="51"/>
  <c r="E8" i="51"/>
  <c r="D8" i="51"/>
  <c r="C8" i="51"/>
  <c r="N7" i="51"/>
  <c r="M7" i="51"/>
  <c r="L7" i="51"/>
  <c r="K7" i="51"/>
  <c r="J7" i="51"/>
  <c r="I7" i="51"/>
  <c r="H7" i="51"/>
  <c r="G7" i="51"/>
  <c r="F7" i="51"/>
  <c r="E7" i="51"/>
  <c r="D7" i="51"/>
  <c r="C7" i="51"/>
  <c r="N6" i="51"/>
  <c r="M6" i="51"/>
  <c r="L6" i="51"/>
  <c r="K6" i="51"/>
  <c r="J6" i="51"/>
  <c r="I6" i="51"/>
  <c r="H6" i="51"/>
  <c r="G6" i="51"/>
  <c r="F6" i="51"/>
  <c r="E6" i="51"/>
  <c r="D6" i="51"/>
  <c r="C6" i="51"/>
  <c r="N5" i="51"/>
  <c r="M5" i="51"/>
  <c r="L5" i="51"/>
  <c r="K5" i="51"/>
  <c r="J5" i="51"/>
  <c r="I5" i="51"/>
  <c r="H5" i="51"/>
  <c r="G5" i="51"/>
  <c r="F5" i="51"/>
  <c r="E5" i="51"/>
  <c r="D5" i="51"/>
  <c r="C5" i="51"/>
  <c r="N4" i="51"/>
  <c r="M4" i="51"/>
  <c r="L4" i="51"/>
  <c r="K4" i="51"/>
  <c r="J4" i="51"/>
  <c r="I4" i="51"/>
  <c r="H4" i="51"/>
  <c r="G4" i="51"/>
  <c r="F4" i="51"/>
  <c r="E4" i="51"/>
  <c r="D4" i="51"/>
  <c r="C4" i="51"/>
  <c r="N3" i="51"/>
  <c r="M3" i="51"/>
  <c r="L3" i="51"/>
  <c r="K3" i="51"/>
  <c r="J3" i="51"/>
  <c r="I3" i="51"/>
  <c r="H3" i="51"/>
  <c r="G3" i="51"/>
  <c r="F3" i="51"/>
  <c r="E3" i="51"/>
  <c r="D3" i="51"/>
  <c r="C3" i="51"/>
  <c r="N2" i="51"/>
  <c r="M2" i="51"/>
  <c r="L2" i="51"/>
  <c r="K2" i="51"/>
  <c r="J2" i="51"/>
  <c r="I2" i="51"/>
  <c r="H2" i="51"/>
  <c r="G2" i="51"/>
  <c r="F2" i="51"/>
  <c r="E2" i="51"/>
  <c r="D2" i="51"/>
  <c r="C2" i="51"/>
  <c r="N26" i="50"/>
  <c r="M26" i="50"/>
  <c r="L26" i="50"/>
  <c r="K26" i="50"/>
  <c r="J26" i="50"/>
  <c r="I26" i="50"/>
  <c r="H26" i="50"/>
  <c r="G26" i="50"/>
  <c r="F26" i="50"/>
  <c r="E26" i="50"/>
  <c r="D26" i="50"/>
  <c r="C26" i="50"/>
  <c r="N25" i="50"/>
  <c r="M25" i="50"/>
  <c r="L25" i="50"/>
  <c r="K25" i="50"/>
  <c r="J25" i="50"/>
  <c r="I25" i="50"/>
  <c r="H25" i="50"/>
  <c r="G25" i="50"/>
  <c r="F25" i="50"/>
  <c r="E25" i="50"/>
  <c r="D25" i="50"/>
  <c r="C25" i="50"/>
  <c r="N24" i="50"/>
  <c r="M24" i="50"/>
  <c r="L24" i="50"/>
  <c r="K24" i="50"/>
  <c r="J24" i="50"/>
  <c r="I24" i="50"/>
  <c r="H24" i="50"/>
  <c r="G24" i="50"/>
  <c r="F24" i="50"/>
  <c r="E24" i="50"/>
  <c r="D24" i="50"/>
  <c r="C24" i="50"/>
  <c r="N23" i="50"/>
  <c r="M23" i="50"/>
  <c r="L23" i="50"/>
  <c r="K23" i="50"/>
  <c r="J23" i="50"/>
  <c r="I23" i="50"/>
  <c r="H23" i="50"/>
  <c r="G23" i="50"/>
  <c r="F23" i="50"/>
  <c r="E23" i="50"/>
  <c r="D23" i="50"/>
  <c r="C23" i="50"/>
  <c r="N22" i="50"/>
  <c r="M22" i="50"/>
  <c r="L22" i="50"/>
  <c r="K22" i="50"/>
  <c r="J22" i="50"/>
  <c r="I22" i="50"/>
  <c r="H22" i="50"/>
  <c r="G22" i="50"/>
  <c r="F22" i="50"/>
  <c r="E22" i="50"/>
  <c r="D22" i="50"/>
  <c r="C22" i="50"/>
  <c r="N21" i="50"/>
  <c r="M21" i="50"/>
  <c r="L21" i="50"/>
  <c r="K21" i="50"/>
  <c r="J21" i="50"/>
  <c r="I21" i="50"/>
  <c r="H21" i="50"/>
  <c r="G21" i="50"/>
  <c r="F21" i="50"/>
  <c r="E21" i="50"/>
  <c r="D21" i="50"/>
  <c r="C21" i="50"/>
  <c r="N20" i="50"/>
  <c r="M20" i="50"/>
  <c r="L20" i="50"/>
  <c r="K20" i="50"/>
  <c r="J20" i="50"/>
  <c r="I20" i="50"/>
  <c r="H20" i="50"/>
  <c r="G20" i="50"/>
  <c r="F20" i="50"/>
  <c r="E20" i="50"/>
  <c r="D20" i="50"/>
  <c r="C20" i="50"/>
  <c r="N19" i="50"/>
  <c r="M19" i="50"/>
  <c r="L19" i="50"/>
  <c r="K19" i="50"/>
  <c r="J19" i="50"/>
  <c r="I19" i="50"/>
  <c r="H19" i="50"/>
  <c r="G19" i="50"/>
  <c r="F19" i="50"/>
  <c r="E19" i="50"/>
  <c r="D19" i="50"/>
  <c r="C19" i="50"/>
  <c r="N18" i="50"/>
  <c r="M18" i="50"/>
  <c r="L18" i="50"/>
  <c r="K18" i="50"/>
  <c r="J18" i="50"/>
  <c r="I18" i="50"/>
  <c r="H18" i="50"/>
  <c r="G18" i="50"/>
  <c r="F18" i="50"/>
  <c r="E18" i="50"/>
  <c r="D18" i="50"/>
  <c r="C18" i="50"/>
  <c r="N17" i="50"/>
  <c r="M17" i="50"/>
  <c r="L17" i="50"/>
  <c r="K17" i="50"/>
  <c r="J17" i="50"/>
  <c r="I17" i="50"/>
  <c r="H17" i="50"/>
  <c r="G17" i="50"/>
  <c r="F17" i="50"/>
  <c r="E17" i="50"/>
  <c r="D17" i="50"/>
  <c r="C17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N9" i="50"/>
  <c r="M9" i="50"/>
  <c r="L9" i="50"/>
  <c r="K9" i="50"/>
  <c r="J9" i="50"/>
  <c r="I9" i="50"/>
  <c r="H9" i="50"/>
  <c r="G9" i="50"/>
  <c r="F9" i="50"/>
  <c r="E9" i="50"/>
  <c r="D9" i="50"/>
  <c r="C9" i="50"/>
  <c r="N8" i="50"/>
  <c r="M8" i="50"/>
  <c r="L8" i="50"/>
  <c r="K8" i="50"/>
  <c r="J8" i="50"/>
  <c r="I8" i="50"/>
  <c r="H8" i="50"/>
  <c r="G8" i="50"/>
  <c r="F8" i="50"/>
  <c r="E8" i="50"/>
  <c r="D8" i="50"/>
  <c r="C8" i="50"/>
  <c r="N7" i="50"/>
  <c r="M7" i="50"/>
  <c r="L7" i="50"/>
  <c r="K7" i="50"/>
  <c r="J7" i="50"/>
  <c r="I7" i="50"/>
  <c r="H7" i="50"/>
  <c r="G7" i="50"/>
  <c r="F7" i="50"/>
  <c r="E7" i="50"/>
  <c r="D7" i="50"/>
  <c r="C7" i="50"/>
  <c r="N6" i="50"/>
  <c r="M6" i="50"/>
  <c r="L6" i="50"/>
  <c r="K6" i="50"/>
  <c r="J6" i="50"/>
  <c r="I6" i="50"/>
  <c r="H6" i="50"/>
  <c r="G6" i="50"/>
  <c r="F6" i="50"/>
  <c r="E6" i="50"/>
  <c r="D6" i="50"/>
  <c r="C6" i="50"/>
  <c r="N5" i="50"/>
  <c r="M5" i="50"/>
  <c r="L5" i="50"/>
  <c r="K5" i="50"/>
  <c r="J5" i="50"/>
  <c r="I5" i="50"/>
  <c r="H5" i="50"/>
  <c r="G5" i="50"/>
  <c r="F5" i="50"/>
  <c r="E5" i="50"/>
  <c r="D5" i="50"/>
  <c r="C5" i="50"/>
  <c r="N4" i="50"/>
  <c r="M4" i="50"/>
  <c r="L4" i="50"/>
  <c r="K4" i="50"/>
  <c r="J4" i="50"/>
  <c r="I4" i="50"/>
  <c r="H4" i="50"/>
  <c r="G4" i="50"/>
  <c r="F4" i="50"/>
  <c r="E4" i="50"/>
  <c r="D4" i="50"/>
  <c r="C4" i="50"/>
  <c r="N3" i="50"/>
  <c r="M3" i="50"/>
  <c r="L3" i="50"/>
  <c r="K3" i="50"/>
  <c r="J3" i="50"/>
  <c r="I3" i="50"/>
  <c r="H3" i="50"/>
  <c r="G3" i="50"/>
  <c r="F3" i="50"/>
  <c r="E3" i="50"/>
  <c r="D3" i="50"/>
  <c r="C3" i="50"/>
  <c r="N2" i="50"/>
  <c r="M2" i="50"/>
  <c r="L2" i="50"/>
  <c r="K2" i="50"/>
  <c r="J2" i="50"/>
  <c r="I2" i="50"/>
  <c r="H2" i="50"/>
  <c r="G2" i="50"/>
  <c r="F2" i="50"/>
  <c r="E2" i="50"/>
  <c r="D2" i="50"/>
  <c r="C2" i="50"/>
  <c r="H28" i="48" l="1"/>
  <c r="H2" i="48"/>
  <c r="H3" i="48"/>
  <c r="H4" i="48"/>
  <c r="H5" i="48"/>
  <c r="H6" i="48"/>
  <c r="H7" i="48"/>
  <c r="H8" i="48"/>
  <c r="H9" i="48"/>
  <c r="H10" i="48"/>
  <c r="H11" i="48"/>
  <c r="H12" i="48"/>
  <c r="H13" i="48"/>
  <c r="H14" i="48"/>
  <c r="H15" i="48"/>
  <c r="H16" i="48"/>
  <c r="H17" i="48"/>
  <c r="H18" i="48"/>
  <c r="H19" i="48"/>
  <c r="H20" i="48"/>
  <c r="H21" i="48"/>
  <c r="H22" i="48"/>
  <c r="H23" i="48"/>
  <c r="H24" i="48"/>
  <c r="H25" i="48"/>
  <c r="H26" i="48"/>
  <c r="H27" i="48"/>
  <c r="H1" i="48"/>
  <c r="C27" i="48"/>
  <c r="C26" i="48"/>
  <c r="C25" i="48"/>
  <c r="C24" i="48"/>
  <c r="C23" i="48"/>
  <c r="C22" i="48"/>
  <c r="C21" i="48"/>
  <c r="C20" i="48"/>
  <c r="C19" i="48"/>
  <c r="C18" i="48"/>
  <c r="C17" i="48"/>
  <c r="C16" i="48"/>
  <c r="C15" i="48"/>
  <c r="C14" i="48"/>
  <c r="C13" i="48"/>
  <c r="C12" i="48"/>
  <c r="C11" i="48"/>
  <c r="C10" i="48"/>
  <c r="C9" i="48"/>
  <c r="C8" i="48"/>
  <c r="C7" i="48"/>
  <c r="C6" i="48"/>
  <c r="C5" i="48"/>
  <c r="C4" i="48"/>
  <c r="C3" i="48"/>
  <c r="C2" i="48"/>
  <c r="C1" i="48"/>
  <c r="B5" i="47" l="1"/>
  <c r="C5" i="47"/>
  <c r="D5" i="47"/>
  <c r="E5" i="47"/>
  <c r="F5" i="47"/>
  <c r="G5" i="47"/>
  <c r="H5" i="47"/>
  <c r="I5" i="47"/>
  <c r="J5" i="47"/>
  <c r="K5" i="47"/>
  <c r="L5" i="47"/>
  <c r="M5" i="47"/>
  <c r="B6" i="47"/>
  <c r="C6" i="47"/>
  <c r="D6" i="47"/>
  <c r="E6" i="47"/>
  <c r="F6" i="47"/>
  <c r="G6" i="47"/>
  <c r="H6" i="47"/>
  <c r="I6" i="47"/>
  <c r="J6" i="47"/>
  <c r="K6" i="47"/>
  <c r="L6" i="47"/>
  <c r="M6" i="47"/>
  <c r="B7" i="47"/>
  <c r="C7" i="47"/>
  <c r="D7" i="47"/>
  <c r="E7" i="47"/>
  <c r="F7" i="47"/>
  <c r="G7" i="47"/>
  <c r="H7" i="47"/>
  <c r="I7" i="47"/>
  <c r="J7" i="47"/>
  <c r="K7" i="47"/>
  <c r="L7" i="47"/>
  <c r="M7" i="47"/>
  <c r="B8" i="47"/>
  <c r="C8" i="47"/>
  <c r="D8" i="47"/>
  <c r="E8" i="47"/>
  <c r="F8" i="47"/>
  <c r="G8" i="47"/>
  <c r="H8" i="47"/>
  <c r="I8" i="47"/>
  <c r="J8" i="47"/>
  <c r="K8" i="47"/>
  <c r="L8" i="47"/>
  <c r="M8" i="47"/>
  <c r="B9" i="47"/>
  <c r="C9" i="47"/>
  <c r="D9" i="47"/>
  <c r="E9" i="47"/>
  <c r="F9" i="47"/>
  <c r="G9" i="47"/>
  <c r="H9" i="47"/>
  <c r="I9" i="47"/>
  <c r="J9" i="47"/>
  <c r="K9" i="47"/>
  <c r="L9" i="47"/>
  <c r="M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B17" i="47"/>
  <c r="C17" i="47"/>
  <c r="D17" i="47"/>
  <c r="E17" i="47"/>
  <c r="F17" i="47"/>
  <c r="G17" i="47"/>
  <c r="H17" i="47"/>
  <c r="I17" i="47"/>
  <c r="J17" i="47"/>
  <c r="K17" i="47"/>
  <c r="L17" i="47"/>
  <c r="M17" i="47"/>
  <c r="B18" i="47"/>
  <c r="C18" i="47"/>
  <c r="D18" i="47"/>
  <c r="E18" i="47"/>
  <c r="F18" i="47"/>
  <c r="G18" i="47"/>
  <c r="H18" i="47"/>
  <c r="I18" i="47"/>
  <c r="J18" i="47"/>
  <c r="K18" i="47"/>
  <c r="L18" i="47"/>
  <c r="M18" i="47"/>
  <c r="C2" i="47"/>
  <c r="D2" i="47"/>
  <c r="E2" i="47"/>
  <c r="F2" i="47"/>
  <c r="G2" i="47"/>
  <c r="H2" i="47"/>
  <c r="I2" i="47"/>
  <c r="J2" i="47"/>
  <c r="K2" i="47"/>
  <c r="L2" i="47"/>
  <c r="M2" i="47"/>
  <c r="C3" i="47"/>
  <c r="D3" i="47"/>
  <c r="E3" i="47"/>
  <c r="F3" i="47"/>
  <c r="G3" i="47"/>
  <c r="H3" i="47"/>
  <c r="I3" i="47"/>
  <c r="J3" i="47"/>
  <c r="K3" i="47"/>
  <c r="L3" i="47"/>
  <c r="M3" i="47"/>
  <c r="C4" i="47"/>
  <c r="D4" i="47"/>
  <c r="E4" i="47"/>
  <c r="F4" i="47"/>
  <c r="G4" i="47"/>
  <c r="H4" i="47"/>
  <c r="I4" i="47"/>
  <c r="J4" i="47"/>
  <c r="K4" i="47"/>
  <c r="L4" i="47"/>
  <c r="M4" i="47"/>
  <c r="B2" i="47"/>
  <c r="B3" i="47"/>
  <c r="B4" i="47"/>
  <c r="D4" i="46"/>
  <c r="D75" i="46" s="1"/>
  <c r="E4" i="46"/>
  <c r="E75" i="46" s="1"/>
  <c r="F4" i="46"/>
  <c r="F75" i="46" s="1"/>
  <c r="G4" i="46"/>
  <c r="G75" i="46" s="1"/>
  <c r="H4" i="46"/>
  <c r="H75" i="46" s="1"/>
  <c r="I4" i="46"/>
  <c r="I75" i="46" s="1"/>
  <c r="J4" i="46"/>
  <c r="J75" i="46" s="1"/>
  <c r="K4" i="46"/>
  <c r="K75" i="46" s="1"/>
  <c r="L4" i="46"/>
  <c r="L75" i="46" s="1"/>
  <c r="M4" i="46"/>
  <c r="M75" i="46" s="1"/>
  <c r="N4" i="46"/>
  <c r="N75" i="46" s="1"/>
  <c r="C4" i="46"/>
  <c r="C75" i="46" s="1"/>
  <c r="D3" i="46"/>
  <c r="D74" i="46" s="1"/>
  <c r="E3" i="46"/>
  <c r="E74" i="46" s="1"/>
  <c r="F3" i="46"/>
  <c r="F74" i="46" s="1"/>
  <c r="G3" i="46"/>
  <c r="G74" i="46" s="1"/>
  <c r="H3" i="46"/>
  <c r="H74" i="46" s="1"/>
  <c r="I3" i="46"/>
  <c r="I74" i="46" s="1"/>
  <c r="J3" i="46"/>
  <c r="J74" i="46" s="1"/>
  <c r="K3" i="46"/>
  <c r="K74" i="46" s="1"/>
  <c r="L3" i="46"/>
  <c r="L74" i="46" s="1"/>
  <c r="M3" i="46"/>
  <c r="M74" i="46" s="1"/>
  <c r="N3" i="46"/>
  <c r="N74" i="46" s="1"/>
  <c r="C3" i="46"/>
  <c r="C74" i="46" s="1"/>
  <c r="D2" i="46"/>
  <c r="D73" i="46" s="1"/>
  <c r="E2" i="46"/>
  <c r="E73" i="46" s="1"/>
  <c r="F2" i="46"/>
  <c r="F73" i="46" s="1"/>
  <c r="G2" i="46"/>
  <c r="G73" i="46" s="1"/>
  <c r="H2" i="46"/>
  <c r="H73" i="46" s="1"/>
  <c r="I2" i="46"/>
  <c r="I73" i="46" s="1"/>
  <c r="J2" i="46"/>
  <c r="J73" i="46" s="1"/>
  <c r="K2" i="46"/>
  <c r="K73" i="46" s="1"/>
  <c r="L2" i="46"/>
  <c r="L73" i="46" s="1"/>
  <c r="M2" i="46"/>
  <c r="M73" i="46" s="1"/>
  <c r="N2" i="46"/>
  <c r="N73" i="46" s="1"/>
  <c r="C2" i="46"/>
  <c r="C73" i="46" s="1"/>
  <c r="G3" i="12" l="1"/>
  <c r="H3" i="12"/>
  <c r="I3" i="12"/>
  <c r="J3" i="12"/>
  <c r="K3" i="12"/>
  <c r="L3" i="12"/>
  <c r="M3" i="12"/>
  <c r="N3" i="12"/>
  <c r="O3" i="12"/>
  <c r="P3" i="12"/>
  <c r="Q3" i="12"/>
  <c r="G4" i="12"/>
  <c r="H4" i="12"/>
  <c r="I4" i="12"/>
  <c r="J4" i="12"/>
  <c r="K4" i="12"/>
  <c r="L4" i="12"/>
  <c r="M4" i="12"/>
  <c r="N4" i="12"/>
  <c r="O4" i="12"/>
  <c r="P4" i="12"/>
  <c r="Q4" i="12"/>
  <c r="G5" i="12"/>
  <c r="H5" i="12"/>
  <c r="I5" i="12"/>
  <c r="J5" i="12"/>
  <c r="K5" i="12"/>
  <c r="L5" i="12"/>
  <c r="M5" i="12"/>
  <c r="N5" i="12"/>
  <c r="O5" i="12"/>
  <c r="P5" i="12"/>
  <c r="Q5" i="12"/>
  <c r="G6" i="12"/>
  <c r="H6" i="12"/>
  <c r="I6" i="12"/>
  <c r="J6" i="12"/>
  <c r="K6" i="12"/>
  <c r="L6" i="12"/>
  <c r="M6" i="12"/>
  <c r="N6" i="12"/>
  <c r="O6" i="12"/>
  <c r="P6" i="12"/>
  <c r="Q6" i="12"/>
  <c r="G7" i="12"/>
  <c r="H7" i="12"/>
  <c r="I7" i="12"/>
  <c r="J7" i="12"/>
  <c r="K7" i="12"/>
  <c r="L7" i="12"/>
  <c r="M7" i="12"/>
  <c r="N7" i="12"/>
  <c r="O7" i="12"/>
  <c r="P7" i="12"/>
  <c r="Q7" i="12"/>
  <c r="G8" i="12"/>
  <c r="H8" i="12"/>
  <c r="I8" i="12"/>
  <c r="J8" i="12"/>
  <c r="K8" i="12"/>
  <c r="L8" i="12"/>
  <c r="M8" i="12"/>
  <c r="N8" i="12"/>
  <c r="O8" i="12"/>
  <c r="P8" i="12"/>
  <c r="Q8" i="12"/>
  <c r="G9" i="12"/>
  <c r="H9" i="12"/>
  <c r="I9" i="12"/>
  <c r="J9" i="12"/>
  <c r="K9" i="12"/>
  <c r="L9" i="12"/>
  <c r="M9" i="12"/>
  <c r="N9" i="12"/>
  <c r="O9" i="12"/>
  <c r="P9" i="12"/>
  <c r="Q9" i="12"/>
  <c r="G10" i="12"/>
  <c r="H10" i="12"/>
  <c r="I10" i="12"/>
  <c r="J10" i="12"/>
  <c r="K10" i="12"/>
  <c r="L10" i="12"/>
  <c r="M10" i="12"/>
  <c r="N10" i="12"/>
  <c r="O10" i="12"/>
  <c r="P10" i="12"/>
  <c r="Q10" i="12"/>
  <c r="G11" i="12"/>
  <c r="H11" i="12"/>
  <c r="I11" i="12"/>
  <c r="J11" i="12"/>
  <c r="K11" i="12"/>
  <c r="L11" i="12"/>
  <c r="M11" i="12"/>
  <c r="N11" i="12"/>
  <c r="O11" i="12"/>
  <c r="P11" i="12"/>
  <c r="Q11" i="12"/>
  <c r="G12" i="12"/>
  <c r="H12" i="12"/>
  <c r="I12" i="12"/>
  <c r="J12" i="12"/>
  <c r="K12" i="12"/>
  <c r="L12" i="12"/>
  <c r="M12" i="12"/>
  <c r="N12" i="12"/>
  <c r="O12" i="12"/>
  <c r="P12" i="12"/>
  <c r="Q12" i="12"/>
  <c r="G13" i="12"/>
  <c r="H13" i="12"/>
  <c r="I13" i="12"/>
  <c r="J13" i="12"/>
  <c r="K13" i="12"/>
  <c r="L13" i="12"/>
  <c r="M13" i="12"/>
  <c r="N13" i="12"/>
  <c r="O13" i="12"/>
  <c r="P13" i="12"/>
  <c r="Q13" i="12"/>
  <c r="G14" i="12"/>
  <c r="H14" i="12"/>
  <c r="I14" i="12"/>
  <c r="J14" i="12"/>
  <c r="K14" i="12"/>
  <c r="L14" i="12"/>
  <c r="M14" i="12"/>
  <c r="N14" i="12"/>
  <c r="O14" i="12"/>
  <c r="P14" i="12"/>
  <c r="Q14" i="12"/>
  <c r="G15" i="12"/>
  <c r="H15" i="12"/>
  <c r="I15" i="12"/>
  <c r="J15" i="12"/>
  <c r="K15" i="12"/>
  <c r="L15" i="12"/>
  <c r="M15" i="12"/>
  <c r="N15" i="12"/>
  <c r="O15" i="12"/>
  <c r="P15" i="12"/>
  <c r="Q15" i="12"/>
  <c r="G16" i="12"/>
  <c r="H16" i="12"/>
  <c r="I16" i="12"/>
  <c r="J16" i="12"/>
  <c r="K16" i="12"/>
  <c r="L16" i="12"/>
  <c r="M16" i="12"/>
  <c r="N16" i="12"/>
  <c r="O16" i="12"/>
  <c r="P16" i="12"/>
  <c r="Q16" i="12"/>
  <c r="G17" i="12"/>
  <c r="H17" i="12"/>
  <c r="I17" i="12"/>
  <c r="J17" i="12"/>
  <c r="K17" i="12"/>
  <c r="L17" i="12"/>
  <c r="M17" i="12"/>
  <c r="N17" i="12"/>
  <c r="O17" i="12"/>
  <c r="P17" i="12"/>
  <c r="Q17" i="12"/>
  <c r="G18" i="12"/>
  <c r="H18" i="12"/>
  <c r="I18" i="12"/>
  <c r="J18" i="12"/>
  <c r="K18" i="12"/>
  <c r="L18" i="12"/>
  <c r="M18" i="12"/>
  <c r="N18" i="12"/>
  <c r="O18" i="12"/>
  <c r="P18" i="12"/>
  <c r="Q18" i="12"/>
  <c r="G19" i="12"/>
  <c r="H19" i="12"/>
  <c r="I19" i="12"/>
  <c r="J19" i="12"/>
  <c r="K19" i="12"/>
  <c r="L19" i="12"/>
  <c r="M19" i="12"/>
  <c r="N19" i="12"/>
  <c r="O19" i="12"/>
  <c r="P19" i="12"/>
  <c r="Q19" i="12"/>
  <c r="G20" i="12"/>
  <c r="H20" i="12"/>
  <c r="I20" i="12"/>
  <c r="J20" i="12"/>
  <c r="K20" i="12"/>
  <c r="L20" i="12"/>
  <c r="M20" i="12"/>
  <c r="N20" i="12"/>
  <c r="O20" i="12"/>
  <c r="P20" i="12"/>
  <c r="Q20" i="12"/>
  <c r="G21" i="12"/>
  <c r="H21" i="12"/>
  <c r="I21" i="12"/>
  <c r="J21" i="12"/>
  <c r="K21" i="12"/>
  <c r="L21" i="12"/>
  <c r="M21" i="12"/>
  <c r="N21" i="12"/>
  <c r="O21" i="12"/>
  <c r="P21" i="12"/>
  <c r="Q21" i="12"/>
  <c r="G22" i="12"/>
  <c r="H22" i="12"/>
  <c r="I22" i="12"/>
  <c r="J22" i="12"/>
  <c r="K22" i="12"/>
  <c r="L22" i="12"/>
  <c r="M22" i="12"/>
  <c r="N22" i="12"/>
  <c r="O22" i="12"/>
  <c r="P22" i="12"/>
  <c r="Q22" i="12"/>
  <c r="G23" i="12"/>
  <c r="H23" i="12"/>
  <c r="I23" i="12"/>
  <c r="J23" i="12"/>
  <c r="K23" i="12"/>
  <c r="L23" i="12"/>
  <c r="M23" i="12"/>
  <c r="N23" i="12"/>
  <c r="O23" i="12"/>
  <c r="P23" i="12"/>
  <c r="Q23" i="12"/>
  <c r="G24" i="12"/>
  <c r="H24" i="12"/>
  <c r="I24" i="12"/>
  <c r="J24" i="12"/>
  <c r="K24" i="12"/>
  <c r="L24" i="12"/>
  <c r="M24" i="12"/>
  <c r="N24" i="12"/>
  <c r="O24" i="12"/>
  <c r="P24" i="12"/>
  <c r="Q24" i="12"/>
  <c r="G25" i="12"/>
  <c r="H25" i="12"/>
  <c r="I25" i="12"/>
  <c r="J25" i="12"/>
  <c r="K25" i="12"/>
  <c r="L25" i="12"/>
  <c r="M25" i="12"/>
  <c r="N25" i="12"/>
  <c r="O25" i="12"/>
  <c r="P25" i="12"/>
  <c r="Q25" i="12"/>
  <c r="G26" i="12"/>
  <c r="H26" i="12"/>
  <c r="I26" i="12"/>
  <c r="J26" i="12"/>
  <c r="K26" i="12"/>
  <c r="L26" i="12"/>
  <c r="M26" i="12"/>
  <c r="N26" i="12"/>
  <c r="O26" i="12"/>
  <c r="P26" i="12"/>
  <c r="Q26" i="12"/>
  <c r="G27" i="12"/>
  <c r="H27" i="12"/>
  <c r="I27" i="12"/>
  <c r="J27" i="12"/>
  <c r="K27" i="12"/>
  <c r="L27" i="12"/>
  <c r="M27" i="12"/>
  <c r="N27" i="12"/>
  <c r="O27" i="12"/>
  <c r="P27" i="12"/>
  <c r="Q27" i="12"/>
  <c r="G28" i="12"/>
  <c r="H28" i="12"/>
  <c r="I28" i="12"/>
  <c r="J28" i="12"/>
  <c r="K28" i="12"/>
  <c r="L28" i="12"/>
  <c r="M28" i="12"/>
  <c r="N28" i="12"/>
  <c r="O28" i="12"/>
  <c r="P28" i="12"/>
  <c r="Q28" i="12"/>
  <c r="G29" i="12"/>
  <c r="H29" i="12"/>
  <c r="I29" i="12"/>
  <c r="J29" i="12"/>
  <c r="K29" i="12"/>
  <c r="L29" i="12"/>
  <c r="M29" i="12"/>
  <c r="N29" i="12"/>
  <c r="O29" i="12"/>
  <c r="P29" i="12"/>
  <c r="Q29" i="12"/>
  <c r="G30" i="12"/>
  <c r="H30" i="12"/>
  <c r="I30" i="12"/>
  <c r="J30" i="12"/>
  <c r="K30" i="12"/>
  <c r="L30" i="12"/>
  <c r="M30" i="12"/>
  <c r="N30" i="12"/>
  <c r="O30" i="12"/>
  <c r="P30" i="12"/>
  <c r="Q30" i="12"/>
  <c r="G31" i="12"/>
  <c r="H31" i="12"/>
  <c r="I31" i="12"/>
  <c r="J31" i="12"/>
  <c r="K31" i="12"/>
  <c r="L31" i="12"/>
  <c r="M31" i="12"/>
  <c r="N31" i="12"/>
  <c r="O31" i="12"/>
  <c r="P31" i="12"/>
  <c r="Q31" i="12"/>
  <c r="G32" i="12"/>
  <c r="H32" i="12"/>
  <c r="I32" i="12"/>
  <c r="J32" i="12"/>
  <c r="K32" i="12"/>
  <c r="L32" i="12"/>
  <c r="M32" i="12"/>
  <c r="N32" i="12"/>
  <c r="O32" i="12"/>
  <c r="P32" i="12"/>
  <c r="Q32" i="12"/>
  <c r="G33" i="12"/>
  <c r="H33" i="12"/>
  <c r="I33" i="12"/>
  <c r="J33" i="12"/>
  <c r="K33" i="12"/>
  <c r="L33" i="12"/>
  <c r="M33" i="12"/>
  <c r="N33" i="12"/>
  <c r="O33" i="12"/>
  <c r="P33" i="12"/>
  <c r="Q33" i="12"/>
  <c r="G34" i="12"/>
  <c r="H34" i="12"/>
  <c r="I34" i="12"/>
  <c r="J34" i="12"/>
  <c r="K34" i="12"/>
  <c r="L34" i="12"/>
  <c r="M34" i="12"/>
  <c r="N34" i="12"/>
  <c r="O34" i="12"/>
  <c r="P34" i="12"/>
  <c r="Q34" i="12"/>
  <c r="G35" i="12"/>
  <c r="H35" i="12"/>
  <c r="I35" i="12"/>
  <c r="J35" i="12"/>
  <c r="K35" i="12"/>
  <c r="L35" i="12"/>
  <c r="M35" i="12"/>
  <c r="N35" i="12"/>
  <c r="O35" i="12"/>
  <c r="P35" i="12"/>
  <c r="Q35" i="12"/>
  <c r="G36" i="12"/>
  <c r="H36" i="12"/>
  <c r="I36" i="12"/>
  <c r="J36" i="12"/>
  <c r="K36" i="12"/>
  <c r="L36" i="12"/>
  <c r="M36" i="12"/>
  <c r="N36" i="12"/>
  <c r="O36" i="12"/>
  <c r="P36" i="12"/>
  <c r="Q36" i="12"/>
  <c r="G37" i="12"/>
  <c r="H37" i="12"/>
  <c r="I37" i="12"/>
  <c r="J37" i="12"/>
  <c r="K37" i="12"/>
  <c r="L37" i="12"/>
  <c r="M37" i="12"/>
  <c r="N37" i="12"/>
  <c r="O37" i="12"/>
  <c r="P37" i="12"/>
  <c r="Q37" i="12"/>
  <c r="G38" i="12"/>
  <c r="H38" i="12"/>
  <c r="I38" i="12"/>
  <c r="J38" i="12"/>
  <c r="K38" i="12"/>
  <c r="L38" i="12"/>
  <c r="M38" i="12"/>
  <c r="N38" i="12"/>
  <c r="O38" i="12"/>
  <c r="P38" i="12"/>
  <c r="Q38" i="12"/>
  <c r="G39" i="12"/>
  <c r="H39" i="12"/>
  <c r="I39" i="12"/>
  <c r="J39" i="12"/>
  <c r="K39" i="12"/>
  <c r="L39" i="12"/>
  <c r="M39" i="12"/>
  <c r="N39" i="12"/>
  <c r="O39" i="12"/>
  <c r="P39" i="12"/>
  <c r="Q39" i="12"/>
  <c r="G40" i="12"/>
  <c r="H40" i="12"/>
  <c r="I40" i="12"/>
  <c r="J40" i="12"/>
  <c r="K40" i="12"/>
  <c r="L40" i="12"/>
  <c r="M40" i="12"/>
  <c r="N40" i="12"/>
  <c r="O40" i="12"/>
  <c r="P40" i="12"/>
  <c r="Q40" i="12"/>
  <c r="G41" i="12"/>
  <c r="H41" i="12"/>
  <c r="I41" i="12"/>
  <c r="J41" i="12"/>
  <c r="K41" i="12"/>
  <c r="L41" i="12"/>
  <c r="M41" i="12"/>
  <c r="N41" i="12"/>
  <c r="O41" i="12"/>
  <c r="P41" i="12"/>
  <c r="Q41" i="12"/>
  <c r="G42" i="12"/>
  <c r="H42" i="12"/>
  <c r="I42" i="12"/>
  <c r="J42" i="12"/>
  <c r="K42" i="12"/>
  <c r="L42" i="12"/>
  <c r="M42" i="12"/>
  <c r="N42" i="12"/>
  <c r="O42" i="12"/>
  <c r="P42" i="12"/>
  <c r="Q42" i="12"/>
  <c r="G43" i="12"/>
  <c r="H43" i="12"/>
  <c r="I43" i="12"/>
  <c r="J43" i="12"/>
  <c r="K43" i="12"/>
  <c r="L43" i="12"/>
  <c r="M43" i="12"/>
  <c r="N43" i="12"/>
  <c r="O43" i="12"/>
  <c r="P43" i="12"/>
  <c r="Q43" i="12"/>
  <c r="G44" i="12"/>
  <c r="H44" i="12"/>
  <c r="I44" i="12"/>
  <c r="J44" i="12"/>
  <c r="K44" i="12"/>
  <c r="L44" i="12"/>
  <c r="M44" i="12"/>
  <c r="N44" i="12"/>
  <c r="O44" i="12"/>
  <c r="P44" i="12"/>
  <c r="Q44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3" i="12"/>
  <c r="A2" i="45" l="1"/>
  <c r="A3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3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" i="43"/>
  <c r="D8" i="41" l="1"/>
  <c r="E8" i="41"/>
  <c r="F8" i="41"/>
  <c r="G8" i="41"/>
  <c r="H8" i="41"/>
  <c r="I8" i="41"/>
  <c r="J8" i="41"/>
  <c r="K8" i="41"/>
  <c r="L8" i="41"/>
  <c r="M8" i="41"/>
  <c r="N8" i="41"/>
  <c r="C8" i="41"/>
  <c r="E34" i="30" l="1"/>
  <c r="F34" i="30"/>
  <c r="G34" i="30"/>
  <c r="H34" i="30"/>
  <c r="I34" i="30"/>
  <c r="J34" i="30"/>
  <c r="K34" i="30"/>
  <c r="L34" i="30"/>
  <c r="M34" i="30"/>
  <c r="N34" i="30"/>
  <c r="O34" i="30"/>
  <c r="D34" i="30"/>
  <c r="V2" i="30"/>
  <c r="W2" i="30"/>
  <c r="X2" i="30"/>
  <c r="Y2" i="30"/>
  <c r="Z2" i="30"/>
  <c r="AA2" i="30"/>
  <c r="AB2" i="30"/>
  <c r="AC2" i="30"/>
  <c r="AD2" i="30"/>
  <c r="AE2" i="30"/>
  <c r="AF2" i="30"/>
  <c r="V3" i="30"/>
  <c r="W3" i="30"/>
  <c r="X3" i="30"/>
  <c r="Y3" i="30"/>
  <c r="Z3" i="30"/>
  <c r="AA3" i="30"/>
  <c r="AB3" i="30"/>
  <c r="AC3" i="30"/>
  <c r="AD3" i="30"/>
  <c r="AE3" i="30"/>
  <c r="AF3" i="30"/>
  <c r="V4" i="30"/>
  <c r="W4" i="30"/>
  <c r="X4" i="30"/>
  <c r="Y4" i="30"/>
  <c r="Z4" i="30"/>
  <c r="AA4" i="30"/>
  <c r="AB4" i="30"/>
  <c r="AC4" i="30"/>
  <c r="AD4" i="30"/>
  <c r="AE4" i="30"/>
  <c r="AF4" i="30"/>
  <c r="V5" i="30"/>
  <c r="W5" i="30"/>
  <c r="X5" i="30"/>
  <c r="Y5" i="30"/>
  <c r="Z5" i="30"/>
  <c r="AA5" i="30"/>
  <c r="AB5" i="30"/>
  <c r="AC5" i="30"/>
  <c r="AD5" i="30"/>
  <c r="AE5" i="30"/>
  <c r="AF5" i="30"/>
  <c r="V6" i="30"/>
  <c r="W6" i="30"/>
  <c r="X6" i="30"/>
  <c r="Y6" i="30"/>
  <c r="Z6" i="30"/>
  <c r="AA6" i="30"/>
  <c r="AB6" i="30"/>
  <c r="AC6" i="30"/>
  <c r="AD6" i="30"/>
  <c r="AE6" i="30"/>
  <c r="AF6" i="30"/>
  <c r="V7" i="30"/>
  <c r="W7" i="30"/>
  <c r="X7" i="30"/>
  <c r="Y7" i="30"/>
  <c r="Z7" i="30"/>
  <c r="AA7" i="30"/>
  <c r="AB7" i="30"/>
  <c r="AC7" i="30"/>
  <c r="AD7" i="30"/>
  <c r="AE7" i="30"/>
  <c r="AF7" i="30"/>
  <c r="V8" i="30"/>
  <c r="W8" i="30"/>
  <c r="X8" i="30"/>
  <c r="Y8" i="30"/>
  <c r="Z8" i="30"/>
  <c r="AA8" i="30"/>
  <c r="AB8" i="30"/>
  <c r="AC8" i="30"/>
  <c r="AD8" i="30"/>
  <c r="AE8" i="30"/>
  <c r="AF8" i="30"/>
  <c r="V9" i="30"/>
  <c r="W9" i="30"/>
  <c r="X9" i="30"/>
  <c r="Y9" i="30"/>
  <c r="Z9" i="30"/>
  <c r="AA9" i="30"/>
  <c r="AB9" i="30"/>
  <c r="AC9" i="30"/>
  <c r="AD9" i="30"/>
  <c r="AE9" i="30"/>
  <c r="AF9" i="30"/>
  <c r="V10" i="30"/>
  <c r="W10" i="30"/>
  <c r="X10" i="30"/>
  <c r="Y10" i="30"/>
  <c r="Z10" i="30"/>
  <c r="AA10" i="30"/>
  <c r="AB10" i="30"/>
  <c r="AC10" i="30"/>
  <c r="AD10" i="30"/>
  <c r="AE10" i="30"/>
  <c r="AF10" i="30"/>
  <c r="V11" i="30"/>
  <c r="W11" i="30"/>
  <c r="X11" i="30"/>
  <c r="Y11" i="30"/>
  <c r="Z11" i="30"/>
  <c r="AA11" i="30"/>
  <c r="AB11" i="30"/>
  <c r="AC11" i="30"/>
  <c r="AD11" i="30"/>
  <c r="AE11" i="30"/>
  <c r="AF11" i="30"/>
  <c r="V12" i="30"/>
  <c r="W12" i="30"/>
  <c r="X12" i="30"/>
  <c r="Y12" i="30"/>
  <c r="Z12" i="30"/>
  <c r="AA12" i="30"/>
  <c r="AB12" i="30"/>
  <c r="AC12" i="30"/>
  <c r="AD12" i="30"/>
  <c r="AE12" i="30"/>
  <c r="AF12" i="30"/>
  <c r="V13" i="30"/>
  <c r="W13" i="30"/>
  <c r="X13" i="30"/>
  <c r="Y13" i="30"/>
  <c r="Z13" i="30"/>
  <c r="AA13" i="30"/>
  <c r="AB13" i="30"/>
  <c r="AC13" i="30"/>
  <c r="AD13" i="30"/>
  <c r="AE13" i="30"/>
  <c r="AF13" i="30"/>
  <c r="V14" i="30"/>
  <c r="W14" i="30"/>
  <c r="X14" i="30"/>
  <c r="Y14" i="30"/>
  <c r="Z14" i="30"/>
  <c r="AA14" i="30"/>
  <c r="AB14" i="30"/>
  <c r="AC14" i="30"/>
  <c r="AD14" i="30"/>
  <c r="AE14" i="30"/>
  <c r="AF14" i="30"/>
  <c r="V15" i="30"/>
  <c r="W15" i="30"/>
  <c r="X15" i="30"/>
  <c r="Y15" i="30"/>
  <c r="Z15" i="30"/>
  <c r="AA15" i="30"/>
  <c r="AB15" i="30"/>
  <c r="AC15" i="30"/>
  <c r="AD15" i="30"/>
  <c r="AE15" i="30"/>
  <c r="AF15" i="30"/>
  <c r="V16" i="30"/>
  <c r="W16" i="30"/>
  <c r="X16" i="30"/>
  <c r="Y16" i="30"/>
  <c r="Z16" i="30"/>
  <c r="AA16" i="30"/>
  <c r="AB16" i="30"/>
  <c r="AC16" i="30"/>
  <c r="AD16" i="30"/>
  <c r="AE16" i="30"/>
  <c r="AF16" i="30"/>
  <c r="V17" i="30"/>
  <c r="W17" i="30"/>
  <c r="X17" i="30"/>
  <c r="Y17" i="30"/>
  <c r="Z17" i="30"/>
  <c r="AA17" i="30"/>
  <c r="AB17" i="30"/>
  <c r="AC17" i="30"/>
  <c r="AD17" i="30"/>
  <c r="AE17" i="30"/>
  <c r="AF17" i="30"/>
  <c r="V18" i="30"/>
  <c r="W18" i="30"/>
  <c r="X18" i="30"/>
  <c r="Y18" i="30"/>
  <c r="Z18" i="30"/>
  <c r="AA18" i="30"/>
  <c r="AB18" i="30"/>
  <c r="AC18" i="30"/>
  <c r="AD18" i="30"/>
  <c r="AE18" i="30"/>
  <c r="AF18" i="30"/>
  <c r="V19" i="30"/>
  <c r="W19" i="30"/>
  <c r="X19" i="30"/>
  <c r="Y19" i="30"/>
  <c r="Z19" i="30"/>
  <c r="AA19" i="30"/>
  <c r="AB19" i="30"/>
  <c r="AC19" i="30"/>
  <c r="AD19" i="30"/>
  <c r="AE19" i="30"/>
  <c r="AF19" i="30"/>
  <c r="V20" i="30"/>
  <c r="W20" i="30"/>
  <c r="X20" i="30"/>
  <c r="Y20" i="30"/>
  <c r="Z20" i="30"/>
  <c r="AA20" i="30"/>
  <c r="AB20" i="30"/>
  <c r="AC20" i="30"/>
  <c r="AD20" i="30"/>
  <c r="AE20" i="30"/>
  <c r="AF20" i="30"/>
  <c r="V21" i="30"/>
  <c r="W21" i="30"/>
  <c r="X21" i="30"/>
  <c r="Y21" i="30"/>
  <c r="Z21" i="30"/>
  <c r="AA21" i="30"/>
  <c r="AB21" i="30"/>
  <c r="AC21" i="30"/>
  <c r="AD21" i="30"/>
  <c r="AE21" i="30"/>
  <c r="AF21" i="30"/>
  <c r="V22" i="30"/>
  <c r="W22" i="30"/>
  <c r="X22" i="30"/>
  <c r="Y22" i="30"/>
  <c r="Z22" i="30"/>
  <c r="AA22" i="30"/>
  <c r="AB22" i="30"/>
  <c r="AC22" i="30"/>
  <c r="AD22" i="30"/>
  <c r="AE22" i="30"/>
  <c r="AF22" i="30"/>
  <c r="V23" i="30"/>
  <c r="W23" i="30"/>
  <c r="X23" i="30"/>
  <c r="Y23" i="30"/>
  <c r="Z23" i="30"/>
  <c r="AA23" i="30"/>
  <c r="AB23" i="30"/>
  <c r="AC23" i="30"/>
  <c r="AD23" i="30"/>
  <c r="AE23" i="30"/>
  <c r="AF23" i="30"/>
  <c r="V24" i="30"/>
  <c r="W24" i="30"/>
  <c r="X24" i="30"/>
  <c r="Y24" i="30"/>
  <c r="Z24" i="30"/>
  <c r="AA24" i="30"/>
  <c r="AB24" i="30"/>
  <c r="AC24" i="30"/>
  <c r="AD24" i="30"/>
  <c r="AE24" i="30"/>
  <c r="AF24" i="30"/>
  <c r="V25" i="30"/>
  <c r="W25" i="30"/>
  <c r="X25" i="30"/>
  <c r="Y25" i="30"/>
  <c r="Z25" i="30"/>
  <c r="AA25" i="30"/>
  <c r="AB25" i="30"/>
  <c r="AC25" i="30"/>
  <c r="AD25" i="30"/>
  <c r="AE25" i="30"/>
  <c r="AF25" i="30"/>
  <c r="V26" i="30"/>
  <c r="W26" i="30"/>
  <c r="X26" i="30"/>
  <c r="Y26" i="30"/>
  <c r="Z26" i="30"/>
  <c r="AA26" i="30"/>
  <c r="AB26" i="30"/>
  <c r="AC26" i="30"/>
  <c r="AD26" i="30"/>
  <c r="AE26" i="30"/>
  <c r="AF26" i="30"/>
  <c r="V27" i="30"/>
  <c r="W27" i="30"/>
  <c r="X27" i="30"/>
  <c r="Y27" i="30"/>
  <c r="Z27" i="30"/>
  <c r="AA27" i="30"/>
  <c r="AB27" i="30"/>
  <c r="AC27" i="30"/>
  <c r="AD27" i="30"/>
  <c r="AE27" i="30"/>
  <c r="AF27" i="30"/>
  <c r="U3" i="30"/>
  <c r="U4" i="30"/>
  <c r="U5" i="30"/>
  <c r="U6" i="30"/>
  <c r="U7" i="30"/>
  <c r="U8" i="30"/>
  <c r="U9" i="30"/>
  <c r="U10" i="30"/>
  <c r="U11" i="30"/>
  <c r="U12" i="30"/>
  <c r="U13" i="30"/>
  <c r="U14" i="30"/>
  <c r="U15" i="30"/>
  <c r="U16" i="30"/>
  <c r="U17" i="30"/>
  <c r="U18" i="30"/>
  <c r="U19" i="30"/>
  <c r="U20" i="30"/>
  <c r="U21" i="30"/>
  <c r="U22" i="30"/>
  <c r="U23" i="30"/>
  <c r="U24" i="30"/>
  <c r="U25" i="30"/>
  <c r="U26" i="30"/>
  <c r="U27" i="30"/>
  <c r="R27" i="30"/>
  <c r="E2" i="30"/>
  <c r="F2" i="30"/>
  <c r="G2" i="30"/>
  <c r="H2" i="30"/>
  <c r="I2" i="30"/>
  <c r="J2" i="30"/>
  <c r="K2" i="30"/>
  <c r="L2" i="30"/>
  <c r="M2" i="30"/>
  <c r="N2" i="30"/>
  <c r="O2" i="30"/>
  <c r="E3" i="30"/>
  <c r="F3" i="30"/>
  <c r="G3" i="30"/>
  <c r="H3" i="30"/>
  <c r="I3" i="30"/>
  <c r="J3" i="30"/>
  <c r="K3" i="30"/>
  <c r="L3" i="30"/>
  <c r="M3" i="30"/>
  <c r="N3" i="30"/>
  <c r="O3" i="30"/>
  <c r="E4" i="30"/>
  <c r="F4" i="30"/>
  <c r="G4" i="30"/>
  <c r="H4" i="30"/>
  <c r="I4" i="30"/>
  <c r="J4" i="30"/>
  <c r="K4" i="30"/>
  <c r="L4" i="30"/>
  <c r="M4" i="30"/>
  <c r="N4" i="30"/>
  <c r="O4" i="30"/>
  <c r="E5" i="30"/>
  <c r="F5" i="30"/>
  <c r="G5" i="30"/>
  <c r="H5" i="30"/>
  <c r="I5" i="30"/>
  <c r="J5" i="30"/>
  <c r="K5" i="30"/>
  <c r="L5" i="30"/>
  <c r="M5" i="30"/>
  <c r="N5" i="30"/>
  <c r="O5" i="30"/>
  <c r="E6" i="30"/>
  <c r="F6" i="30"/>
  <c r="G6" i="30"/>
  <c r="H6" i="30"/>
  <c r="I6" i="30"/>
  <c r="J6" i="30"/>
  <c r="K6" i="30"/>
  <c r="L6" i="30"/>
  <c r="M6" i="30"/>
  <c r="N6" i="30"/>
  <c r="O6" i="30"/>
  <c r="E7" i="30"/>
  <c r="F7" i="30"/>
  <c r="G7" i="30"/>
  <c r="H7" i="30"/>
  <c r="I7" i="30"/>
  <c r="J7" i="30"/>
  <c r="K7" i="30"/>
  <c r="L7" i="30"/>
  <c r="M7" i="30"/>
  <c r="N7" i="30"/>
  <c r="O7" i="30"/>
  <c r="E8" i="30"/>
  <c r="F8" i="30"/>
  <c r="G8" i="30"/>
  <c r="H8" i="30"/>
  <c r="I8" i="30"/>
  <c r="J8" i="30"/>
  <c r="K8" i="30"/>
  <c r="L8" i="30"/>
  <c r="M8" i="30"/>
  <c r="N8" i="30"/>
  <c r="O8" i="30"/>
  <c r="E9" i="30"/>
  <c r="F9" i="30"/>
  <c r="G9" i="30"/>
  <c r="H9" i="30"/>
  <c r="I9" i="30"/>
  <c r="J9" i="30"/>
  <c r="K9" i="30"/>
  <c r="L9" i="30"/>
  <c r="M9" i="30"/>
  <c r="N9" i="30"/>
  <c r="O9" i="30"/>
  <c r="E10" i="30"/>
  <c r="F10" i="30"/>
  <c r="G10" i="30"/>
  <c r="H10" i="30"/>
  <c r="I10" i="30"/>
  <c r="J10" i="30"/>
  <c r="K10" i="30"/>
  <c r="L10" i="30"/>
  <c r="M10" i="30"/>
  <c r="N10" i="30"/>
  <c r="O10" i="30"/>
  <c r="E11" i="30"/>
  <c r="F11" i="30"/>
  <c r="G11" i="30"/>
  <c r="H11" i="30"/>
  <c r="I11" i="30"/>
  <c r="J11" i="30"/>
  <c r="K11" i="30"/>
  <c r="L11" i="30"/>
  <c r="M11" i="30"/>
  <c r="N11" i="30"/>
  <c r="O11" i="30"/>
  <c r="E12" i="30"/>
  <c r="F12" i="30"/>
  <c r="G12" i="30"/>
  <c r="H12" i="30"/>
  <c r="I12" i="30"/>
  <c r="J12" i="30"/>
  <c r="K12" i="30"/>
  <c r="L12" i="30"/>
  <c r="M12" i="30"/>
  <c r="N12" i="30"/>
  <c r="O12" i="30"/>
  <c r="E13" i="30"/>
  <c r="F13" i="30"/>
  <c r="G13" i="30"/>
  <c r="H13" i="30"/>
  <c r="I13" i="30"/>
  <c r="J13" i="30"/>
  <c r="K13" i="30"/>
  <c r="L13" i="30"/>
  <c r="M13" i="30"/>
  <c r="N13" i="30"/>
  <c r="O13" i="30"/>
  <c r="E14" i="30"/>
  <c r="F14" i="30"/>
  <c r="G14" i="30"/>
  <c r="H14" i="30"/>
  <c r="I14" i="30"/>
  <c r="J14" i="30"/>
  <c r="K14" i="30"/>
  <c r="L14" i="30"/>
  <c r="M14" i="30"/>
  <c r="N14" i="30"/>
  <c r="O14" i="30"/>
  <c r="E15" i="30"/>
  <c r="F15" i="30"/>
  <c r="G15" i="30"/>
  <c r="H15" i="30"/>
  <c r="I15" i="30"/>
  <c r="J15" i="30"/>
  <c r="K15" i="30"/>
  <c r="L15" i="30"/>
  <c r="M15" i="30"/>
  <c r="N15" i="30"/>
  <c r="O15" i="30"/>
  <c r="E16" i="30"/>
  <c r="F16" i="30"/>
  <c r="G16" i="30"/>
  <c r="H16" i="30"/>
  <c r="I16" i="30"/>
  <c r="J16" i="30"/>
  <c r="K16" i="30"/>
  <c r="L16" i="30"/>
  <c r="M16" i="30"/>
  <c r="N16" i="30"/>
  <c r="O16" i="30"/>
  <c r="E17" i="30"/>
  <c r="F17" i="30"/>
  <c r="G17" i="30"/>
  <c r="H17" i="30"/>
  <c r="I17" i="30"/>
  <c r="J17" i="30"/>
  <c r="K17" i="30"/>
  <c r="L17" i="30"/>
  <c r="M17" i="30"/>
  <c r="N17" i="30"/>
  <c r="O17" i="30"/>
  <c r="E18" i="30"/>
  <c r="F18" i="30"/>
  <c r="G18" i="30"/>
  <c r="H18" i="30"/>
  <c r="I18" i="30"/>
  <c r="J18" i="30"/>
  <c r="K18" i="30"/>
  <c r="L18" i="30"/>
  <c r="M18" i="30"/>
  <c r="N18" i="30"/>
  <c r="O18" i="30"/>
  <c r="E19" i="30"/>
  <c r="F19" i="30"/>
  <c r="G19" i="30"/>
  <c r="H19" i="30"/>
  <c r="I19" i="30"/>
  <c r="J19" i="30"/>
  <c r="K19" i="30"/>
  <c r="L19" i="30"/>
  <c r="M19" i="30"/>
  <c r="N19" i="30"/>
  <c r="O19" i="30"/>
  <c r="E20" i="30"/>
  <c r="F20" i="30"/>
  <c r="G20" i="30"/>
  <c r="H20" i="30"/>
  <c r="I20" i="30"/>
  <c r="J20" i="30"/>
  <c r="K20" i="30"/>
  <c r="L20" i="30"/>
  <c r="M20" i="30"/>
  <c r="N20" i="30"/>
  <c r="O20" i="30"/>
  <c r="E21" i="30"/>
  <c r="F21" i="30"/>
  <c r="G21" i="30"/>
  <c r="H21" i="30"/>
  <c r="I21" i="30"/>
  <c r="J21" i="30"/>
  <c r="K21" i="30"/>
  <c r="L21" i="30"/>
  <c r="M21" i="30"/>
  <c r="N21" i="30"/>
  <c r="O21" i="30"/>
  <c r="E22" i="30"/>
  <c r="F22" i="30"/>
  <c r="G22" i="30"/>
  <c r="H22" i="30"/>
  <c r="I22" i="30"/>
  <c r="J22" i="30"/>
  <c r="K22" i="30"/>
  <c r="L22" i="30"/>
  <c r="M22" i="30"/>
  <c r="N22" i="30"/>
  <c r="O22" i="30"/>
  <c r="E23" i="30"/>
  <c r="F23" i="30"/>
  <c r="G23" i="30"/>
  <c r="H23" i="30"/>
  <c r="I23" i="30"/>
  <c r="J23" i="30"/>
  <c r="K23" i="30"/>
  <c r="L23" i="30"/>
  <c r="M23" i="30"/>
  <c r="N23" i="30"/>
  <c r="O23" i="30"/>
  <c r="E24" i="30"/>
  <c r="F24" i="30"/>
  <c r="G24" i="30"/>
  <c r="H24" i="30"/>
  <c r="I24" i="30"/>
  <c r="J24" i="30"/>
  <c r="K24" i="30"/>
  <c r="L24" i="30"/>
  <c r="M24" i="30"/>
  <c r="N24" i="30"/>
  <c r="O24" i="30"/>
  <c r="E25" i="30"/>
  <c r="F25" i="30"/>
  <c r="G25" i="30"/>
  <c r="H25" i="30"/>
  <c r="I25" i="30"/>
  <c r="J25" i="30"/>
  <c r="K25" i="30"/>
  <c r="L25" i="30"/>
  <c r="M25" i="30"/>
  <c r="N25" i="30"/>
  <c r="O25" i="30"/>
  <c r="E26" i="30"/>
  <c r="F26" i="30"/>
  <c r="G26" i="30"/>
  <c r="H26" i="30"/>
  <c r="I26" i="30"/>
  <c r="J26" i="30"/>
  <c r="K26" i="30"/>
  <c r="L26" i="30"/>
  <c r="M26" i="30"/>
  <c r="N26" i="30"/>
  <c r="O26" i="30"/>
  <c r="E27" i="30"/>
  <c r="F27" i="30"/>
  <c r="G27" i="30"/>
  <c r="H27" i="30"/>
  <c r="I27" i="30"/>
  <c r="J27" i="30"/>
  <c r="K27" i="30"/>
  <c r="L27" i="30"/>
  <c r="M27" i="30"/>
  <c r="N27" i="30"/>
  <c r="O27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A27" i="30"/>
  <c r="M8" i="36" l="1"/>
  <c r="B8" i="36"/>
  <c r="C9" i="36"/>
  <c r="D9" i="36"/>
  <c r="E9" i="36"/>
  <c r="F9" i="36"/>
  <c r="G9" i="36"/>
  <c r="H9" i="36"/>
  <c r="I9" i="36"/>
  <c r="J9" i="36"/>
  <c r="K9" i="36"/>
  <c r="L9" i="36"/>
  <c r="M9" i="36"/>
  <c r="B9" i="36"/>
  <c r="L8" i="36"/>
  <c r="K8" i="36"/>
  <c r="J8" i="36"/>
  <c r="I8" i="36"/>
  <c r="H8" i="36"/>
  <c r="G8" i="36"/>
  <c r="F8" i="36"/>
  <c r="E8" i="36"/>
  <c r="D8" i="36"/>
  <c r="C8" i="36"/>
  <c r="N7" i="36"/>
  <c r="O3" i="13" l="1"/>
  <c r="O4" i="13"/>
  <c r="O5" i="13"/>
  <c r="O6" i="13"/>
  <c r="O2" i="13"/>
  <c r="N3" i="13"/>
  <c r="N4" i="13"/>
  <c r="N5" i="13"/>
  <c r="N6" i="13"/>
  <c r="N2" i="13"/>
  <c r="Q28" i="19"/>
  <c r="Q23" i="19"/>
  <c r="R18" i="19"/>
  <c r="A34" i="30"/>
  <c r="R2" i="19"/>
  <c r="R42" i="19"/>
  <c r="R40" i="19"/>
  <c r="R35" i="19"/>
  <c r="R33" i="19"/>
  <c r="R31" i="19"/>
  <c r="R30" i="19"/>
  <c r="R28" i="19"/>
  <c r="R27" i="19"/>
  <c r="R26" i="19"/>
  <c r="R23" i="19"/>
  <c r="R21" i="19"/>
  <c r="R20" i="19"/>
  <c r="R17" i="19"/>
  <c r="R16" i="19"/>
  <c r="R15" i="19"/>
  <c r="R14" i="19"/>
  <c r="R13" i="19"/>
  <c r="R12" i="19"/>
  <c r="R11" i="19"/>
  <c r="R9" i="19"/>
  <c r="R7" i="19"/>
  <c r="R6" i="19"/>
  <c r="R5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2" i="19"/>
  <c r="Q3" i="19"/>
  <c r="Q5" i="19"/>
  <c r="Q6" i="19"/>
  <c r="Q8" i="19"/>
  <c r="Q9" i="19"/>
  <c r="Q10" i="19"/>
  <c r="Q11" i="19"/>
  <c r="Q15" i="19"/>
  <c r="Q18" i="19"/>
  <c r="Q19" i="19"/>
  <c r="R20" i="30"/>
  <c r="R21" i="30"/>
  <c r="R22" i="30"/>
  <c r="R23" i="30"/>
  <c r="R24" i="30"/>
  <c r="R25" i="30"/>
  <c r="R26" i="30"/>
  <c r="A20" i="30"/>
  <c r="A21" i="30"/>
  <c r="A22" i="30"/>
  <c r="A23" i="30"/>
  <c r="A24" i="30"/>
  <c r="A25" i="30"/>
  <c r="A26" i="30"/>
  <c r="B38" i="29"/>
  <c r="C38" i="29"/>
  <c r="B5" i="13" l="1"/>
  <c r="L5" i="13"/>
  <c r="M5" i="13"/>
  <c r="U24" i="12" l="1"/>
  <c r="V24" i="12"/>
  <c r="W24" i="12"/>
  <c r="X24" i="12"/>
  <c r="Y24" i="12"/>
  <c r="Z24" i="12"/>
  <c r="AA24" i="12"/>
  <c r="AB24" i="12"/>
  <c r="AC24" i="12"/>
  <c r="AD24" i="12"/>
  <c r="AE24" i="12"/>
  <c r="T24" i="12"/>
  <c r="U29" i="12"/>
  <c r="V29" i="12"/>
  <c r="W29" i="12"/>
  <c r="X29" i="12"/>
  <c r="Y29" i="12"/>
  <c r="Z29" i="12"/>
  <c r="AA29" i="12"/>
  <c r="AB29" i="12"/>
  <c r="AC29" i="12"/>
  <c r="AD29" i="12"/>
  <c r="AE29" i="12"/>
  <c r="T29" i="12"/>
  <c r="N9" i="19" l="1"/>
  <c r="M9" i="19"/>
  <c r="P23" i="19"/>
  <c r="F23" i="19"/>
  <c r="G23" i="19"/>
  <c r="H23" i="19"/>
  <c r="I23" i="19"/>
  <c r="J23" i="19"/>
  <c r="K23" i="19"/>
  <c r="L23" i="19"/>
  <c r="M23" i="19"/>
  <c r="N23" i="19"/>
  <c r="O23" i="19"/>
  <c r="E23" i="19"/>
  <c r="I24" i="19"/>
  <c r="C3" i="36" l="1"/>
  <c r="D3" i="36"/>
  <c r="E3" i="36"/>
  <c r="F3" i="36"/>
  <c r="G3" i="36"/>
  <c r="H3" i="36"/>
  <c r="I3" i="36"/>
  <c r="J3" i="36"/>
  <c r="K3" i="36"/>
  <c r="L3" i="36"/>
  <c r="C2" i="20" l="1"/>
  <c r="D2" i="20"/>
  <c r="E2" i="20"/>
  <c r="F2" i="20"/>
  <c r="G2" i="20"/>
  <c r="H2" i="20"/>
  <c r="I2" i="20"/>
  <c r="J2" i="20"/>
  <c r="K2" i="20"/>
  <c r="L2" i="20"/>
  <c r="M2" i="20"/>
  <c r="C3" i="20"/>
  <c r="D3" i="20"/>
  <c r="E3" i="20"/>
  <c r="F3" i="20"/>
  <c r="G3" i="20"/>
  <c r="H3" i="20"/>
  <c r="I3" i="20"/>
  <c r="J3" i="20"/>
  <c r="K3" i="20"/>
  <c r="L3" i="20"/>
  <c r="M3" i="20"/>
  <c r="C4" i="20"/>
  <c r="D4" i="20"/>
  <c r="E4" i="20"/>
  <c r="F4" i="20"/>
  <c r="G4" i="20"/>
  <c r="H4" i="20"/>
  <c r="I4" i="20"/>
  <c r="J4" i="20"/>
  <c r="K4" i="20"/>
  <c r="L4" i="20"/>
  <c r="M4" i="20"/>
  <c r="C5" i="20"/>
  <c r="D5" i="20"/>
  <c r="E5" i="20"/>
  <c r="F5" i="20"/>
  <c r="G5" i="20"/>
  <c r="H5" i="20"/>
  <c r="I5" i="20"/>
  <c r="J5" i="20"/>
  <c r="K5" i="20"/>
  <c r="L5" i="20"/>
  <c r="M5" i="20"/>
  <c r="C6" i="20"/>
  <c r="D6" i="20"/>
  <c r="E6" i="20"/>
  <c r="F6" i="20"/>
  <c r="G6" i="20"/>
  <c r="H6" i="20"/>
  <c r="I6" i="20"/>
  <c r="J6" i="20"/>
  <c r="K6" i="20"/>
  <c r="L6" i="20"/>
  <c r="M6" i="20"/>
  <c r="C7" i="20"/>
  <c r="D7" i="20"/>
  <c r="E7" i="20"/>
  <c r="F7" i="20"/>
  <c r="G7" i="20"/>
  <c r="H7" i="20"/>
  <c r="I7" i="20"/>
  <c r="J7" i="20"/>
  <c r="K7" i="20"/>
  <c r="L7" i="20"/>
  <c r="M7" i="20"/>
  <c r="C8" i="20"/>
  <c r="D8" i="20"/>
  <c r="E8" i="20"/>
  <c r="F8" i="20"/>
  <c r="G8" i="20"/>
  <c r="H8" i="20"/>
  <c r="I8" i="20"/>
  <c r="J8" i="20"/>
  <c r="K8" i="20"/>
  <c r="L8" i="20"/>
  <c r="M8" i="20"/>
  <c r="B3" i="20"/>
  <c r="B4" i="20"/>
  <c r="B5" i="20"/>
  <c r="B6" i="20"/>
  <c r="B7" i="20"/>
  <c r="B8" i="20"/>
  <c r="U18" i="12" l="1"/>
  <c r="V18" i="12"/>
  <c r="W18" i="12"/>
  <c r="X18" i="12"/>
  <c r="Y18" i="12"/>
  <c r="Z18" i="12"/>
  <c r="AA18" i="12"/>
  <c r="AB18" i="12"/>
  <c r="AC18" i="12"/>
  <c r="AD18" i="12"/>
  <c r="AE18" i="12"/>
  <c r="T18" i="12"/>
  <c r="F2" i="19" l="1"/>
  <c r="G2" i="19"/>
  <c r="H2" i="19"/>
  <c r="I2" i="19"/>
  <c r="J2" i="19"/>
  <c r="K2" i="19"/>
  <c r="L2" i="19"/>
  <c r="M2" i="19"/>
  <c r="N2" i="19"/>
  <c r="O2" i="19"/>
  <c r="P2" i="19"/>
  <c r="F3" i="19"/>
  <c r="G3" i="19"/>
  <c r="H3" i="19"/>
  <c r="I3" i="19"/>
  <c r="J3" i="19"/>
  <c r="K3" i="19"/>
  <c r="L3" i="19"/>
  <c r="M3" i="19"/>
  <c r="N3" i="19"/>
  <c r="O3" i="19"/>
  <c r="P3" i="19"/>
  <c r="F4" i="19"/>
  <c r="G4" i="19"/>
  <c r="H4" i="19"/>
  <c r="I4" i="19"/>
  <c r="J4" i="19"/>
  <c r="K4" i="19"/>
  <c r="L4" i="19"/>
  <c r="M4" i="19"/>
  <c r="N4" i="19"/>
  <c r="O4" i="19"/>
  <c r="P4" i="19"/>
  <c r="F5" i="19"/>
  <c r="G5" i="19"/>
  <c r="H5" i="19"/>
  <c r="I5" i="19"/>
  <c r="J5" i="19"/>
  <c r="K5" i="19"/>
  <c r="L5" i="19"/>
  <c r="M5" i="19"/>
  <c r="N5" i="19"/>
  <c r="O5" i="19"/>
  <c r="P5" i="19"/>
  <c r="F6" i="19"/>
  <c r="G6" i="19"/>
  <c r="H6" i="19"/>
  <c r="I6" i="19"/>
  <c r="J6" i="19"/>
  <c r="K6" i="19"/>
  <c r="L6" i="19"/>
  <c r="M6" i="19"/>
  <c r="N6" i="19"/>
  <c r="O6" i="19"/>
  <c r="P6" i="19"/>
  <c r="F7" i="19"/>
  <c r="G7" i="19"/>
  <c r="H7" i="19"/>
  <c r="I7" i="19"/>
  <c r="J7" i="19"/>
  <c r="K7" i="19"/>
  <c r="L7" i="19"/>
  <c r="M7" i="19"/>
  <c r="N7" i="19"/>
  <c r="O7" i="19"/>
  <c r="P7" i="19"/>
  <c r="F8" i="19"/>
  <c r="G8" i="19"/>
  <c r="H8" i="19"/>
  <c r="I8" i="19"/>
  <c r="J8" i="19"/>
  <c r="K8" i="19"/>
  <c r="L8" i="19"/>
  <c r="M8" i="19"/>
  <c r="N8" i="19"/>
  <c r="O8" i="19"/>
  <c r="P8" i="19"/>
  <c r="F9" i="19"/>
  <c r="G9" i="19"/>
  <c r="H9" i="19"/>
  <c r="I9" i="19"/>
  <c r="J9" i="19"/>
  <c r="K9" i="19"/>
  <c r="L9" i="19"/>
  <c r="O9" i="19"/>
  <c r="P9" i="19"/>
  <c r="F10" i="19"/>
  <c r="G10" i="19"/>
  <c r="H10" i="19"/>
  <c r="I10" i="19"/>
  <c r="J10" i="19"/>
  <c r="K10" i="19"/>
  <c r="L10" i="19"/>
  <c r="M10" i="19"/>
  <c r="N10" i="19"/>
  <c r="O10" i="19"/>
  <c r="P10" i="19"/>
  <c r="F11" i="19"/>
  <c r="G11" i="19"/>
  <c r="H11" i="19"/>
  <c r="I11" i="19"/>
  <c r="J11" i="19"/>
  <c r="K11" i="19"/>
  <c r="L11" i="19"/>
  <c r="M11" i="19"/>
  <c r="N11" i="19"/>
  <c r="O11" i="19"/>
  <c r="P11" i="19"/>
  <c r="F12" i="19"/>
  <c r="G12" i="19"/>
  <c r="H12" i="19"/>
  <c r="I12" i="19"/>
  <c r="J12" i="19"/>
  <c r="K12" i="19"/>
  <c r="L12" i="19"/>
  <c r="M12" i="19"/>
  <c r="N12" i="19"/>
  <c r="O12" i="19"/>
  <c r="P12" i="19"/>
  <c r="F13" i="19"/>
  <c r="G13" i="19"/>
  <c r="H13" i="19"/>
  <c r="I13" i="19"/>
  <c r="J13" i="19"/>
  <c r="K13" i="19"/>
  <c r="L13" i="19"/>
  <c r="M13" i="19"/>
  <c r="N13" i="19"/>
  <c r="O13" i="19"/>
  <c r="P13" i="19"/>
  <c r="F14" i="19"/>
  <c r="G14" i="19"/>
  <c r="H14" i="19"/>
  <c r="I14" i="19"/>
  <c r="J14" i="19"/>
  <c r="K14" i="19"/>
  <c r="L14" i="19"/>
  <c r="M14" i="19"/>
  <c r="N14" i="19"/>
  <c r="O14" i="19"/>
  <c r="P14" i="19"/>
  <c r="F15" i="19"/>
  <c r="G15" i="19"/>
  <c r="H15" i="19"/>
  <c r="I15" i="19"/>
  <c r="J15" i="19"/>
  <c r="K15" i="19"/>
  <c r="L15" i="19"/>
  <c r="M15" i="19"/>
  <c r="N15" i="19"/>
  <c r="O15" i="19"/>
  <c r="P15" i="19"/>
  <c r="F16" i="19"/>
  <c r="G16" i="19"/>
  <c r="H16" i="19"/>
  <c r="I16" i="19"/>
  <c r="J16" i="19"/>
  <c r="K16" i="19"/>
  <c r="L16" i="19"/>
  <c r="M16" i="19"/>
  <c r="N16" i="19"/>
  <c r="O16" i="19"/>
  <c r="P16" i="19"/>
  <c r="F17" i="19"/>
  <c r="G17" i="19"/>
  <c r="H17" i="19"/>
  <c r="I17" i="19"/>
  <c r="J17" i="19"/>
  <c r="K17" i="19"/>
  <c r="L17" i="19"/>
  <c r="M17" i="19"/>
  <c r="N17" i="19"/>
  <c r="O17" i="19"/>
  <c r="P17" i="19"/>
  <c r="F18" i="19"/>
  <c r="G18" i="19"/>
  <c r="H18" i="19"/>
  <c r="I18" i="19"/>
  <c r="J18" i="19"/>
  <c r="K18" i="19"/>
  <c r="L18" i="19"/>
  <c r="M18" i="19"/>
  <c r="N18" i="19"/>
  <c r="O18" i="19"/>
  <c r="P18" i="19"/>
  <c r="F19" i="19"/>
  <c r="G19" i="19"/>
  <c r="H19" i="19"/>
  <c r="I19" i="19"/>
  <c r="J19" i="19"/>
  <c r="K19" i="19"/>
  <c r="L19" i="19"/>
  <c r="M19" i="19"/>
  <c r="N19" i="19"/>
  <c r="O19" i="19"/>
  <c r="P19" i="19"/>
  <c r="F20" i="19"/>
  <c r="G20" i="19"/>
  <c r="H20" i="19"/>
  <c r="I20" i="19"/>
  <c r="J20" i="19"/>
  <c r="K20" i="19"/>
  <c r="L20" i="19"/>
  <c r="M20" i="19"/>
  <c r="N20" i="19"/>
  <c r="O20" i="19"/>
  <c r="P20" i="19"/>
  <c r="F21" i="19"/>
  <c r="G21" i="19"/>
  <c r="H21" i="19"/>
  <c r="I21" i="19"/>
  <c r="J21" i="19"/>
  <c r="K21" i="19"/>
  <c r="L21" i="19"/>
  <c r="M21" i="19"/>
  <c r="N21" i="19"/>
  <c r="O21" i="19"/>
  <c r="P21" i="19"/>
  <c r="F22" i="19"/>
  <c r="G22" i="19"/>
  <c r="H22" i="19"/>
  <c r="I22" i="19"/>
  <c r="J22" i="19"/>
  <c r="K22" i="19"/>
  <c r="L22" i="19"/>
  <c r="M22" i="19"/>
  <c r="N22" i="19"/>
  <c r="O22" i="19"/>
  <c r="P22" i="19"/>
  <c r="F24" i="19"/>
  <c r="G24" i="19"/>
  <c r="H24" i="19"/>
  <c r="J24" i="19"/>
  <c r="K24" i="19"/>
  <c r="L24" i="19"/>
  <c r="M24" i="19"/>
  <c r="N24" i="19"/>
  <c r="O24" i="19"/>
  <c r="P24" i="19"/>
  <c r="F25" i="19"/>
  <c r="G25" i="19"/>
  <c r="H25" i="19"/>
  <c r="I25" i="19"/>
  <c r="J25" i="19"/>
  <c r="K25" i="19"/>
  <c r="L25" i="19"/>
  <c r="M25" i="19"/>
  <c r="N25" i="19"/>
  <c r="O25" i="19"/>
  <c r="P25" i="19"/>
  <c r="F26" i="19"/>
  <c r="G26" i="19"/>
  <c r="H26" i="19"/>
  <c r="I26" i="19"/>
  <c r="J26" i="19"/>
  <c r="K26" i="19"/>
  <c r="L26" i="19"/>
  <c r="M26" i="19"/>
  <c r="N26" i="19"/>
  <c r="O26" i="19"/>
  <c r="P26" i="19"/>
  <c r="F27" i="19"/>
  <c r="G27" i="19"/>
  <c r="H27" i="19"/>
  <c r="I27" i="19"/>
  <c r="J27" i="19"/>
  <c r="K27" i="19"/>
  <c r="L27" i="19"/>
  <c r="M27" i="19"/>
  <c r="N27" i="19"/>
  <c r="O27" i="19"/>
  <c r="P27" i="19"/>
  <c r="F28" i="19"/>
  <c r="G28" i="19"/>
  <c r="H28" i="19"/>
  <c r="I28" i="19"/>
  <c r="J28" i="19"/>
  <c r="K28" i="19"/>
  <c r="L28" i="19"/>
  <c r="M28" i="19"/>
  <c r="N28" i="19"/>
  <c r="O28" i="19"/>
  <c r="P28" i="19"/>
  <c r="F29" i="19"/>
  <c r="G29" i="19"/>
  <c r="H29" i="19"/>
  <c r="I29" i="19"/>
  <c r="J29" i="19"/>
  <c r="K29" i="19"/>
  <c r="L29" i="19"/>
  <c r="M29" i="19"/>
  <c r="N29" i="19"/>
  <c r="O29" i="19"/>
  <c r="P29" i="19"/>
  <c r="F30" i="19"/>
  <c r="G30" i="19"/>
  <c r="H30" i="19"/>
  <c r="I30" i="19"/>
  <c r="J30" i="19"/>
  <c r="K30" i="19"/>
  <c r="L30" i="19"/>
  <c r="M30" i="19"/>
  <c r="N30" i="19"/>
  <c r="O30" i="19"/>
  <c r="P30" i="19"/>
  <c r="F31" i="19"/>
  <c r="G31" i="19"/>
  <c r="H31" i="19"/>
  <c r="I31" i="19"/>
  <c r="J31" i="19"/>
  <c r="K31" i="19"/>
  <c r="L31" i="19"/>
  <c r="M31" i="19"/>
  <c r="N31" i="19"/>
  <c r="O31" i="19"/>
  <c r="P31" i="19"/>
  <c r="F32" i="19"/>
  <c r="G32" i="19"/>
  <c r="H32" i="19"/>
  <c r="I32" i="19"/>
  <c r="J32" i="19"/>
  <c r="K32" i="19"/>
  <c r="L32" i="19"/>
  <c r="M32" i="19"/>
  <c r="N32" i="19"/>
  <c r="O32" i="19"/>
  <c r="P32" i="19"/>
  <c r="F33" i="19"/>
  <c r="G33" i="19"/>
  <c r="H33" i="19"/>
  <c r="I33" i="19"/>
  <c r="J33" i="19"/>
  <c r="K33" i="19"/>
  <c r="L33" i="19"/>
  <c r="M33" i="19"/>
  <c r="N33" i="19"/>
  <c r="O33" i="19"/>
  <c r="P33" i="19"/>
  <c r="F34" i="19"/>
  <c r="G34" i="19"/>
  <c r="H34" i="19"/>
  <c r="I34" i="19"/>
  <c r="J34" i="19"/>
  <c r="K34" i="19"/>
  <c r="L34" i="19"/>
  <c r="M34" i="19"/>
  <c r="N34" i="19"/>
  <c r="O34" i="19"/>
  <c r="P34" i="19"/>
  <c r="F35" i="19"/>
  <c r="G35" i="19"/>
  <c r="H35" i="19"/>
  <c r="I35" i="19"/>
  <c r="J35" i="19"/>
  <c r="K35" i="19"/>
  <c r="L35" i="19"/>
  <c r="M35" i="19"/>
  <c r="N35" i="19"/>
  <c r="O35" i="19"/>
  <c r="P35" i="19"/>
  <c r="F36" i="19"/>
  <c r="G36" i="19"/>
  <c r="H36" i="19"/>
  <c r="I36" i="19"/>
  <c r="J36" i="19"/>
  <c r="K36" i="19"/>
  <c r="L36" i="19"/>
  <c r="M36" i="19"/>
  <c r="N36" i="19"/>
  <c r="O36" i="19"/>
  <c r="P36" i="19"/>
  <c r="F37" i="19"/>
  <c r="G37" i="19"/>
  <c r="H37" i="19"/>
  <c r="I37" i="19"/>
  <c r="J37" i="19"/>
  <c r="K37" i="19"/>
  <c r="L37" i="19"/>
  <c r="M37" i="19"/>
  <c r="N37" i="19"/>
  <c r="O37" i="19"/>
  <c r="P37" i="19"/>
  <c r="F38" i="19"/>
  <c r="G38" i="19"/>
  <c r="H38" i="19"/>
  <c r="I38" i="19"/>
  <c r="J38" i="19"/>
  <c r="K38" i="19"/>
  <c r="L38" i="19"/>
  <c r="M38" i="19"/>
  <c r="N38" i="19"/>
  <c r="O38" i="19"/>
  <c r="P38" i="19"/>
  <c r="F39" i="19"/>
  <c r="G39" i="19"/>
  <c r="H39" i="19"/>
  <c r="I39" i="19"/>
  <c r="J39" i="19"/>
  <c r="K39" i="19"/>
  <c r="L39" i="19"/>
  <c r="M39" i="19"/>
  <c r="N39" i="19"/>
  <c r="O39" i="19"/>
  <c r="P39" i="19"/>
  <c r="F40" i="19"/>
  <c r="G40" i="19"/>
  <c r="H40" i="19"/>
  <c r="I40" i="19"/>
  <c r="J40" i="19"/>
  <c r="K40" i="19"/>
  <c r="L40" i="19"/>
  <c r="M40" i="19"/>
  <c r="N40" i="19"/>
  <c r="O40" i="19"/>
  <c r="P40" i="19"/>
  <c r="F41" i="19"/>
  <c r="G41" i="19"/>
  <c r="H41" i="19"/>
  <c r="I41" i="19"/>
  <c r="J41" i="19"/>
  <c r="K41" i="19"/>
  <c r="L41" i="19"/>
  <c r="M41" i="19"/>
  <c r="N41" i="19"/>
  <c r="O41" i="19"/>
  <c r="P41" i="19"/>
  <c r="F42" i="19"/>
  <c r="G42" i="19"/>
  <c r="H42" i="19"/>
  <c r="I42" i="19"/>
  <c r="J42" i="19"/>
  <c r="K42" i="19"/>
  <c r="L42" i="19"/>
  <c r="M42" i="19"/>
  <c r="N42" i="19"/>
  <c r="O42" i="19"/>
  <c r="P42" i="19"/>
  <c r="F43" i="19"/>
  <c r="G43" i="19"/>
  <c r="H43" i="19"/>
  <c r="I43" i="19"/>
  <c r="J43" i="19"/>
  <c r="K43" i="19"/>
  <c r="L43" i="19"/>
  <c r="M43" i="19"/>
  <c r="N43" i="19"/>
  <c r="O43" i="19"/>
  <c r="P43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4" i="19"/>
  <c r="E25" i="19"/>
  <c r="E26" i="19"/>
  <c r="E27" i="19"/>
  <c r="E28" i="19"/>
  <c r="E29" i="19"/>
  <c r="E30" i="19"/>
  <c r="E31" i="19"/>
  <c r="E2" i="19"/>
  <c r="E8" i="11"/>
  <c r="F8" i="11"/>
  <c r="G8" i="11"/>
  <c r="H8" i="11"/>
  <c r="I8" i="11"/>
  <c r="J8" i="11"/>
  <c r="K8" i="11"/>
  <c r="L8" i="11"/>
  <c r="M8" i="11"/>
  <c r="N8" i="11"/>
  <c r="O8" i="11"/>
  <c r="D8" i="11"/>
  <c r="E7" i="11"/>
  <c r="F7" i="11"/>
  <c r="G7" i="11"/>
  <c r="H7" i="11"/>
  <c r="I7" i="11"/>
  <c r="J7" i="11"/>
  <c r="K7" i="11"/>
  <c r="L7" i="11"/>
  <c r="M7" i="11"/>
  <c r="N7" i="11"/>
  <c r="O7" i="11"/>
  <c r="D10" i="11"/>
  <c r="D7" i="11"/>
  <c r="U2" i="30" l="1"/>
  <c r="D2" i="30"/>
  <c r="R19" i="30"/>
  <c r="A19" i="30"/>
  <c r="R18" i="30"/>
  <c r="A18" i="30"/>
  <c r="R17" i="30"/>
  <c r="A17" i="30"/>
  <c r="R16" i="30"/>
  <c r="A16" i="30"/>
  <c r="R15" i="30"/>
  <c r="A15" i="30"/>
  <c r="R14" i="30"/>
  <c r="A14" i="30"/>
  <c r="R13" i="30"/>
  <c r="A13" i="30"/>
  <c r="R12" i="30"/>
  <c r="A12" i="30"/>
  <c r="R11" i="30"/>
  <c r="A11" i="30"/>
  <c r="R10" i="30"/>
  <c r="A10" i="30"/>
  <c r="R9" i="30"/>
  <c r="A9" i="30"/>
  <c r="R8" i="30"/>
  <c r="A8" i="30"/>
  <c r="R7" i="30"/>
  <c r="A7" i="30"/>
  <c r="R6" i="30"/>
  <c r="A6" i="30"/>
  <c r="R5" i="30"/>
  <c r="A5" i="30"/>
  <c r="R4" i="30"/>
  <c r="A4" i="30"/>
  <c r="R3" i="30"/>
  <c r="A3" i="30"/>
  <c r="R2" i="30"/>
  <c r="A2" i="30"/>
  <c r="V2" i="29" l="1"/>
  <c r="W2" i="29"/>
  <c r="X2" i="29"/>
  <c r="Y2" i="29"/>
  <c r="Z2" i="29"/>
  <c r="AA2" i="29"/>
  <c r="AB2" i="29"/>
  <c r="AC2" i="29"/>
  <c r="AD2" i="29"/>
  <c r="AE2" i="29"/>
  <c r="AF2" i="29"/>
  <c r="V3" i="29"/>
  <c r="W3" i="29"/>
  <c r="X3" i="29"/>
  <c r="Y3" i="29"/>
  <c r="Z3" i="29"/>
  <c r="AA3" i="29"/>
  <c r="AB3" i="29"/>
  <c r="AC3" i="29"/>
  <c r="AD3" i="29"/>
  <c r="AE3" i="29"/>
  <c r="AF3" i="29"/>
  <c r="V4" i="29"/>
  <c r="W4" i="29"/>
  <c r="X4" i="29"/>
  <c r="Y4" i="29"/>
  <c r="Z4" i="29"/>
  <c r="AA4" i="29"/>
  <c r="AB4" i="29"/>
  <c r="AC4" i="29"/>
  <c r="AD4" i="29"/>
  <c r="AE4" i="29"/>
  <c r="AF4" i="29"/>
  <c r="V5" i="29"/>
  <c r="W5" i="29"/>
  <c r="X5" i="29"/>
  <c r="Y5" i="29"/>
  <c r="Z5" i="29"/>
  <c r="AA5" i="29"/>
  <c r="AB5" i="29"/>
  <c r="AC5" i="29"/>
  <c r="AD5" i="29"/>
  <c r="AE5" i="29"/>
  <c r="AF5" i="29"/>
  <c r="V6" i="29"/>
  <c r="W6" i="29"/>
  <c r="X6" i="29"/>
  <c r="Y6" i="29"/>
  <c r="Z6" i="29"/>
  <c r="AA6" i="29"/>
  <c r="AB6" i="29"/>
  <c r="AC6" i="29"/>
  <c r="AD6" i="29"/>
  <c r="AE6" i="29"/>
  <c r="AF6" i="29"/>
  <c r="V7" i="29"/>
  <c r="W7" i="29"/>
  <c r="X7" i="29"/>
  <c r="Y7" i="29"/>
  <c r="Z7" i="29"/>
  <c r="AA7" i="29"/>
  <c r="AB7" i="29"/>
  <c r="AC7" i="29"/>
  <c r="AD7" i="29"/>
  <c r="AE7" i="29"/>
  <c r="AF7" i="29"/>
  <c r="V8" i="29"/>
  <c r="W8" i="29"/>
  <c r="X8" i="29"/>
  <c r="Y8" i="29"/>
  <c r="Z8" i="29"/>
  <c r="AA8" i="29"/>
  <c r="AB8" i="29"/>
  <c r="AC8" i="29"/>
  <c r="AD8" i="29"/>
  <c r="AE8" i="29"/>
  <c r="AF8" i="29"/>
  <c r="V9" i="29"/>
  <c r="W9" i="29"/>
  <c r="X9" i="29"/>
  <c r="Y9" i="29"/>
  <c r="Z9" i="29"/>
  <c r="AA9" i="29"/>
  <c r="AB9" i="29"/>
  <c r="AC9" i="29"/>
  <c r="AD9" i="29"/>
  <c r="AE9" i="29"/>
  <c r="AF9" i="29"/>
  <c r="V10" i="29"/>
  <c r="W10" i="29"/>
  <c r="X10" i="29"/>
  <c r="Y10" i="29"/>
  <c r="Z10" i="29"/>
  <c r="AA10" i="29"/>
  <c r="AB10" i="29"/>
  <c r="AC10" i="29"/>
  <c r="AD10" i="29"/>
  <c r="AE10" i="29"/>
  <c r="AF10" i="29"/>
  <c r="V11" i="29"/>
  <c r="W11" i="29"/>
  <c r="X11" i="29"/>
  <c r="Y11" i="29"/>
  <c r="Z11" i="29"/>
  <c r="AA11" i="29"/>
  <c r="AB11" i="29"/>
  <c r="AC11" i="29"/>
  <c r="AD11" i="29"/>
  <c r="AE11" i="29"/>
  <c r="AF11" i="29"/>
  <c r="V12" i="29"/>
  <c r="W12" i="29"/>
  <c r="X12" i="29"/>
  <c r="Y12" i="29"/>
  <c r="Z12" i="29"/>
  <c r="AA12" i="29"/>
  <c r="AB12" i="29"/>
  <c r="AC12" i="29"/>
  <c r="AD12" i="29"/>
  <c r="AE12" i="29"/>
  <c r="AF12" i="29"/>
  <c r="V13" i="29"/>
  <c r="W13" i="29"/>
  <c r="X13" i="29"/>
  <c r="Y13" i="29"/>
  <c r="Z13" i="29"/>
  <c r="AA13" i="29"/>
  <c r="AB13" i="29"/>
  <c r="AC13" i="29"/>
  <c r="AD13" i="29"/>
  <c r="AE13" i="29"/>
  <c r="AF13" i="29"/>
  <c r="V14" i="29"/>
  <c r="W14" i="29"/>
  <c r="X14" i="29"/>
  <c r="Y14" i="29"/>
  <c r="Z14" i="29"/>
  <c r="AA14" i="29"/>
  <c r="AB14" i="29"/>
  <c r="AC14" i="29"/>
  <c r="AD14" i="29"/>
  <c r="AE14" i="29"/>
  <c r="AF14" i="29"/>
  <c r="V15" i="29"/>
  <c r="W15" i="29"/>
  <c r="X15" i="29"/>
  <c r="Y15" i="29"/>
  <c r="Z15" i="29"/>
  <c r="AA15" i="29"/>
  <c r="AB15" i="29"/>
  <c r="AC15" i="29"/>
  <c r="AD15" i="29"/>
  <c r="AE15" i="29"/>
  <c r="AF15" i="29"/>
  <c r="V16" i="29"/>
  <c r="W16" i="29"/>
  <c r="X16" i="29"/>
  <c r="Y16" i="29"/>
  <c r="Z16" i="29"/>
  <c r="AA16" i="29"/>
  <c r="AB16" i="29"/>
  <c r="AC16" i="29"/>
  <c r="AD16" i="29"/>
  <c r="AE16" i="29"/>
  <c r="AF16" i="29"/>
  <c r="V17" i="29"/>
  <c r="W17" i="29"/>
  <c r="X17" i="29"/>
  <c r="Y17" i="29"/>
  <c r="Z17" i="29"/>
  <c r="AA17" i="29"/>
  <c r="AB17" i="29"/>
  <c r="AC17" i="29"/>
  <c r="AD17" i="29"/>
  <c r="AE17" i="29"/>
  <c r="AF17" i="29"/>
  <c r="V18" i="29"/>
  <c r="W18" i="29"/>
  <c r="X18" i="29"/>
  <c r="Y18" i="29"/>
  <c r="Z18" i="29"/>
  <c r="AA18" i="29"/>
  <c r="AB18" i="29"/>
  <c r="AC18" i="29"/>
  <c r="AD18" i="29"/>
  <c r="AE18" i="29"/>
  <c r="AF18" i="29"/>
  <c r="V19" i="29"/>
  <c r="W19" i="29"/>
  <c r="X19" i="29"/>
  <c r="Y19" i="29"/>
  <c r="Z19" i="29"/>
  <c r="AA19" i="29"/>
  <c r="AB19" i="29"/>
  <c r="AC19" i="29"/>
  <c r="AD19" i="29"/>
  <c r="AE19" i="29"/>
  <c r="AF19" i="29"/>
  <c r="U3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17" i="29"/>
  <c r="U18" i="29"/>
  <c r="U19" i="29"/>
  <c r="U2" i="29"/>
  <c r="R19" i="29"/>
  <c r="R18" i="29"/>
  <c r="R17" i="29"/>
  <c r="R16" i="29"/>
  <c r="R15" i="29"/>
  <c r="R14" i="29"/>
  <c r="R13" i="29"/>
  <c r="R12" i="29"/>
  <c r="R11" i="29"/>
  <c r="R10" i="29"/>
  <c r="R9" i="29"/>
  <c r="R8" i="29"/>
  <c r="R7" i="29"/>
  <c r="R6" i="29"/>
  <c r="R5" i="29"/>
  <c r="R4" i="29"/>
  <c r="R3" i="29"/>
  <c r="R2" i="29"/>
  <c r="D3" i="29"/>
  <c r="E3" i="29"/>
  <c r="F3" i="29"/>
  <c r="G3" i="29"/>
  <c r="H3" i="29"/>
  <c r="I3" i="29"/>
  <c r="J3" i="29"/>
  <c r="K3" i="29"/>
  <c r="L3" i="29"/>
  <c r="M3" i="29"/>
  <c r="N3" i="29"/>
  <c r="O3" i="29"/>
  <c r="D4" i="29"/>
  <c r="E4" i="29"/>
  <c r="F4" i="29"/>
  <c r="G4" i="29"/>
  <c r="H4" i="29"/>
  <c r="I4" i="29"/>
  <c r="J4" i="29"/>
  <c r="K4" i="29"/>
  <c r="L4" i="29"/>
  <c r="M4" i="29"/>
  <c r="N4" i="29"/>
  <c r="O4" i="29"/>
  <c r="D5" i="29"/>
  <c r="E5" i="29"/>
  <c r="F5" i="29"/>
  <c r="G5" i="29"/>
  <c r="H5" i="29"/>
  <c r="I5" i="29"/>
  <c r="J5" i="29"/>
  <c r="K5" i="29"/>
  <c r="L5" i="29"/>
  <c r="M5" i="29"/>
  <c r="N5" i="29"/>
  <c r="O5" i="29"/>
  <c r="D6" i="29"/>
  <c r="E6" i="29"/>
  <c r="F6" i="29"/>
  <c r="G6" i="29"/>
  <c r="H6" i="29"/>
  <c r="I6" i="29"/>
  <c r="J6" i="29"/>
  <c r="K6" i="29"/>
  <c r="L6" i="29"/>
  <c r="M6" i="29"/>
  <c r="N6" i="29"/>
  <c r="O6" i="29"/>
  <c r="D7" i="29"/>
  <c r="E7" i="29"/>
  <c r="F7" i="29"/>
  <c r="G7" i="29"/>
  <c r="H7" i="29"/>
  <c r="I7" i="29"/>
  <c r="J7" i="29"/>
  <c r="K7" i="29"/>
  <c r="L7" i="29"/>
  <c r="M7" i="29"/>
  <c r="N7" i="29"/>
  <c r="O7" i="29"/>
  <c r="D8" i="29"/>
  <c r="E8" i="29"/>
  <c r="F8" i="29"/>
  <c r="G8" i="29"/>
  <c r="H8" i="29"/>
  <c r="I8" i="29"/>
  <c r="J8" i="29"/>
  <c r="K8" i="29"/>
  <c r="L8" i="29"/>
  <c r="M8" i="29"/>
  <c r="N8" i="29"/>
  <c r="O8" i="29"/>
  <c r="D9" i="29"/>
  <c r="E9" i="29"/>
  <c r="F9" i="29"/>
  <c r="G9" i="29"/>
  <c r="H9" i="29"/>
  <c r="I9" i="29"/>
  <c r="J9" i="29"/>
  <c r="K9" i="29"/>
  <c r="L9" i="29"/>
  <c r="M9" i="29"/>
  <c r="N9" i="29"/>
  <c r="O9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E2" i="29"/>
  <c r="F2" i="29"/>
  <c r="G2" i="29"/>
  <c r="H2" i="29"/>
  <c r="I2" i="29"/>
  <c r="J2" i="29"/>
  <c r="K2" i="29"/>
  <c r="L2" i="29"/>
  <c r="M2" i="29"/>
  <c r="N2" i="29"/>
  <c r="O2" i="29"/>
  <c r="D2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" i="29"/>
  <c r="A38" i="29" l="1"/>
  <c r="M12" i="21" l="1"/>
  <c r="L12" i="21"/>
  <c r="K12" i="21"/>
  <c r="J12" i="21"/>
  <c r="I12" i="21"/>
  <c r="H12" i="21"/>
  <c r="G12" i="21"/>
  <c r="F12" i="21"/>
  <c r="E12" i="21"/>
  <c r="D12" i="21"/>
  <c r="C12" i="21"/>
  <c r="B12" i="21"/>
  <c r="N3" i="18" l="1"/>
  <c r="N4" i="18"/>
  <c r="N5" i="18"/>
  <c r="N6" i="18"/>
  <c r="N2" i="18"/>
  <c r="U12" i="12" l="1"/>
  <c r="V12" i="12"/>
  <c r="W12" i="12"/>
  <c r="X12" i="12"/>
  <c r="Y12" i="12"/>
  <c r="Z12" i="12"/>
  <c r="AA12" i="12"/>
  <c r="AB12" i="12"/>
  <c r="AC12" i="12"/>
  <c r="AD12" i="12"/>
  <c r="AE12" i="12"/>
  <c r="T12" i="12"/>
  <c r="U19" i="12"/>
  <c r="V19" i="12"/>
  <c r="W19" i="12"/>
  <c r="X19" i="12"/>
  <c r="Y19" i="12"/>
  <c r="Z19" i="12"/>
  <c r="AA19" i="12"/>
  <c r="AB19" i="12"/>
  <c r="AC19" i="12"/>
  <c r="AD19" i="12"/>
  <c r="AE19" i="12"/>
  <c r="T19" i="12"/>
  <c r="O10" i="11"/>
  <c r="AE10" i="12" s="1"/>
  <c r="N10" i="11"/>
  <c r="AD10" i="12" s="1"/>
  <c r="M10" i="11"/>
  <c r="AC10" i="12" s="1"/>
  <c r="L10" i="11"/>
  <c r="AB10" i="12" s="1"/>
  <c r="K10" i="11"/>
  <c r="AA10" i="12" s="1"/>
  <c r="J10" i="11"/>
  <c r="Z10" i="12" s="1"/>
  <c r="I10" i="11"/>
  <c r="Y10" i="12" s="1"/>
  <c r="H10" i="11"/>
  <c r="X10" i="12" s="1"/>
  <c r="G10" i="11"/>
  <c r="W10" i="12" s="1"/>
  <c r="F10" i="11"/>
  <c r="V10" i="12" s="1"/>
  <c r="E10" i="11"/>
  <c r="U10" i="12" s="1"/>
  <c r="T10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AE8" i="12"/>
  <c r="AD8" i="12"/>
  <c r="AC8" i="12"/>
  <c r="AB8" i="12"/>
  <c r="AA8" i="12"/>
  <c r="Z8" i="12"/>
  <c r="Y8" i="12"/>
  <c r="X8" i="12"/>
  <c r="W8" i="12"/>
  <c r="V8" i="12"/>
  <c r="U8" i="12"/>
  <c r="T8" i="12"/>
  <c r="V3" i="12" l="1"/>
  <c r="V6" i="12"/>
  <c r="V7" i="12" s="1"/>
  <c r="V16" i="12" s="1"/>
  <c r="AA3" i="12"/>
  <c r="AA6" i="12"/>
  <c r="AA7" i="12" s="1"/>
  <c r="AA16" i="12" s="1"/>
  <c r="AE3" i="12"/>
  <c r="AE6" i="12"/>
  <c r="AE7" i="12" s="1"/>
  <c r="AE16" i="12" s="1"/>
  <c r="T3" i="12"/>
  <c r="T6" i="12"/>
  <c r="T7" i="12" s="1"/>
  <c r="T16" i="12" s="1"/>
  <c r="X3" i="12"/>
  <c r="X6" i="12"/>
  <c r="X7" i="12" s="1"/>
  <c r="X16" i="12" s="1"/>
  <c r="AB3" i="12"/>
  <c r="AB6" i="12"/>
  <c r="AB7" i="12" s="1"/>
  <c r="AB16" i="12" s="1"/>
  <c r="Z3" i="12"/>
  <c r="Z6" i="12"/>
  <c r="Z7" i="12" s="1"/>
  <c r="Z16" i="12" s="1"/>
  <c r="AD3" i="12"/>
  <c r="AD6" i="12"/>
  <c r="AD7" i="12" s="1"/>
  <c r="AD16" i="12" s="1"/>
  <c r="W3" i="12"/>
  <c r="W6" i="12"/>
  <c r="W7" i="12" s="1"/>
  <c r="W16" i="12" s="1"/>
  <c r="U3" i="12"/>
  <c r="U6" i="12"/>
  <c r="U7" i="12" s="1"/>
  <c r="U16" i="12" s="1"/>
  <c r="Y3" i="12"/>
  <c r="Y6" i="12"/>
  <c r="Y7" i="12" s="1"/>
  <c r="Y16" i="12" s="1"/>
  <c r="AC3" i="12"/>
  <c r="AC6" i="12"/>
  <c r="AC7" i="12" s="1"/>
  <c r="AC16" i="12" s="1"/>
  <c r="B2" i="20" l="1"/>
  <c r="B6" i="18"/>
  <c r="C6" i="18"/>
  <c r="D6" i="18"/>
  <c r="E6" i="18"/>
  <c r="F6" i="18"/>
  <c r="G6" i="18"/>
  <c r="H6" i="18"/>
  <c r="I6" i="18"/>
  <c r="J6" i="18"/>
  <c r="K6" i="18"/>
  <c r="L6" i="18"/>
  <c r="M6" i="18"/>
  <c r="B4" i="18"/>
  <c r="C4" i="18"/>
  <c r="D4" i="18"/>
  <c r="E4" i="18"/>
  <c r="F4" i="18"/>
  <c r="G4" i="18"/>
  <c r="H4" i="18"/>
  <c r="I4" i="18"/>
  <c r="J4" i="18"/>
  <c r="K4" i="18"/>
  <c r="L4" i="18"/>
  <c r="M4" i="18"/>
  <c r="C5" i="18"/>
  <c r="D5" i="18"/>
  <c r="E5" i="18"/>
  <c r="F5" i="18"/>
  <c r="G5" i="18"/>
  <c r="H5" i="18"/>
  <c r="I5" i="18"/>
  <c r="J5" i="18"/>
  <c r="K5" i="18"/>
  <c r="L5" i="18"/>
  <c r="M5" i="18"/>
  <c r="B5" i="18"/>
  <c r="B3" i="13" l="1"/>
  <c r="C3" i="13"/>
  <c r="D3" i="13"/>
  <c r="E3" i="13"/>
  <c r="F3" i="13"/>
  <c r="G3" i="13"/>
  <c r="H3" i="13"/>
  <c r="I3" i="13"/>
  <c r="J3" i="13"/>
  <c r="K3" i="13"/>
  <c r="L3" i="13"/>
  <c r="M3" i="13"/>
  <c r="B4" i="13"/>
  <c r="C4" i="13"/>
  <c r="D4" i="13"/>
  <c r="E4" i="13"/>
  <c r="F4" i="13"/>
  <c r="G4" i="13"/>
  <c r="H4" i="13"/>
  <c r="I4" i="13"/>
  <c r="J4" i="13"/>
  <c r="K4" i="13"/>
  <c r="L4" i="13"/>
  <c r="M4" i="13"/>
  <c r="C5" i="13"/>
  <c r="D5" i="13"/>
  <c r="E5" i="13"/>
  <c r="F5" i="13"/>
  <c r="G5" i="13"/>
  <c r="H5" i="13"/>
  <c r="I5" i="13"/>
  <c r="J5" i="13"/>
  <c r="K5" i="13"/>
  <c r="B6" i="13"/>
  <c r="C6" i="13"/>
  <c r="D6" i="13"/>
  <c r="E6" i="13"/>
  <c r="F6" i="13"/>
  <c r="G6" i="13"/>
  <c r="H6" i="13"/>
  <c r="I6" i="13"/>
  <c r="J6" i="13"/>
  <c r="K6" i="13"/>
  <c r="L6" i="13"/>
  <c r="M6" i="13"/>
  <c r="C2" i="13"/>
  <c r="D2" i="13"/>
  <c r="E2" i="13"/>
  <c r="F2" i="13"/>
  <c r="G2" i="13"/>
  <c r="H2" i="13"/>
  <c r="I2" i="13"/>
  <c r="J2" i="13"/>
  <c r="K2" i="13"/>
  <c r="L2" i="13"/>
  <c r="M2" i="13"/>
  <c r="B2" i="13"/>
</calcChain>
</file>

<file path=xl/sharedStrings.xml><?xml version="1.0" encoding="utf-8"?>
<sst xmlns="http://schemas.openxmlformats.org/spreadsheetml/2006/main" count="6528" uniqueCount="240">
  <si>
    <t>j1</t>
  </si>
  <si>
    <t>j4</t>
  </si>
  <si>
    <t>j18</t>
  </si>
  <si>
    <t>j5</t>
  </si>
  <si>
    <t>j6</t>
  </si>
  <si>
    <t>j7</t>
  </si>
  <si>
    <t>j9</t>
  </si>
  <si>
    <t>j12</t>
  </si>
  <si>
    <t>j14</t>
  </si>
  <si>
    <t>j17</t>
  </si>
  <si>
    <t>j20</t>
  </si>
  <si>
    <t>j19</t>
  </si>
  <si>
    <t>j21</t>
  </si>
  <si>
    <t>j23</t>
  </si>
  <si>
    <t>j24</t>
  </si>
  <si>
    <t>j25</t>
  </si>
  <si>
    <t>j29</t>
  </si>
  <si>
    <t>j30</t>
  </si>
  <si>
    <t>j31</t>
  </si>
  <si>
    <t>j32</t>
  </si>
  <si>
    <t>j33</t>
  </si>
  <si>
    <t>j34</t>
  </si>
  <si>
    <t>j37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</si>
  <si>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</si>
  <si>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</si>
  <si>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</si>
  <si>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</si>
  <si>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</si>
  <si>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</si>
  <si>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</si>
  <si>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</si>
  <si>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</si>
  <si>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</si>
  <si>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</si>
  <si>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</si>
  <si>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 Mm3/month</t>
  </si>
  <si>
    <t>cfs</t>
  </si>
  <si>
    <t>L2</t>
  </si>
  <si>
    <t>L3</t>
  </si>
  <si>
    <t>L4</t>
  </si>
  <si>
    <t>L5</t>
  </si>
  <si>
    <t>L8</t>
  </si>
  <si>
    <t>L9</t>
  </si>
  <si>
    <t>L11</t>
  </si>
  <si>
    <t>L12</t>
  </si>
  <si>
    <t>L13</t>
  </si>
  <si>
    <t>L14</t>
  </si>
  <si>
    <t>L16</t>
  </si>
  <si>
    <t>L17</t>
  </si>
  <si>
    <t>L28</t>
  </si>
  <si>
    <t>L27</t>
  </si>
  <si>
    <t>L25</t>
  </si>
  <si>
    <t>L22</t>
  </si>
  <si>
    <t>L21</t>
  </si>
  <si>
    <t>L23</t>
  </si>
  <si>
    <t>L19</t>
  </si>
  <si>
    <t>L1</t>
  </si>
  <si>
    <t>Link</t>
  </si>
  <si>
    <t>StartNode</t>
  </si>
  <si>
    <t>EndNode</t>
  </si>
  <si>
    <t>L7</t>
  </si>
  <si>
    <t>j3</t>
  </si>
  <si>
    <t>j8</t>
  </si>
  <si>
    <t>j22</t>
  </si>
  <si>
    <t>j28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</si>
  <si>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</si>
  <si>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</si>
  <si>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</si>
  <si>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</si>
  <si>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</si>
  <si>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</si>
  <si>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</si>
  <si>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</si>
  <si>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</si>
  <si>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</si>
  <si>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</si>
  <si>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</si>
  <si>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cottonwood</t>
  </si>
  <si>
    <t>trout</t>
  </si>
  <si>
    <t>1Mm2</t>
  </si>
  <si>
    <t>acre</t>
  </si>
  <si>
    <t>Conc</t>
  </si>
  <si>
    <t>NodeID</t>
  </si>
  <si>
    <t>Jan_Stor</t>
  </si>
  <si>
    <t>Feb_Stor</t>
  </si>
  <si>
    <t>Mar_Stor</t>
  </si>
  <si>
    <t>Apr_Stor</t>
  </si>
  <si>
    <t>May_Stor</t>
  </si>
  <si>
    <t>Jun_Stor</t>
  </si>
  <si>
    <t>Jul_Stor</t>
  </si>
  <si>
    <t>Aug_Stor</t>
  </si>
  <si>
    <t>Sep_Stor</t>
  </si>
  <si>
    <t>Oct_Stor</t>
  </si>
  <si>
    <t>Nov_Stor</t>
  </si>
  <si>
    <t>Dec_Stor</t>
  </si>
  <si>
    <t>Jan_Releases</t>
  </si>
  <si>
    <t>Feb_Releases</t>
  </si>
  <si>
    <t>Mar_Releases</t>
  </si>
  <si>
    <t>Apr_Releases</t>
  </si>
  <si>
    <t>May_Releases</t>
  </si>
  <si>
    <t>Jun_Releases</t>
  </si>
  <si>
    <t>Jul_Releases</t>
  </si>
  <si>
    <t>Aug_Releases</t>
  </si>
  <si>
    <t>Sep_Releases</t>
  </si>
  <si>
    <t>Oct_Releases</t>
  </si>
  <si>
    <t>Nov_Releases</t>
  </si>
  <si>
    <t>Dec_Releases</t>
  </si>
  <si>
    <t>j36</t>
  </si>
  <si>
    <t>NA</t>
  </si>
  <si>
    <t>j1j4</t>
  </si>
  <si>
    <t>j3j18</t>
  </si>
  <si>
    <t>j4j3</t>
  </si>
  <si>
    <t>j4j5</t>
  </si>
  <si>
    <t>j5j18</t>
  </si>
  <si>
    <t>j6j5</t>
  </si>
  <si>
    <t>j7j8</t>
  </si>
  <si>
    <t>j7j9</t>
  </si>
  <si>
    <t>j8j9</t>
  </si>
  <si>
    <t>j9j12</t>
  </si>
  <si>
    <t>j12j14</t>
  </si>
  <si>
    <t>j14j17</t>
  </si>
  <si>
    <t>j17j20</t>
  </si>
  <si>
    <t>j18j7</t>
  </si>
  <si>
    <t>j19j20</t>
  </si>
  <si>
    <t>j20j21</t>
  </si>
  <si>
    <t>j21j23</t>
  </si>
  <si>
    <t>j22j20</t>
  </si>
  <si>
    <t>j24j7</t>
  </si>
  <si>
    <t>j25j24</t>
  </si>
  <si>
    <t>j28j24</t>
  </si>
  <si>
    <t>j29j24</t>
  </si>
  <si>
    <t>j29j28</t>
  </si>
  <si>
    <t>j30j25</t>
  </si>
  <si>
    <t>j31j30</t>
  </si>
  <si>
    <t>j32j29</t>
  </si>
  <si>
    <t>j33j32</t>
  </si>
  <si>
    <t>j34j33</t>
  </si>
  <si>
    <t>j36j7</t>
  </si>
  <si>
    <t>j37j1</t>
  </si>
  <si>
    <t>Stateline</t>
  </si>
  <si>
    <t>Cub</t>
  </si>
  <si>
    <t>BLKsmith</t>
  </si>
  <si>
    <t>East Fork</t>
  </si>
  <si>
    <t>Malad</t>
  </si>
  <si>
    <t>Corinne</t>
  </si>
  <si>
    <t>Conrinne</t>
  </si>
  <si>
    <t>Paradise</t>
  </si>
  <si>
    <t>Cutler</t>
  </si>
  <si>
    <t>S_URL</t>
  </si>
  <si>
    <t>R_URL</t>
  </si>
  <si>
    <t>Hyrum</t>
  </si>
  <si>
    <t>Max</t>
  </si>
  <si>
    <t>Min</t>
  </si>
  <si>
    <t>Porcupine</t>
  </si>
  <si>
    <t>Date</t>
  </si>
  <si>
    <t>Storage (a-f)</t>
  </si>
  <si>
    <t>Releases (cfs)</t>
  </si>
  <si>
    <t xml:space="preserve"> </t>
  </si>
  <si>
    <t>Calculated from Daily</t>
  </si>
  <si>
    <t>Floodplain</t>
  </si>
  <si>
    <t>Aquatic</t>
  </si>
  <si>
    <t>Wetlands</t>
  </si>
  <si>
    <t>Mendon</t>
  </si>
  <si>
    <t>Floodplain Habitat</t>
  </si>
  <si>
    <t>Aquatic Habitat</t>
  </si>
  <si>
    <t>j35</t>
  </si>
  <si>
    <t>j38</t>
  </si>
  <si>
    <t>j43</t>
  </si>
  <si>
    <t>j40</t>
  </si>
  <si>
    <t>j45</t>
  </si>
  <si>
    <t>j44</t>
  </si>
  <si>
    <t>j41</t>
  </si>
  <si>
    <t>j42</t>
  </si>
  <si>
    <t>SouthFork</t>
  </si>
  <si>
    <t>Corinne cfs</t>
  </si>
  <si>
    <t>L20</t>
  </si>
  <si>
    <t>L18</t>
  </si>
  <si>
    <t>L29</t>
  </si>
  <si>
    <t>L30</t>
  </si>
  <si>
    <t>j37j2</t>
  </si>
  <si>
    <t>j37j3</t>
  </si>
  <si>
    <t>j37j4</t>
  </si>
  <si>
    <t>j37j5</t>
  </si>
  <si>
    <t>j37j6</t>
  </si>
  <si>
    <t>j37j7</t>
  </si>
  <si>
    <t>j37j8</t>
  </si>
  <si>
    <t>j37j9</t>
  </si>
  <si>
    <t>j37j10</t>
  </si>
  <si>
    <t>j37j11</t>
  </si>
  <si>
    <t>j37j12</t>
  </si>
  <si>
    <t>j37j13</t>
  </si>
  <si>
    <t>J32</t>
  </si>
  <si>
    <t>Water Right</t>
  </si>
  <si>
    <t>Ac-ft month</t>
  </si>
  <si>
    <t>Model Recommended for 2003</t>
  </si>
  <si>
    <t>Existing 2003 Flow</t>
  </si>
  <si>
    <t>Fraction of tota</t>
  </si>
  <si>
    <t>Suitable Habitat Area (Acres)</t>
  </si>
  <si>
    <t>FlowURL</t>
  </si>
  <si>
    <t>HabitatURL</t>
  </si>
  <si>
    <t>http://bearriverfellows.usu.edu/wash/2003/Flow/NA.jpg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</si>
  <si>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</si>
  <si>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</si>
  <si>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</si>
  <si>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</si>
  <si>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</si>
  <si>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</si>
  <si>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</si>
  <si>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</si>
  <si>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</si>
  <si>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</si>
  <si>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</si>
  <si>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</si>
  <si>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Total Area</t>
  </si>
  <si>
    <t>j26</t>
  </si>
  <si>
    <t>Acres</t>
  </si>
  <si>
    <t>Sum</t>
  </si>
  <si>
    <t>Normalized Area</t>
  </si>
  <si>
    <t>Simulation</t>
  </si>
  <si>
    <t>Aquatic Opt</t>
  </si>
  <si>
    <t>Floodplain Opt</t>
  </si>
  <si>
    <t>Wetlands Opt</t>
  </si>
  <si>
    <t>Aquatic Sim</t>
  </si>
  <si>
    <t>Floodplain Sim</t>
  </si>
  <si>
    <t>Wetlands Sim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</si>
  <si>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</si>
  <si>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</si>
  <si>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</si>
  <si>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</si>
  <si>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</si>
  <si>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</si>
  <si>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</si>
  <si>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</si>
  <si>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</si>
  <si>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</si>
  <si>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</si>
  <si>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Total area</t>
  </si>
  <si>
    <t>Area</t>
  </si>
  <si>
    <t>Length</t>
  </si>
  <si>
    <t>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</si>
</sst>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[$-409]mmm\-yy;@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quotePrefix="1"/>
    <xf numFmtId="0" fontId="1" fillId="2" borderId="1" xfId="0" quotePrefix="1" applyFont="1" applyFill="1" applyBorder="1"/>
    <xf numFmtId="0" fontId="0" fillId="2" borderId="1" xfId="0" applyFill="1" applyBorder="1"/>
    <xf numFmtId="0" fontId="1" fillId="0" borderId="1" xfId="0" applyFont="1" applyFill="1" applyBorder="1" applyAlignment="1">
      <alignment horizontal="center"/>
    </xf>
    <xf numFmtId="0" fontId="1" fillId="0" borderId="1" xfId="0" quotePrefix="1" applyFont="1" applyFill="1" applyBorder="1"/>
    <xf numFmtId="0" fontId="1" fillId="3" borderId="1" xfId="0" quotePrefix="1" applyFont="1" applyFill="1" applyBorder="1"/>
    <xf numFmtId="0" fontId="0" fillId="3" borderId="1" xfId="0" applyFill="1" applyBorder="1"/>
    <xf numFmtId="0" fontId="1" fillId="3" borderId="2" xfId="0" applyFont="1" applyFill="1" applyBorder="1"/>
    <xf numFmtId="0" fontId="2" fillId="0" borderId="0" xfId="1"/>
    <xf numFmtId="0" fontId="0" fillId="0" borderId="0" xfId="0" quotePrefix="1" applyFill="1"/>
    <xf numFmtId="0" fontId="0" fillId="0" borderId="0" xfId="0" applyFill="1"/>
    <xf numFmtId="0" fontId="0" fillId="0" borderId="0" xfId="0" applyFill="1" applyBorder="1"/>
    <xf numFmtId="0" fontId="1" fillId="0" borderId="0" xfId="0" applyFont="1"/>
    <xf numFmtId="15" fontId="0" fillId="0" borderId="0" xfId="0" applyNumberFormat="1"/>
    <xf numFmtId="1" fontId="0" fillId="0" borderId="0" xfId="0" applyNumberFormat="1"/>
    <xf numFmtId="0" fontId="0" fillId="4" borderId="0" xfId="0" applyFill="1"/>
    <xf numFmtId="0" fontId="0" fillId="4" borderId="0" xfId="0" quotePrefix="1" applyFill="1"/>
    <xf numFmtId="0" fontId="0" fillId="4" borderId="0" xfId="0" applyFill="1" applyBorder="1"/>
    <xf numFmtId="0" fontId="3" fillId="5" borderId="3" xfId="0" applyFont="1" applyFill="1" applyBorder="1" applyAlignment="1">
      <alignment horizontal="right" vertical="center" wrapText="1"/>
    </xf>
    <xf numFmtId="3" fontId="3" fillId="5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0" fillId="0" borderId="0" xfId="0"/>
    <xf numFmtId="0" fontId="0" fillId="0" borderId="0" xfId="0"/>
    <xf numFmtId="1" fontId="4" fillId="0" borderId="0" xfId="2" applyNumberFormat="1" applyFont="1"/>
    <xf numFmtId="16" fontId="0" fillId="0" borderId="0" xfId="0" applyNumberFormat="1"/>
    <xf numFmtId="9" fontId="0" fillId="0" borderId="0" xfId="3" applyFont="1"/>
    <xf numFmtId="17" fontId="0" fillId="0" borderId="0" xfId="0" quotePrefix="1" applyNumberFormat="1"/>
    <xf numFmtId="49" fontId="0" fillId="0" borderId="0" xfId="0" quotePrefix="1" applyNumberFormat="1"/>
    <xf numFmtId="49" fontId="1" fillId="3" borderId="1" xfId="0" quotePrefix="1" applyNumberFormat="1" applyFont="1" applyFill="1" applyBorder="1"/>
    <xf numFmtId="165" fontId="0" fillId="0" borderId="0" xfId="0" quotePrefix="1" applyNumberFormat="1"/>
    <xf numFmtId="0" fontId="0" fillId="6" borderId="1" xfId="0" quotePrefix="1" applyFill="1" applyBorder="1"/>
    <xf numFmtId="0" fontId="0" fillId="6" borderId="1" xfId="0" applyFill="1" applyBorder="1"/>
    <xf numFmtId="0" fontId="0" fillId="7" borderId="1" xfId="0" quotePrefix="1" applyFill="1" applyBorder="1"/>
    <xf numFmtId="0" fontId="0" fillId="7" borderId="1" xfId="0" applyFill="1" applyBorder="1"/>
    <xf numFmtId="0" fontId="0" fillId="2" borderId="1" xfId="0" quotePrefix="1" applyFill="1" applyBorder="1"/>
    <xf numFmtId="2" fontId="0" fillId="0" borderId="0" xfId="0" applyNumberFormat="1"/>
    <xf numFmtId="0" fontId="0" fillId="8" borderId="0" xfId="0" applyFill="1"/>
    <xf numFmtId="0" fontId="0" fillId="0" borderId="0" xfId="2" applyNumberFormat="1" applyFont="1"/>
    <xf numFmtId="0" fontId="0" fillId="0" borderId="0" xfId="0" applyFont="1" applyFill="1" applyBorder="1" applyAlignment="1">
      <alignment horizontal="center"/>
    </xf>
    <xf numFmtId="166" fontId="0" fillId="0" borderId="0" xfId="2" applyNumberFormat="1" applyFont="1"/>
    <xf numFmtId="43" fontId="0" fillId="0" borderId="0" xfId="2" applyNumberFormat="1" applyFont="1"/>
    <xf numFmtId="43" fontId="0" fillId="0" borderId="0" xfId="2" applyFont="1"/>
    <xf numFmtId="43" fontId="0" fillId="0" borderId="0" xfId="0" applyNumberFormat="1"/>
    <xf numFmtId="0" fontId="0" fillId="9" borderId="0" xfId="0" applyFill="1"/>
    <xf numFmtId="49" fontId="0" fillId="0" borderId="0" xfId="0" applyNumberFormat="1"/>
    <xf numFmtId="49" fontId="0" fillId="8" borderId="0" xfId="0" applyNumberFormat="1" applyFill="1"/>
    <xf numFmtId="166" fontId="0" fillId="0" borderId="0" xfId="0" applyNumberFormat="1"/>
    <xf numFmtId="10" fontId="0" fillId="0" borderId="0" xfId="0" applyNumberFormat="1"/>
    <xf numFmtId="1" fontId="0" fillId="6" borderId="1" xfId="0" applyNumberFormat="1" applyFill="1" applyBorder="1"/>
    <xf numFmtId="1" fontId="0" fillId="7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FF66"/>
      <color rgb="FF99FFCC"/>
      <color rgb="FF99FF99"/>
      <color rgb="FF00CC99"/>
      <color rgb="FF00CC66"/>
      <color rgb="FF669900"/>
      <color rgb="FF336600"/>
      <color rgb="FF008000"/>
      <color rgb="FF339933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7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hartsheet" Target="chartsheets/sheet2.xml"/><Relationship Id="rId42" Type="http://schemas.openxmlformats.org/officeDocument/2006/relationships/chartsheet" Target="chartsheets/sheet4.xml"/><Relationship Id="rId47" Type="http://schemas.openxmlformats.org/officeDocument/2006/relationships/externalLink" Target="externalLinks/externalLink1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hartsheet" Target="chartsheets/sheet1.xml"/><Relationship Id="rId38" Type="http://schemas.openxmlformats.org/officeDocument/2006/relationships/worksheet" Target="worksheets/sheet36.xml"/><Relationship Id="rId46" Type="http://schemas.openxmlformats.org/officeDocument/2006/relationships/chartsheet" Target="chart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hartsheet" Target="chartsheets/sheet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39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4.xml"/><Relationship Id="rId49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hartsheet" Target="chartsheets/sheet6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43" Type="http://schemas.openxmlformats.org/officeDocument/2006/relationships/chartsheet" Target="chartsheets/sheet5.xml"/><Relationship Id="rId48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</a:t>
            </a:r>
            <a:r>
              <a:rPr lang="en-US" baseline="0"/>
              <a:t> - StateLine</a:t>
            </a:r>
            <a:endParaRPr lang="en-US"/>
          </a:p>
        </c:rich>
      </c:tx>
      <c:layout>
        <c:manualLayout>
          <c:xMode val="edge"/>
          <c:yMode val="edge"/>
          <c:x val="0.48344745795664429"/>
          <c:y val="9.492061502797801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9375216389603"/>
          <c:y val="0.11261592300962382"/>
          <c:w val="0.83345057480986084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Existing 2003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Q_Analysis_Cfs!$T$6:$AE$6</c:f>
              <c:numCache>
                <c:formatCode>General</c:formatCode>
                <c:ptCount val="12"/>
                <c:pt idx="0">
                  <c:v>285.58602149971534</c:v>
                </c:pt>
                <c:pt idx="1">
                  <c:v>357.05803569964405</c:v>
                </c:pt>
                <c:pt idx="2">
                  <c:v>398.29166669960296</c:v>
                </c:pt>
                <c:pt idx="3">
                  <c:v>363.16805559963791</c:v>
                </c:pt>
                <c:pt idx="4">
                  <c:v>242.16263439975859</c:v>
                </c:pt>
                <c:pt idx="5">
                  <c:v>902.79444439910003</c:v>
                </c:pt>
                <c:pt idx="6">
                  <c:v>1025.5725809989774</c:v>
                </c:pt>
                <c:pt idx="7">
                  <c:v>896.60349459910628</c:v>
                </c:pt>
                <c:pt idx="8">
                  <c:v>428.0374999995733</c:v>
                </c:pt>
                <c:pt idx="9">
                  <c:v>215.32795699978533</c:v>
                </c:pt>
                <c:pt idx="10">
                  <c:v>285.5263888997153</c:v>
                </c:pt>
                <c:pt idx="11">
                  <c:v>295.18145159970572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A-4FB6-A488-04CFF88DD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5688"/>
        <c:axId val="154566080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Jan-03</c:v>
                </c:pt>
                <c:pt idx="1">
                  <c:v>Feb-03</c:v>
                </c:pt>
                <c:pt idx="2">
                  <c:v>Mar-03</c:v>
                </c:pt>
                <c:pt idx="3">
                  <c:v>Apr-03</c:v>
                </c:pt>
                <c:pt idx="4">
                  <c:v>May-03</c:v>
                </c:pt>
                <c:pt idx="5">
                  <c:v>Jun-03</c:v>
                </c:pt>
                <c:pt idx="6">
                  <c:v>Jul-03</c:v>
                </c:pt>
                <c:pt idx="7">
                  <c:v>Aug-03</c:v>
                </c:pt>
                <c:pt idx="8">
                  <c:v>Sep-03</c:v>
                </c:pt>
                <c:pt idx="9">
                  <c:v>Oct-03</c:v>
                </c:pt>
                <c:pt idx="10">
                  <c:v>Nov-03</c:v>
                </c:pt>
                <c:pt idx="11">
                  <c:v>Dec-03</c:v>
                </c:pt>
              </c:strCache>
            </c:strRef>
          </c:cat>
          <c:val>
            <c:numRef>
              <c:f>Q_Analysis_Cfs!$F$6:$Q$6</c:f>
              <c:numCache>
                <c:formatCode>General</c:formatCode>
                <c:ptCount val="12"/>
                <c:pt idx="0">
                  <c:v>253.66608744279617</c:v>
                </c:pt>
                <c:pt idx="1">
                  <c:v>325.13795966230651</c:v>
                </c:pt>
                <c:pt idx="2">
                  <c:v>366.37150875092925</c:v>
                </c:pt>
                <c:pt idx="3">
                  <c:v>243.96792483669421</c:v>
                </c:pt>
                <c:pt idx="4">
                  <c:v>122.90449060827804</c:v>
                </c:pt>
                <c:pt idx="5">
                  <c:v>783.51557044821459</c:v>
                </c:pt>
                <c:pt idx="6">
                  <c:v>906.27404534450773</c:v>
                </c:pt>
                <c:pt idx="7">
                  <c:v>777.32463294665195</c:v>
                </c:pt>
                <c:pt idx="8">
                  <c:v>308.79840476703731</c:v>
                </c:pt>
                <c:pt idx="9">
                  <c:v>96.089284318512981</c:v>
                </c:pt>
                <c:pt idx="10">
                  <c:v>253.60645496125738</c:v>
                </c:pt>
                <c:pt idx="11">
                  <c:v>263.26149848129523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A-4FB6-A488-04CFF88DD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5688"/>
        <c:axId val="154566080"/>
      </c:lineChart>
      <c:catAx>
        <c:axId val="15456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6080"/>
        <c:crosses val="autoZero"/>
        <c:auto val="1"/>
        <c:lblAlgn val="ctr"/>
        <c:lblOffset val="100"/>
        <c:noMultiLvlLbl val="0"/>
      </c:catAx>
      <c:valAx>
        <c:axId val="1545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609339194972082"/>
          <c:y val="0.11127536291088963"/>
          <c:w val="0.46197367967885994"/>
          <c:h val="0.16346716085301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RSI!$C$2:$C$13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FCI!$D$170:$D$181</c:f>
              <c:numCache>
                <c:formatCode>General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3.3424966306530912E-2</c:v>
                </c:pt>
                <c:pt idx="4">
                  <c:v>3.2778457567545938E-2</c:v>
                </c:pt>
                <c:pt idx="5">
                  <c:v>3.2731741977158814E-2</c:v>
                </c:pt>
                <c:pt idx="6">
                  <c:v>3.2731741977158814E-2</c:v>
                </c:pt>
                <c:pt idx="7">
                  <c:v>3.2731741977158814E-2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E-4773-82AD-9DA349D47FCD}"/>
            </c:ext>
          </c:extLst>
        </c:ser>
        <c:ser>
          <c:idx val="1"/>
          <c:order val="1"/>
          <c:tx>
            <c:v>Simulation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FCI_sim!$D$170:$D$181</c:f>
              <c:numCache>
                <c:formatCode>General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0.904965156628593</c:v>
                </c:pt>
                <c:pt idx="4">
                  <c:v>0.17840243387917235</c:v>
                </c:pt>
                <c:pt idx="5">
                  <c:v>0.63305201735750294</c:v>
                </c:pt>
                <c:pt idx="6">
                  <c:v>3.3818561221065954E-2</c:v>
                </c:pt>
                <c:pt idx="7">
                  <c:v>3.2731741977158814E-2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E-4773-82AD-9DA349D47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94072"/>
        <c:axId val="438594400"/>
      </c:lineChart>
      <c:catAx>
        <c:axId val="43859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594400"/>
        <c:crosses val="autoZero"/>
        <c:auto val="1"/>
        <c:lblAlgn val="ctr"/>
        <c:lblOffset val="100"/>
        <c:noMultiLvlLbl val="1"/>
      </c:catAx>
      <c:valAx>
        <c:axId val="4385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Floodplain Suitability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59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Model Recommended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RSI!$C$2:$C$13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RSI!$D$2:$D$13</c:f>
              <c:numCache>
                <c:formatCode>General</c:formatCode>
                <c:ptCount val="12"/>
                <c:pt idx="0">
                  <c:v>0.58600931148581703</c:v>
                </c:pt>
                <c:pt idx="1">
                  <c:v>0.60389914499464248</c:v>
                </c:pt>
                <c:pt idx="2">
                  <c:v>0.94242776762808544</c:v>
                </c:pt>
                <c:pt idx="3">
                  <c:v>0.93855129270559001</c:v>
                </c:pt>
                <c:pt idx="4">
                  <c:v>0.92308662231818162</c:v>
                </c:pt>
                <c:pt idx="5">
                  <c:v>0.97740410650528409</c:v>
                </c:pt>
                <c:pt idx="6">
                  <c:v>0.98200402358565608</c:v>
                </c:pt>
                <c:pt idx="7">
                  <c:v>0.97714322702026857</c:v>
                </c:pt>
                <c:pt idx="8">
                  <c:v>0.62088686161700823</c:v>
                </c:pt>
                <c:pt idx="9">
                  <c:v>0.56762044534566569</c:v>
                </c:pt>
                <c:pt idx="10">
                  <c:v>0.58599405273041039</c:v>
                </c:pt>
                <c:pt idx="11">
                  <c:v>0.58845727321736974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C-4794-9FA1-97D709ACEAEA}"/>
            </c:ext>
          </c:extLst>
        </c:ser>
        <c:ser>
          <c:idx val="1"/>
          <c:order val="1"/>
          <c:tx>
            <c:v>Simulation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RSI_sim!$D$2:$D$13</c:f>
              <c:numCache>
                <c:formatCode>General</c:formatCode>
                <c:ptCount val="12"/>
                <c:pt idx="0">
                  <c:v>0.50608902965014479</c:v>
                </c:pt>
                <c:pt idx="1">
                  <c:v>0.50608902965014479</c:v>
                </c:pt>
                <c:pt idx="2">
                  <c:v>0.87951138357306902</c:v>
                </c:pt>
                <c:pt idx="3">
                  <c:v>0.87951138357306902</c:v>
                </c:pt>
                <c:pt idx="4">
                  <c:v>0.87951138357306902</c:v>
                </c:pt>
                <c:pt idx="5">
                  <c:v>0.87951138357306902</c:v>
                </c:pt>
                <c:pt idx="6">
                  <c:v>0.87951138357306902</c:v>
                </c:pt>
                <c:pt idx="7">
                  <c:v>0.87951138357306902</c:v>
                </c:pt>
                <c:pt idx="8">
                  <c:v>0.50608902965014479</c:v>
                </c:pt>
                <c:pt idx="9">
                  <c:v>0.50608902965014479</c:v>
                </c:pt>
                <c:pt idx="10">
                  <c:v>0.50608902965014479</c:v>
                </c:pt>
                <c:pt idx="11">
                  <c:v>0.50608902965014479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C-4794-9FA1-97D709ACE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94072"/>
        <c:axId val="438594400"/>
      </c:lineChart>
      <c:catAx>
        <c:axId val="43859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594400"/>
        <c:crosses val="autoZero"/>
        <c:auto val="1"/>
        <c:lblAlgn val="ctr"/>
        <c:lblOffset val="100"/>
        <c:noMultiLvlLbl val="1"/>
      </c:catAx>
      <c:valAx>
        <c:axId val="438594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Aquatic Suitability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59407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RSI!$C$2:$C$13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RSI!$D$50:$D$61</c:f>
              <c:numCache>
                <c:formatCode>General</c:formatCode>
                <c:ptCount val="12"/>
                <c:pt idx="0">
                  <c:v>0.7188888608677414</c:v>
                </c:pt>
                <c:pt idx="1">
                  <c:v>0.7041203472097799</c:v>
                </c:pt>
                <c:pt idx="2">
                  <c:v>0.9876957637013124</c:v>
                </c:pt>
                <c:pt idx="3">
                  <c:v>0.98337428080608058</c:v>
                </c:pt>
                <c:pt idx="4">
                  <c:v>0.87682977022325048</c:v>
                </c:pt>
                <c:pt idx="5">
                  <c:v>0.91819994935437388</c:v>
                </c:pt>
                <c:pt idx="6">
                  <c:v>0.85250818583764754</c:v>
                </c:pt>
                <c:pt idx="7">
                  <c:v>0.78333378280963617</c:v>
                </c:pt>
                <c:pt idx="8">
                  <c:v>0.32070571110184731</c:v>
                </c:pt>
                <c:pt idx="9">
                  <c:v>0.34580097405294619</c:v>
                </c:pt>
                <c:pt idx="10">
                  <c:v>0.57962657496515724</c:v>
                </c:pt>
                <c:pt idx="11">
                  <c:v>0.66362658597393431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B-4DE3-9782-FD49A4C385D9}"/>
            </c:ext>
          </c:extLst>
        </c:ser>
        <c:ser>
          <c:idx val="1"/>
          <c:order val="1"/>
          <c:tx>
            <c:v>Simulation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RSI_sim!$D$50:$D$61</c:f>
              <c:numCache>
                <c:formatCode>General</c:formatCode>
                <c:ptCount val="12"/>
                <c:pt idx="0">
                  <c:v>0.63920528269652133</c:v>
                </c:pt>
                <c:pt idx="1">
                  <c:v>0.62196218612447296</c:v>
                </c:pt>
                <c:pt idx="2">
                  <c:v>0.9709650785974947</c:v>
                </c:pt>
                <c:pt idx="3">
                  <c:v>0.98635700296660067</c:v>
                </c:pt>
                <c:pt idx="4">
                  <c:v>0.88991918789343027</c:v>
                </c:pt>
                <c:pt idx="5">
                  <c:v>0.6612185263634538</c:v>
                </c:pt>
                <c:pt idx="6">
                  <c:v>0.6612185263634538</c:v>
                </c:pt>
                <c:pt idx="7">
                  <c:v>0.6612185263634538</c:v>
                </c:pt>
                <c:pt idx="8">
                  <c:v>0.30288159179292462</c:v>
                </c:pt>
                <c:pt idx="9">
                  <c:v>0.30288159179292462</c:v>
                </c:pt>
                <c:pt idx="10">
                  <c:v>0.47083746961481443</c:v>
                </c:pt>
                <c:pt idx="11">
                  <c:v>0.56643331236550654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B-4DE3-9782-FD49A4C38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94072"/>
        <c:axId val="438594400"/>
      </c:lineChart>
      <c:catAx>
        <c:axId val="43859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594400"/>
        <c:crosses val="autoZero"/>
        <c:auto val="1"/>
        <c:lblAlgn val="ctr"/>
        <c:lblOffset val="100"/>
        <c:noMultiLvlLbl val="1"/>
      </c:catAx>
      <c:valAx>
        <c:axId val="438594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Aquatic Suitability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59407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Little Bear - Below Hyrum Reservoir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RSI!$C$2:$C$13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RSI!$D$170:$D$181</c:f>
              <c:numCache>
                <c:formatCode>General</c:formatCode>
                <c:ptCount val="12"/>
                <c:pt idx="0">
                  <c:v>0.30246319524158682</c:v>
                </c:pt>
                <c:pt idx="1">
                  <c:v>0.31642575227138048</c:v>
                </c:pt>
                <c:pt idx="2">
                  <c:v>0.6869774355043492</c:v>
                </c:pt>
                <c:pt idx="3">
                  <c:v>0.70322475297608045</c:v>
                </c:pt>
                <c:pt idx="4">
                  <c:v>0.66740175870987739</c:v>
                </c:pt>
                <c:pt idx="5">
                  <c:v>0.66402213528048359</c:v>
                </c:pt>
                <c:pt idx="6">
                  <c:v>0.66402213528048359</c:v>
                </c:pt>
                <c:pt idx="7">
                  <c:v>0.66402213528048359</c:v>
                </c:pt>
                <c:pt idx="8">
                  <c:v>0.30480993779144983</c:v>
                </c:pt>
                <c:pt idx="9">
                  <c:v>0.30480993779144983</c:v>
                </c:pt>
                <c:pt idx="10">
                  <c:v>0.33773676728937385</c:v>
                </c:pt>
                <c:pt idx="11">
                  <c:v>0.48897384730092386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1-4FFC-9BE6-CD3803635891}"/>
            </c:ext>
          </c:extLst>
        </c:ser>
        <c:ser>
          <c:idx val="1"/>
          <c:order val="1"/>
          <c:tx>
            <c:v>Simulation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RSI_sim!$D$170:$D$181</c:f>
              <c:numCache>
                <c:formatCode>General</c:formatCode>
                <c:ptCount val="12"/>
                <c:pt idx="0">
                  <c:v>0.30246319524158682</c:v>
                </c:pt>
                <c:pt idx="1">
                  <c:v>0.4358085847359976</c:v>
                </c:pt>
                <c:pt idx="2">
                  <c:v>0.81803880101969362</c:v>
                </c:pt>
                <c:pt idx="3">
                  <c:v>0.97860177521453851</c:v>
                </c:pt>
                <c:pt idx="4">
                  <c:v>0.92432331124481582</c:v>
                </c:pt>
                <c:pt idx="5">
                  <c:v>0.96213843303079782</c:v>
                </c:pt>
                <c:pt idx="6">
                  <c:v>0.71861615185390448</c:v>
                </c:pt>
                <c:pt idx="7">
                  <c:v>0.66402213528048359</c:v>
                </c:pt>
                <c:pt idx="8">
                  <c:v>0.32739509634934838</c:v>
                </c:pt>
                <c:pt idx="9">
                  <c:v>0.39859276330660498</c:v>
                </c:pt>
                <c:pt idx="10">
                  <c:v>0.37248830922166987</c:v>
                </c:pt>
                <c:pt idx="11">
                  <c:v>0.49517156925482841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1-4FFC-9BE6-CD3803635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94072"/>
        <c:axId val="438594400"/>
      </c:lineChart>
      <c:catAx>
        <c:axId val="43859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594400"/>
        <c:crosses val="autoZero"/>
        <c:auto val="1"/>
        <c:lblAlgn val="ctr"/>
        <c:lblOffset val="100"/>
        <c:noMultiLvlLbl val="1"/>
      </c:catAx>
      <c:valAx>
        <c:axId val="438594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Aquatic Suitability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59407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Little Bear - Above Hyrum Reservoir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RSI!$C$2:$C$13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RSI!$D$206:$D$217</c:f>
              <c:numCache>
                <c:formatCode>General</c:formatCode>
                <c:ptCount val="12"/>
                <c:pt idx="0">
                  <c:v>0.53108532644442941</c:v>
                </c:pt>
                <c:pt idx="1">
                  <c:v>0.53152553815895986</c:v>
                </c:pt>
                <c:pt idx="2">
                  <c:v>0.93192409833979251</c:v>
                </c:pt>
                <c:pt idx="3">
                  <c:v>0.99999153765515703</c:v>
                </c:pt>
                <c:pt idx="4">
                  <c:v>0.99999092358885922</c:v>
                </c:pt>
                <c:pt idx="5">
                  <c:v>0.99959113389496379</c:v>
                </c:pt>
                <c:pt idx="6">
                  <c:v>0.99085819747797077</c:v>
                </c:pt>
                <c:pt idx="7">
                  <c:v>0.99085819747797077</c:v>
                </c:pt>
                <c:pt idx="8">
                  <c:v>0.3424894324038773</c:v>
                </c:pt>
                <c:pt idx="9">
                  <c:v>0.47993172234286907</c:v>
                </c:pt>
                <c:pt idx="10">
                  <c:v>0.49755581087410011</c:v>
                </c:pt>
                <c:pt idx="11">
                  <c:v>0.95389460567921325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1-4FFC-9BE6-CD3803635891}"/>
            </c:ext>
          </c:extLst>
        </c:ser>
        <c:ser>
          <c:idx val="1"/>
          <c:order val="1"/>
          <c:tx>
            <c:v>Simulation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RSI_sim!$D$206:$D$217</c:f>
              <c:numCache>
                <c:formatCode>General</c:formatCode>
                <c:ptCount val="12"/>
                <c:pt idx="0">
                  <c:v>0.39614013618208654</c:v>
                </c:pt>
                <c:pt idx="1">
                  <c:v>0.38560340734208132</c:v>
                </c:pt>
                <c:pt idx="2">
                  <c:v>0.86535557193068446</c:v>
                </c:pt>
                <c:pt idx="3">
                  <c:v>0.99457027005909215</c:v>
                </c:pt>
                <c:pt idx="4">
                  <c:v>0.99869834470744623</c:v>
                </c:pt>
                <c:pt idx="5">
                  <c:v>0.96526612960939495</c:v>
                </c:pt>
                <c:pt idx="6">
                  <c:v>0.78276537846011629</c:v>
                </c:pt>
                <c:pt idx="7">
                  <c:v>0.76197896124500186</c:v>
                </c:pt>
                <c:pt idx="8">
                  <c:v>0.39135249599364741</c:v>
                </c:pt>
                <c:pt idx="9">
                  <c:v>0.41733230132045196</c:v>
                </c:pt>
                <c:pt idx="10">
                  <c:v>0.42646281354405879</c:v>
                </c:pt>
                <c:pt idx="11">
                  <c:v>0.44513211844719902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1-4FFC-9BE6-CD3803635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94072"/>
        <c:axId val="438594400"/>
      </c:lineChart>
      <c:catAx>
        <c:axId val="43859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594400"/>
        <c:crosses val="autoZero"/>
        <c:auto val="1"/>
        <c:lblAlgn val="ctr"/>
        <c:lblOffset val="100"/>
        <c:noMultiLvlLbl val="1"/>
      </c:catAx>
      <c:valAx>
        <c:axId val="438594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Aquatic Suitability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59407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466149677066659E-2"/>
          <c:y val="4.0356893872842491E-2"/>
          <c:w val="0.89865545845063821"/>
          <c:h val="0.6953852751056937"/>
        </c:manualLayout>
      </c:layout>
      <c:lineChart>
        <c:grouping val="standard"/>
        <c:varyColors val="0"/>
        <c:ser>
          <c:idx val="1"/>
          <c:order val="0"/>
          <c:tx>
            <c:v>Observed 2003 releases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RSI_sim!$D$182:$D$193</c:f>
              <c:numCache>
                <c:formatCode>General</c:formatCode>
                <c:ptCount val="12"/>
                <c:pt idx="0">
                  <c:v>0.67565740714461242</c:v>
                </c:pt>
                <c:pt idx="1">
                  <c:v>0.67551935259025142</c:v>
                </c:pt>
                <c:pt idx="2">
                  <c:v>0.9670672630033923</c:v>
                </c:pt>
                <c:pt idx="3">
                  <c:v>0.96781537878462431</c:v>
                </c:pt>
                <c:pt idx="4">
                  <c:v>0.96689122105063341</c:v>
                </c:pt>
                <c:pt idx="5">
                  <c:v>0.96672882542845895</c:v>
                </c:pt>
                <c:pt idx="6">
                  <c:v>0.96795884831516432</c:v>
                </c:pt>
                <c:pt idx="7">
                  <c:v>0.96769288029296596</c:v>
                </c:pt>
                <c:pt idx="8">
                  <c:v>0.68173097475619382</c:v>
                </c:pt>
                <c:pt idx="9">
                  <c:v>0.67925819393646059</c:v>
                </c:pt>
                <c:pt idx="10">
                  <c:v>0.67924566227636229</c:v>
                </c:pt>
                <c:pt idx="11">
                  <c:v>0.67806070328953694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1-4FFC-9BE6-CD3803635891}"/>
            </c:ext>
          </c:extLst>
        </c:ser>
        <c:ser>
          <c:idx val="0"/>
          <c:order val="1"/>
          <c:tx>
            <c:v>Model recommended releases for 2003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RSI!$C$2:$C$13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RSI!$D$182:$D$193</c:f>
              <c:numCache>
                <c:formatCode>General</c:formatCode>
                <c:ptCount val="12"/>
                <c:pt idx="0">
                  <c:v>0.99999942547837095</c:v>
                </c:pt>
                <c:pt idx="1">
                  <c:v>0.99999942046297463</c:v>
                </c:pt>
                <c:pt idx="2">
                  <c:v>0.99999954859368356</c:v>
                </c:pt>
                <c:pt idx="3">
                  <c:v>0.99999999981572052</c:v>
                </c:pt>
                <c:pt idx="4">
                  <c:v>0.99999999977215892</c:v>
                </c:pt>
                <c:pt idx="5">
                  <c:v>0.99999999976364773</c:v>
                </c:pt>
                <c:pt idx="6">
                  <c:v>0.99999999982178944</c:v>
                </c:pt>
                <c:pt idx="7">
                  <c:v>0.99999999981039789</c:v>
                </c:pt>
                <c:pt idx="8">
                  <c:v>0.99999960949418121</c:v>
                </c:pt>
                <c:pt idx="9">
                  <c:v>0.99999954261811563</c:v>
                </c:pt>
                <c:pt idx="10">
                  <c:v>0.99999954225298116</c:v>
                </c:pt>
                <c:pt idx="11">
                  <c:v>0.99999950644594415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1-4FFC-9BE6-CD3803635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94072"/>
        <c:axId val="438594400"/>
      </c:lineChart>
      <c:catAx>
        <c:axId val="43859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594400"/>
        <c:crosses val="autoZero"/>
        <c:auto val="1"/>
        <c:lblAlgn val="ctr"/>
        <c:lblOffset val="100"/>
        <c:noMultiLvlLbl val="1"/>
      </c:catAx>
      <c:valAx>
        <c:axId val="43859440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59407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734476770749887E-2"/>
          <c:y val="2.7197695441295654E-2"/>
          <c:w val="0.89943586251485597"/>
          <c:h val="0.9081342028606809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Habitat_tradeoff!$C$7:$N$7</c:f>
              <c:numCache>
                <c:formatCode>0</c:formatCode>
                <c:ptCount val="12"/>
                <c:pt idx="0">
                  <c:v>216.02247600614533</c:v>
                </c:pt>
                <c:pt idx="1">
                  <c:v>227.14915624163936</c:v>
                </c:pt>
                <c:pt idx="2">
                  <c:v>358.56266597018447</c:v>
                </c:pt>
                <c:pt idx="3">
                  <c:v>353.6246036482346</c:v>
                </c:pt>
                <c:pt idx="4">
                  <c:v>336.06415325465395</c:v>
                </c:pt>
                <c:pt idx="5">
                  <c:v>423.63467803738058</c:v>
                </c:pt>
                <c:pt idx="6">
                  <c:v>438.28582483490379</c:v>
                </c:pt>
                <c:pt idx="7">
                  <c:v>422.8864283861995</c:v>
                </c:pt>
                <c:pt idx="8">
                  <c:v>238.16234335551445</c:v>
                </c:pt>
                <c:pt idx="9">
                  <c:v>205.05296333182233</c:v>
                </c:pt>
                <c:pt idx="10">
                  <c:v>216.01318205037796</c:v>
                </c:pt>
                <c:pt idx="11">
                  <c:v>217.5177448521851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D-435C-830C-8FFFE85E31E9}"/>
            </c:ext>
          </c:extLst>
        </c:ser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Habitat_tradeoff!$C$8:$N$8</c:f>
              <c:numCache>
                <c:formatCode>0</c:formatCode>
                <c:ptCount val="12"/>
                <c:pt idx="0">
                  <c:v>80.708460686425227</c:v>
                </c:pt>
                <c:pt idx="1">
                  <c:v>84.09554060068271</c:v>
                </c:pt>
                <c:pt idx="2">
                  <c:v>118.58724864609577</c:v>
                </c:pt>
                <c:pt idx="3">
                  <c:v>114.91592518771421</c:v>
                </c:pt>
                <c:pt idx="4">
                  <c:v>110.92461620879999</c:v>
                </c:pt>
                <c:pt idx="5">
                  <c:v>129.43253124799946</c:v>
                </c:pt>
                <c:pt idx="6">
                  <c:v>132.33548631453905</c:v>
                </c:pt>
                <c:pt idx="7">
                  <c:v>129.2837288839244</c:v>
                </c:pt>
                <c:pt idx="8">
                  <c:v>83.328787871739323</c:v>
                </c:pt>
                <c:pt idx="9">
                  <c:v>72.924349830322527</c:v>
                </c:pt>
                <c:pt idx="10">
                  <c:v>80.705598383401849</c:v>
                </c:pt>
                <c:pt idx="11">
                  <c:v>81.168233785477852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D-435C-830C-8FFFE85E31E9}"/>
            </c:ext>
          </c:extLst>
        </c:ser>
        <c:ser>
          <c:idx val="2"/>
          <c:order val="2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Habitat_tradeoff!$C$9:$N$9</c:f>
              <c:numCache>
                <c:formatCode>0</c:formatCode>
                <c:ptCount val="12"/>
                <c:pt idx="0">
                  <c:v>69.521684970422385</c:v>
                </c:pt>
                <c:pt idx="1">
                  <c:v>72.577861049373539</c:v>
                </c:pt>
                <c:pt idx="2">
                  <c:v>92.915466246372659</c:v>
                </c:pt>
                <c:pt idx="3">
                  <c:v>90.843904084558986</c:v>
                </c:pt>
                <c:pt idx="4">
                  <c:v>95.423114238307164</c:v>
                </c:pt>
                <c:pt idx="5">
                  <c:v>114.62723294360518</c:v>
                </c:pt>
                <c:pt idx="6">
                  <c:v>109.7870870148724</c:v>
                </c:pt>
                <c:pt idx="7">
                  <c:v>104.82679920943397</c:v>
                </c:pt>
                <c:pt idx="8">
                  <c:v>72.630019042776141</c:v>
                </c:pt>
                <c:pt idx="9">
                  <c:v>63.245501282292345</c:v>
                </c:pt>
                <c:pt idx="10">
                  <c:v>69.792921100105744</c:v>
                </c:pt>
                <c:pt idx="11">
                  <c:v>69.942456212565119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D-435C-830C-8FFFE85E31E9}"/>
            </c:ext>
          </c:extLst>
        </c:ser>
        <c:ser>
          <c:idx val="3"/>
          <c:order val="3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Habitat_tradeoff!$C$10:$N$10</c:f>
              <c:numCache>
                <c:formatCode>0</c:formatCode>
                <c:ptCount val="12"/>
                <c:pt idx="0">
                  <c:v>0.87011395216496523</c:v>
                </c:pt>
                <c:pt idx="1">
                  <c:v>0.87380600033953204</c:v>
                </c:pt>
                <c:pt idx="2">
                  <c:v>1.1086175681697119</c:v>
                </c:pt>
                <c:pt idx="3">
                  <c:v>1.2229498761199262</c:v>
                </c:pt>
                <c:pt idx="4">
                  <c:v>1.8673364743319807</c:v>
                </c:pt>
                <c:pt idx="5">
                  <c:v>1.9903057576794214</c:v>
                </c:pt>
                <c:pt idx="6">
                  <c:v>1.2935540804115429</c:v>
                </c:pt>
                <c:pt idx="7">
                  <c:v>1.1625949473627326</c:v>
                </c:pt>
                <c:pt idx="8">
                  <c:v>0.91217798353332946</c:v>
                </c:pt>
                <c:pt idx="9">
                  <c:v>0.89492109663264874</c:v>
                </c:pt>
                <c:pt idx="10">
                  <c:v>0.88424441655603669</c:v>
                </c:pt>
                <c:pt idx="11">
                  <c:v>0.87098243780421192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DD-435C-830C-8FFFE85E31E9}"/>
            </c:ext>
          </c:extLst>
        </c:ser>
        <c:ser>
          <c:idx val="4"/>
          <c:order val="4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Habitat_tradeoff!$C$11:$N$11</c:f>
              <c:numCache>
                <c:formatCode>0</c:formatCode>
                <c:ptCount val="12"/>
                <c:pt idx="0">
                  <c:v>59.286616630305076</c:v>
                </c:pt>
                <c:pt idx="1">
                  <c:v>57.083701358352975</c:v>
                </c:pt>
                <c:pt idx="2">
                  <c:v>86.769024016966114</c:v>
                </c:pt>
                <c:pt idx="3">
                  <c:v>83.694085236137511</c:v>
                </c:pt>
                <c:pt idx="4">
                  <c:v>58.635118187496886</c:v>
                </c:pt>
                <c:pt idx="5">
                  <c:v>64.823968822199021</c:v>
                </c:pt>
                <c:pt idx="6">
                  <c:v>55.609673806609557</c:v>
                </c:pt>
                <c:pt idx="7">
                  <c:v>48.353933309663311</c:v>
                </c:pt>
                <c:pt idx="8">
                  <c:v>18.718105142499681</c:v>
                </c:pt>
                <c:pt idx="9">
                  <c:v>20.538419837289513</c:v>
                </c:pt>
                <c:pt idx="10">
                  <c:v>41.429658633600205</c:v>
                </c:pt>
                <c:pt idx="11">
                  <c:v>51.475291256019972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DD-435C-830C-8FFFE85E31E9}"/>
            </c:ext>
          </c:extLst>
        </c:ser>
        <c:ser>
          <c:idx val="5"/>
          <c:order val="5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Habitat_tradeoff!$C$12:$N$12</c:f>
              <c:numCache>
                <c:formatCode>0</c:formatCode>
                <c:ptCount val="12"/>
                <c:pt idx="0">
                  <c:v>56.964538854465289</c:v>
                </c:pt>
                <c:pt idx="1">
                  <c:v>55.183673677577069</c:v>
                </c:pt>
                <c:pt idx="2">
                  <c:v>63.035885090226806</c:v>
                </c:pt>
                <c:pt idx="3">
                  <c:v>60.426071501444042</c:v>
                </c:pt>
                <c:pt idx="4">
                  <c:v>45.313240983045105</c:v>
                </c:pt>
                <c:pt idx="5">
                  <c:v>50.460640312890042</c:v>
                </c:pt>
                <c:pt idx="6">
                  <c:v>45.20586962199441</c:v>
                </c:pt>
                <c:pt idx="7">
                  <c:v>41.102890319423999</c:v>
                </c:pt>
                <c:pt idx="8">
                  <c:v>24.065288637276499</c:v>
                </c:pt>
                <c:pt idx="9">
                  <c:v>21.22632528965082</c:v>
                </c:pt>
                <c:pt idx="10">
                  <c:v>44.304151769634984</c:v>
                </c:pt>
                <c:pt idx="11">
                  <c:v>51.247535741642899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DD-435C-830C-8FFFE85E31E9}"/>
            </c:ext>
          </c:extLst>
        </c:ser>
        <c:ser>
          <c:idx val="6"/>
          <c:order val="6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Habitat_tradeoff!$C$13:$N$13</c:f>
              <c:numCache>
                <c:formatCode>0</c:formatCode>
                <c:ptCount val="12"/>
                <c:pt idx="0">
                  <c:v>104.23516480464832</c:v>
                </c:pt>
                <c:pt idx="1">
                  <c:v>100.00942244540018</c:v>
                </c:pt>
                <c:pt idx="2">
                  <c:v>151.20835145003983</c:v>
                </c:pt>
                <c:pt idx="3">
                  <c:v>146.23935290173125</c:v>
                </c:pt>
                <c:pt idx="4">
                  <c:v>113.01424685914496</c:v>
                </c:pt>
                <c:pt idx="5">
                  <c:v>125.51589009342867</c:v>
                </c:pt>
                <c:pt idx="6">
                  <c:v>112.73579433005526</c:v>
                </c:pt>
                <c:pt idx="7">
                  <c:v>101.61975131292085</c:v>
                </c:pt>
                <c:pt idx="8">
                  <c:v>44.591745562150102</c:v>
                </c:pt>
                <c:pt idx="9">
                  <c:v>41.392711647962727</c:v>
                </c:pt>
                <c:pt idx="10">
                  <c:v>76.082445875212258</c:v>
                </c:pt>
                <c:pt idx="11">
                  <c:v>90.909529733004689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DD-435C-830C-8FFFE85E31E9}"/>
            </c:ext>
          </c:extLst>
        </c:ser>
        <c:ser>
          <c:idx val="7"/>
          <c:order val="7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Habitat_tradeoff!$C$14:$N$14</c:f>
              <c:numCache>
                <c:formatCode>0</c:formatCode>
                <c:ptCount val="12"/>
                <c:pt idx="0">
                  <c:v>91.295203072198362</c:v>
                </c:pt>
                <c:pt idx="1">
                  <c:v>87.594052816990597</c:v>
                </c:pt>
                <c:pt idx="2">
                  <c:v>132.43704442464812</c:v>
                </c:pt>
                <c:pt idx="3">
                  <c:v>128.0849072895125</c:v>
                </c:pt>
                <c:pt idx="4">
                  <c:v>98.984432330432568</c:v>
                </c:pt>
                <c:pt idx="5">
                  <c:v>109.93409658192716</c:v>
                </c:pt>
                <c:pt idx="6">
                  <c:v>98.740547454950686</c:v>
                </c:pt>
                <c:pt idx="7">
                  <c:v>89.004472239733886</c:v>
                </c:pt>
                <c:pt idx="8">
                  <c:v>39.056037125954155</c:v>
                </c:pt>
                <c:pt idx="9">
                  <c:v>36.254137676973173</c:v>
                </c:pt>
                <c:pt idx="10">
                  <c:v>66.637418949975043</c:v>
                </c:pt>
                <c:pt idx="11">
                  <c:v>79.623838977252731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DD-435C-830C-8FFFE85E31E9}"/>
            </c:ext>
          </c:extLst>
        </c:ser>
        <c:ser>
          <c:idx val="8"/>
          <c:order val="8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Habitat_tradeoff!$C$15:$N$15</c:f>
              <c:numCache>
                <c:formatCode>0</c:formatCode>
                <c:ptCount val="12"/>
                <c:pt idx="0">
                  <c:v>409.62576043157213</c:v>
                </c:pt>
                <c:pt idx="1">
                  <c:v>393.01934041449806</c:v>
                </c:pt>
                <c:pt idx="2">
                  <c:v>594.22207526998454</c:v>
                </c:pt>
                <c:pt idx="3">
                  <c:v>574.45972387775123</c:v>
                </c:pt>
                <c:pt idx="4">
                  <c:v>442.84046302698482</c:v>
                </c:pt>
                <c:pt idx="5">
                  <c:v>491.86227161448659</c:v>
                </c:pt>
                <c:pt idx="6">
                  <c:v>441.09481106663446</c:v>
                </c:pt>
                <c:pt idx="7">
                  <c:v>397.48690506920468</c:v>
                </c:pt>
                <c:pt idx="8">
                  <c:v>174.14841628668992</c:v>
                </c:pt>
                <c:pt idx="9">
                  <c:v>161.57307992602384</c:v>
                </c:pt>
                <c:pt idx="10">
                  <c:v>298.99055472820572</c:v>
                </c:pt>
                <c:pt idx="11">
                  <c:v>357.25837165557022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DD-435C-830C-8FFFE85E31E9}"/>
            </c:ext>
          </c:extLst>
        </c:ser>
        <c:ser>
          <c:idx val="9"/>
          <c:order val="9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Habitat_tradeoff!$C$16:$N$16</c:f>
              <c:numCache>
                <c:formatCode>0</c:formatCode>
                <c:ptCount val="12"/>
                <c:pt idx="0">
                  <c:v>34.354503620371396</c:v>
                </c:pt>
                <c:pt idx="1">
                  <c:v>38.323172603528647</c:v>
                </c:pt>
                <c:pt idx="2">
                  <c:v>70.344673482492126</c:v>
                </c:pt>
                <c:pt idx="3">
                  <c:v>66.547126590027034</c:v>
                </c:pt>
                <c:pt idx="4">
                  <c:v>75.903721467952352</c:v>
                </c:pt>
                <c:pt idx="5">
                  <c:v>109.77195597768875</c:v>
                </c:pt>
                <c:pt idx="6">
                  <c:v>101.80198319288976</c:v>
                </c:pt>
                <c:pt idx="7">
                  <c:v>93.320208360103919</c:v>
                </c:pt>
                <c:pt idx="8">
                  <c:v>38.875124182257487</c:v>
                </c:pt>
                <c:pt idx="9">
                  <c:v>27.003503883267161</c:v>
                </c:pt>
                <c:pt idx="10">
                  <c:v>34.702627421131233</c:v>
                </c:pt>
                <c:pt idx="11">
                  <c:v>34.894897679661526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DD-435C-830C-8FFFE85E31E9}"/>
            </c:ext>
          </c:extLst>
        </c:ser>
        <c:ser>
          <c:idx val="10"/>
          <c:order val="10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Habitat_tradeoff!$C$17:$N$17</c:f>
              <c:numCache>
                <c:formatCode>0</c:formatCode>
                <c:ptCount val="12"/>
                <c:pt idx="0">
                  <c:v>34.713960390094002</c:v>
                </c:pt>
                <c:pt idx="1">
                  <c:v>28.051251772449</c:v>
                </c:pt>
                <c:pt idx="2">
                  <c:v>82.318380633675005</c:v>
                </c:pt>
                <c:pt idx="3">
                  <c:v>100.57601374811</c:v>
                </c:pt>
                <c:pt idx="4">
                  <c:v>113.58487308689</c:v>
                </c:pt>
                <c:pt idx="5">
                  <c:v>105.92723138898</c:v>
                </c:pt>
                <c:pt idx="6">
                  <c:v>94.506977966574993</c:v>
                </c:pt>
                <c:pt idx="7">
                  <c:v>84.770685268061996</c:v>
                </c:pt>
                <c:pt idx="8">
                  <c:v>58.031795487708997</c:v>
                </c:pt>
                <c:pt idx="9">
                  <c:v>73.943234454865006</c:v>
                </c:pt>
                <c:pt idx="10">
                  <c:v>45.392282775687001</c:v>
                </c:pt>
                <c:pt idx="11">
                  <c:v>25.810444618508001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DD-435C-830C-8FFFE85E31E9}"/>
            </c:ext>
          </c:extLst>
        </c:ser>
        <c:ser>
          <c:idx val="11"/>
          <c:order val="11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Habitat_tradeoff!$C$18:$N$18</c:f>
              <c:numCache>
                <c:formatCode>0</c:formatCode>
                <c:ptCount val="12"/>
                <c:pt idx="0">
                  <c:v>337.38369793722052</c:v>
                </c:pt>
                <c:pt idx="1">
                  <c:v>315.60158252332968</c:v>
                </c:pt>
                <c:pt idx="2">
                  <c:v>389.45838401323635</c:v>
                </c:pt>
                <c:pt idx="3">
                  <c:v>402.04910533939483</c:v>
                </c:pt>
                <c:pt idx="4">
                  <c:v>364.00424071840354</c:v>
                </c:pt>
                <c:pt idx="5">
                  <c:v>374.71185185209816</c:v>
                </c:pt>
                <c:pt idx="6">
                  <c:v>330.8487702684908</c:v>
                </c:pt>
                <c:pt idx="7">
                  <c:v>298.93404834135492</c:v>
                </c:pt>
                <c:pt idx="8">
                  <c:v>230.2703633281746</c:v>
                </c:pt>
                <c:pt idx="9">
                  <c:v>255.70693049097108</c:v>
                </c:pt>
                <c:pt idx="10">
                  <c:v>282.17360523262084</c:v>
                </c:pt>
                <c:pt idx="11">
                  <c:v>288.19456130004806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DD-435C-830C-8FFFE85E31E9}"/>
            </c:ext>
          </c:extLst>
        </c:ser>
        <c:ser>
          <c:idx val="12"/>
          <c:order val="1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Habitat_tradeoff!$C$19:$N$19</c:f>
              <c:numCache>
                <c:formatCode>0</c:formatCode>
                <c:ptCount val="12"/>
                <c:pt idx="0">
                  <c:v>18.573946828435879</c:v>
                </c:pt>
                <c:pt idx="1">
                  <c:v>19.35262050046741</c:v>
                </c:pt>
                <c:pt idx="2">
                  <c:v>40.813619196231492</c:v>
                </c:pt>
                <c:pt idx="3">
                  <c:v>42.275414328803691</c:v>
                </c:pt>
                <c:pt idx="4">
                  <c:v>41.497464447023987</c:v>
                </c:pt>
                <c:pt idx="5">
                  <c:v>42.317546039089734</c:v>
                </c:pt>
                <c:pt idx="6">
                  <c:v>43.159320242825771</c:v>
                </c:pt>
                <c:pt idx="7">
                  <c:v>42.33581366083871</c:v>
                </c:pt>
                <c:pt idx="8">
                  <c:v>20.247019780568483</c:v>
                </c:pt>
                <c:pt idx="9">
                  <c:v>19.398180377318607</c:v>
                </c:pt>
                <c:pt idx="10">
                  <c:v>21.305043524830509</c:v>
                </c:pt>
                <c:pt idx="11">
                  <c:v>30.790226556908724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DD-435C-830C-8FFFE85E31E9}"/>
            </c:ext>
          </c:extLst>
        </c:ser>
        <c:ser>
          <c:idx val="13"/>
          <c:order val="13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Habitat_tradeoff!$C$20:$N$20</c:f>
              <c:numCache>
                <c:formatCode>0</c:formatCode>
                <c:ptCount val="12"/>
                <c:pt idx="0">
                  <c:v>58.625282692596876</c:v>
                </c:pt>
                <c:pt idx="1">
                  <c:v>58.515708892513118</c:v>
                </c:pt>
                <c:pt idx="2">
                  <c:v>122.2084857949055</c:v>
                </c:pt>
                <c:pt idx="3">
                  <c:v>124.52891660198375</c:v>
                </c:pt>
                <c:pt idx="4">
                  <c:v>121.65758467107777</c:v>
                </c:pt>
                <c:pt idx="5">
                  <c:v>121.14772488050225</c:v>
                </c:pt>
                <c:pt idx="6">
                  <c:v>124.97012627303188</c:v>
                </c:pt>
                <c:pt idx="7">
                  <c:v>124.15123973592353</c:v>
                </c:pt>
                <c:pt idx="8">
                  <c:v>63.435467893698323</c:v>
                </c:pt>
                <c:pt idx="9">
                  <c:v>61.479504594238122</c:v>
                </c:pt>
                <c:pt idx="10">
                  <c:v>61.469583554729212</c:v>
                </c:pt>
                <c:pt idx="11">
                  <c:v>60.531087682240752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3DD-435C-830C-8FFFE85E31E9}"/>
            </c:ext>
          </c:extLst>
        </c:ser>
        <c:ser>
          <c:idx val="14"/>
          <c:order val="14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Habitat_tradeoff!$C$21:$N$21</c:f>
              <c:numCache>
                <c:formatCode>0</c:formatCode>
                <c:ptCount val="12"/>
                <c:pt idx="0">
                  <c:v>51.673107566077185</c:v>
                </c:pt>
                <c:pt idx="1">
                  <c:v>54.401043035129483</c:v>
                </c:pt>
                <c:pt idx="2">
                  <c:v>118.35551343661895</c:v>
                </c:pt>
                <c:pt idx="3">
                  <c:v>121.82855568806349</c:v>
                </c:pt>
                <c:pt idx="4">
                  <c:v>114.26040832253366</c:v>
                </c:pt>
                <c:pt idx="5">
                  <c:v>113.56200022233074</c:v>
                </c:pt>
                <c:pt idx="6">
                  <c:v>113.56200022233074</c:v>
                </c:pt>
                <c:pt idx="7">
                  <c:v>113.56200022233074</c:v>
                </c:pt>
                <c:pt idx="8">
                  <c:v>52.129024597380187</c:v>
                </c:pt>
                <c:pt idx="9">
                  <c:v>52.129024597380187</c:v>
                </c:pt>
                <c:pt idx="10">
                  <c:v>58.637623019847119</c:v>
                </c:pt>
                <c:pt idx="11">
                  <c:v>91.682231272865522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DD-435C-830C-8FFFE85E31E9}"/>
            </c:ext>
          </c:extLst>
        </c:ser>
        <c:ser>
          <c:idx val="15"/>
          <c:order val="15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Habitat_tradeoff!$C$22:$N$22</c:f>
              <c:numCache>
                <c:formatCode>0</c:formatCode>
                <c:ptCount val="12"/>
                <c:pt idx="0">
                  <c:v>36.097913779695965</c:v>
                </c:pt>
                <c:pt idx="1">
                  <c:v>36.090604520286234</c:v>
                </c:pt>
                <c:pt idx="2">
                  <c:v>36.300721803141393</c:v>
                </c:pt>
                <c:pt idx="3">
                  <c:v>36.432293504082743</c:v>
                </c:pt>
                <c:pt idx="4">
                  <c:v>36.270215868372404</c:v>
                </c:pt>
                <c:pt idx="5">
                  <c:v>36.242203133408019</c:v>
                </c:pt>
                <c:pt idx="6">
                  <c:v>36.457871607070508</c:v>
                </c:pt>
                <c:pt idx="7">
                  <c:v>36.410544246620887</c:v>
                </c:pt>
                <c:pt idx="8">
                  <c:v>36.422593727604287</c:v>
                </c:pt>
                <c:pt idx="9">
                  <c:v>36.289662855649205</c:v>
                </c:pt>
                <c:pt idx="10">
                  <c:v>36.288991795489267</c:v>
                </c:pt>
                <c:pt idx="11">
                  <c:v>36.225656320642678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DD-435C-830C-8FFFE85E31E9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Habitat_tradeoff!$C$23:$N$23</c:f>
              <c:numCache>
                <c:formatCode>0</c:formatCode>
                <c:ptCount val="12"/>
                <c:pt idx="0">
                  <c:v>105.86544540870969</c:v>
                </c:pt>
                <c:pt idx="1">
                  <c:v>105.85368808232568</c:v>
                </c:pt>
                <c:pt idx="2">
                  <c:v>106.19167196397404</c:v>
                </c:pt>
                <c:pt idx="3">
                  <c:v>106.4033291858846</c:v>
                </c:pt>
                <c:pt idx="4">
                  <c:v>105.6770965650587</c:v>
                </c:pt>
                <c:pt idx="5">
                  <c:v>105.70184514452011</c:v>
                </c:pt>
                <c:pt idx="6">
                  <c:v>106.12804540664813</c:v>
                </c:pt>
                <c:pt idx="7">
                  <c:v>106.08092484645903</c:v>
                </c:pt>
                <c:pt idx="8">
                  <c:v>106.23072504885998</c:v>
                </c:pt>
                <c:pt idx="9">
                  <c:v>106.17388314511311</c:v>
                </c:pt>
                <c:pt idx="10">
                  <c:v>106.1728037142741</c:v>
                </c:pt>
                <c:pt idx="11">
                  <c:v>106.07092565328202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3DD-435C-830C-8FFFE85E31E9}"/>
            </c:ext>
          </c:extLst>
        </c:ser>
        <c:ser>
          <c:idx val="17"/>
          <c:order val="17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Habitat_tradeoff!$C$24:$N$24</c:f>
              <c:numCache>
                <c:formatCode>0</c:formatCode>
                <c:ptCount val="12"/>
                <c:pt idx="0">
                  <c:v>26.928250195607205</c:v>
                </c:pt>
                <c:pt idx="1">
                  <c:v>28.082394535033195</c:v>
                </c:pt>
                <c:pt idx="2">
                  <c:v>50.473884522477</c:v>
                </c:pt>
                <c:pt idx="3">
                  <c:v>55.439823337526867</c:v>
                </c:pt>
                <c:pt idx="4">
                  <c:v>55.405874728198299</c:v>
                </c:pt>
                <c:pt idx="5">
                  <c:v>53.540856370358739</c:v>
                </c:pt>
                <c:pt idx="6">
                  <c:v>51.57833671915008</c:v>
                </c:pt>
                <c:pt idx="7">
                  <c:v>51.57833671915008</c:v>
                </c:pt>
                <c:pt idx="8">
                  <c:v>18.938698767848368</c:v>
                </c:pt>
                <c:pt idx="9">
                  <c:v>25.303663242561296</c:v>
                </c:pt>
                <c:pt idx="10">
                  <c:v>26.251573155609645</c:v>
                </c:pt>
                <c:pt idx="11">
                  <c:v>51.873805704049047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3DD-435C-830C-8FFFE85E31E9}"/>
            </c:ext>
          </c:extLst>
        </c:ser>
        <c:ser>
          <c:idx val="18"/>
          <c:order val="1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Habitat_tradeoff!$C$25:$N$25</c:f>
              <c:numCache>
                <c:formatCode>0</c:formatCode>
                <c:ptCount val="12"/>
                <c:pt idx="0">
                  <c:v>8.8470044364684686</c:v>
                </c:pt>
                <c:pt idx="1">
                  <c:v>8.8470044364684686</c:v>
                </c:pt>
                <c:pt idx="2">
                  <c:v>8.8470044364684686</c:v>
                </c:pt>
                <c:pt idx="3">
                  <c:v>42.109313768063672</c:v>
                </c:pt>
                <c:pt idx="4">
                  <c:v>42.757164059321724</c:v>
                </c:pt>
                <c:pt idx="5">
                  <c:v>43.2321331900323</c:v>
                </c:pt>
                <c:pt idx="6">
                  <c:v>42.954537812298753</c:v>
                </c:pt>
                <c:pt idx="7">
                  <c:v>42.649488873316606</c:v>
                </c:pt>
                <c:pt idx="8">
                  <c:v>9.4370711308906099</c:v>
                </c:pt>
                <c:pt idx="9">
                  <c:v>8.8470044364684686</c:v>
                </c:pt>
                <c:pt idx="10">
                  <c:v>8.8470044364684686</c:v>
                </c:pt>
                <c:pt idx="11">
                  <c:v>37.770426812111126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3DD-435C-830C-8FFFE85E31E9}"/>
            </c:ext>
          </c:extLst>
        </c:ser>
        <c:ser>
          <c:idx val="19"/>
          <c:order val="19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Habitat_tradeoff!$C$26:$N$26</c:f>
              <c:numCache>
                <c:formatCode>0</c:formatCode>
                <c:ptCount val="12"/>
                <c:pt idx="0">
                  <c:v>27.324185720688511</c:v>
                </c:pt>
                <c:pt idx="1">
                  <c:v>35.180055104028192</c:v>
                </c:pt>
                <c:pt idx="2">
                  <c:v>67.679430987632202</c:v>
                </c:pt>
                <c:pt idx="3">
                  <c:v>105.97243287035981</c:v>
                </c:pt>
                <c:pt idx="4">
                  <c:v>101.06128531303419</c:v>
                </c:pt>
                <c:pt idx="5">
                  <c:v>99.280042776425603</c:v>
                </c:pt>
                <c:pt idx="6">
                  <c:v>98.45142605284093</c:v>
                </c:pt>
                <c:pt idx="7">
                  <c:v>98.296735628685923</c:v>
                </c:pt>
                <c:pt idx="8">
                  <c:v>25.609495444569994</c:v>
                </c:pt>
                <c:pt idx="9">
                  <c:v>24.819030161169909</c:v>
                </c:pt>
                <c:pt idx="10">
                  <c:v>25.562034838405982</c:v>
                </c:pt>
                <c:pt idx="11">
                  <c:v>21.608261807723224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3DD-435C-830C-8FFFE85E31E9}"/>
            </c:ext>
          </c:extLst>
        </c:ser>
        <c:ser>
          <c:idx val="20"/>
          <c:order val="2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Habitat_tradeoff!$C$27:$N$27</c:f>
              <c:numCache>
                <c:formatCode>0</c:formatCode>
                <c:ptCount val="12"/>
                <c:pt idx="0">
                  <c:v>58.578014793076306</c:v>
                </c:pt>
                <c:pt idx="1">
                  <c:v>61.088667497843204</c:v>
                </c:pt>
                <c:pt idx="2">
                  <c:v>109.79770065802499</c:v>
                </c:pt>
                <c:pt idx="3">
                  <c:v>120.60029032710626</c:v>
                </c:pt>
                <c:pt idx="4">
                  <c:v>123.96694267211653</c:v>
                </c:pt>
                <c:pt idx="5">
                  <c:v>119.43768723080447</c:v>
                </c:pt>
                <c:pt idx="6">
                  <c:v>115.45757458752573</c:v>
                </c:pt>
                <c:pt idx="7">
                  <c:v>115.21744913510359</c:v>
                </c:pt>
                <c:pt idx="8">
                  <c:v>67.517533275073617</c:v>
                </c:pt>
                <c:pt idx="9">
                  <c:v>55.043990937947157</c:v>
                </c:pt>
                <c:pt idx="10">
                  <c:v>57.106014296527945</c:v>
                </c:pt>
                <c:pt idx="11">
                  <c:v>53.618333355698148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3DD-435C-830C-8FFFE85E31E9}"/>
            </c:ext>
          </c:extLst>
        </c:ser>
        <c:ser>
          <c:idx val="21"/>
          <c:order val="21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Habitat_tradeoff!$C$28:$N$28</c:f>
              <c:numCache>
                <c:formatCode>0</c:formatCode>
                <c:ptCount val="12"/>
                <c:pt idx="0">
                  <c:v>84.843085923814201</c:v>
                </c:pt>
                <c:pt idx="1">
                  <c:v>89.213102899455052</c:v>
                </c:pt>
                <c:pt idx="2">
                  <c:v>140.82591608252295</c:v>
                </c:pt>
                <c:pt idx="3">
                  <c:v>138.88756513566642</c:v>
                </c:pt>
                <c:pt idx="4">
                  <c:v>131.99413873219157</c:v>
                </c:pt>
                <c:pt idx="5">
                  <c:v>166.38763238200642</c:v>
                </c:pt>
                <c:pt idx="6">
                  <c:v>172.14268157923675</c:v>
                </c:pt>
                <c:pt idx="7">
                  <c:v>166.09376233550884</c:v>
                </c:pt>
                <c:pt idx="8">
                  <c:v>93.54209323213945</c:v>
                </c:pt>
                <c:pt idx="9">
                  <c:v>80.538369028149262</c:v>
                </c:pt>
                <c:pt idx="10">
                  <c:v>84.839435711566267</c:v>
                </c:pt>
                <c:pt idx="11">
                  <c:v>85.430354552195908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3DD-435C-830C-8FFFE85E31E9}"/>
            </c:ext>
          </c:extLst>
        </c:ser>
        <c:ser>
          <c:idx val="22"/>
          <c:order val="22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Habitat_tradeoff!$C$29:$N$29</c:f>
              <c:numCache>
                <c:formatCode>0</c:formatCode>
                <c:ptCount val="12"/>
                <c:pt idx="0">
                  <c:v>10.1385923554313</c:v>
                </c:pt>
                <c:pt idx="1">
                  <c:v>10.1385923554313</c:v>
                </c:pt>
                <c:pt idx="2">
                  <c:v>38.800799097610046</c:v>
                </c:pt>
                <c:pt idx="3">
                  <c:v>51.870180388597632</c:v>
                </c:pt>
                <c:pt idx="4">
                  <c:v>51.838449442445402</c:v>
                </c:pt>
                <c:pt idx="5">
                  <c:v>49.995325602463325</c:v>
                </c:pt>
                <c:pt idx="6">
                  <c:v>47.194675115412181</c:v>
                </c:pt>
                <c:pt idx="7">
                  <c:v>47.194675115412181</c:v>
                </c:pt>
                <c:pt idx="8">
                  <c:v>17.719129570930455</c:v>
                </c:pt>
                <c:pt idx="9">
                  <c:v>10.1385923554313</c:v>
                </c:pt>
                <c:pt idx="10">
                  <c:v>10.1385923554313</c:v>
                </c:pt>
                <c:pt idx="11">
                  <c:v>23.061048142378386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3DD-435C-830C-8FFFE85E31E9}"/>
            </c:ext>
          </c:extLst>
        </c:ser>
        <c:ser>
          <c:idx val="23"/>
          <c:order val="23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Habitat_tradeoff!$C$30:$N$30</c:f>
              <c:numCache>
                <c:formatCode>0</c:formatCode>
                <c:ptCount val="12"/>
                <c:pt idx="0">
                  <c:v>13.691222205741273</c:v>
                </c:pt>
                <c:pt idx="1">
                  <c:v>13.691222205741273</c:v>
                </c:pt>
                <c:pt idx="2">
                  <c:v>13.691222205741273</c:v>
                </c:pt>
                <c:pt idx="3">
                  <c:v>65.166461243459878</c:v>
                </c:pt>
                <c:pt idx="4">
                  <c:v>65.166461243459878</c:v>
                </c:pt>
                <c:pt idx="5">
                  <c:v>65.166461243459878</c:v>
                </c:pt>
                <c:pt idx="6">
                  <c:v>65.166461243459878</c:v>
                </c:pt>
                <c:pt idx="7">
                  <c:v>65.166461243459878</c:v>
                </c:pt>
                <c:pt idx="8">
                  <c:v>14.604382619252451</c:v>
                </c:pt>
                <c:pt idx="9">
                  <c:v>13.691222205741273</c:v>
                </c:pt>
                <c:pt idx="10">
                  <c:v>13.691222205741273</c:v>
                </c:pt>
                <c:pt idx="11">
                  <c:v>58.451796876991935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3DD-435C-830C-8FFFE85E31E9}"/>
            </c:ext>
          </c:extLst>
        </c:ser>
        <c:ser>
          <c:idx val="24"/>
          <c:order val="24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Habitat_tradeoff!$C$31:$N$31</c:f>
              <c:numCache>
                <c:formatCode>0</c:formatCode>
                <c:ptCount val="12"/>
                <c:pt idx="0">
                  <c:v>18.142793561479735</c:v>
                </c:pt>
                <c:pt idx="1">
                  <c:v>18.920393380935216</c:v>
                </c:pt>
                <c:pt idx="2">
                  <c:v>18.111520019925539</c:v>
                </c:pt>
                <c:pt idx="3">
                  <c:v>34.750684078710862</c:v>
                </c:pt>
                <c:pt idx="4">
                  <c:v>34.750684078710862</c:v>
                </c:pt>
                <c:pt idx="5">
                  <c:v>34.905094690832037</c:v>
                </c:pt>
                <c:pt idx="6">
                  <c:v>34.750684078710862</c:v>
                </c:pt>
                <c:pt idx="7">
                  <c:v>34.750684078710862</c:v>
                </c:pt>
                <c:pt idx="8">
                  <c:v>7.3009847158287284</c:v>
                </c:pt>
                <c:pt idx="9">
                  <c:v>17.048235040310267</c:v>
                </c:pt>
                <c:pt idx="10">
                  <c:v>17.686885295800014</c:v>
                </c:pt>
                <c:pt idx="11">
                  <c:v>31.170020411522401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3DD-435C-830C-8FFFE85E31E9}"/>
            </c:ext>
          </c:extLst>
        </c:ser>
        <c:ser>
          <c:idx val="25"/>
          <c:order val="2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Habitat_tradeoff!$C$32:$N$32</c:f>
              <c:numCache>
                <c:formatCode>0</c:formatCode>
                <c:ptCount val="12"/>
                <c:pt idx="0">
                  <c:v>2.4711000000000004E-2</c:v>
                </c:pt>
                <c:pt idx="1">
                  <c:v>8.3146307596800018</c:v>
                </c:pt>
                <c:pt idx="2">
                  <c:v>8.3146307596800018</c:v>
                </c:pt>
                <c:pt idx="3">
                  <c:v>127.50962351316905</c:v>
                </c:pt>
                <c:pt idx="4">
                  <c:v>125.74102470609945</c:v>
                </c:pt>
                <c:pt idx="5">
                  <c:v>182.19597468415984</c:v>
                </c:pt>
                <c:pt idx="6">
                  <c:v>231.80074500691109</c:v>
                </c:pt>
                <c:pt idx="7">
                  <c:v>180.40664698517148</c:v>
                </c:pt>
                <c:pt idx="8">
                  <c:v>8.3146307596800018</c:v>
                </c:pt>
                <c:pt idx="9">
                  <c:v>8.3146307596800018</c:v>
                </c:pt>
                <c:pt idx="10">
                  <c:v>8.3146307596800018</c:v>
                </c:pt>
                <c:pt idx="11">
                  <c:v>8.3146307596800018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3DD-435C-830C-8FFFE85E31E9}"/>
            </c:ext>
          </c:extLst>
        </c:ser>
        <c:ser>
          <c:idx val="26"/>
          <c:order val="26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Habitat_tradeoff!$C$33:$N$33</c:f>
              <c:numCache>
                <c:formatCode>0</c:formatCode>
                <c:ptCount val="12"/>
                <c:pt idx="0">
                  <c:v>2.4711000000000004E-2</c:v>
                </c:pt>
                <c:pt idx="1">
                  <c:v>2.1397749120000005</c:v>
                </c:pt>
                <c:pt idx="2">
                  <c:v>2.1397749120000005</c:v>
                </c:pt>
                <c:pt idx="3">
                  <c:v>32.364685458876586</c:v>
                </c:pt>
                <c:pt idx="4">
                  <c:v>32.115218409760111</c:v>
                </c:pt>
                <c:pt idx="5">
                  <c:v>40.10222395337037</c:v>
                </c:pt>
                <c:pt idx="6">
                  <c:v>47.160948839502701</c:v>
                </c:pt>
                <c:pt idx="7">
                  <c:v>39.848320082215743</c:v>
                </c:pt>
                <c:pt idx="8">
                  <c:v>2.1397749120000005</c:v>
                </c:pt>
                <c:pt idx="9">
                  <c:v>2.1397749120000005</c:v>
                </c:pt>
                <c:pt idx="10">
                  <c:v>2.1397749120000005</c:v>
                </c:pt>
                <c:pt idx="11">
                  <c:v>2.1397749120000005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3DD-435C-830C-8FFFE85E31E9}"/>
            </c:ext>
          </c:extLst>
        </c:ser>
        <c:ser>
          <c:idx val="27"/>
          <c:order val="27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Habitat_tradeoff!$C$34:$N$34</c:f>
              <c:numCache>
                <c:formatCode>0</c:formatCode>
                <c:ptCount val="12"/>
                <c:pt idx="0">
                  <c:v>2.4711000000000004E-2</c:v>
                </c:pt>
                <c:pt idx="1">
                  <c:v>2.73792863667</c:v>
                </c:pt>
                <c:pt idx="2">
                  <c:v>2.73792863667</c:v>
                </c:pt>
                <c:pt idx="3">
                  <c:v>41.76552746504229</c:v>
                </c:pt>
                <c:pt idx="4">
                  <c:v>43.090977171302406</c:v>
                </c:pt>
                <c:pt idx="5">
                  <c:v>125.74609011805701</c:v>
                </c:pt>
                <c:pt idx="6">
                  <c:v>75.095023756377188</c:v>
                </c:pt>
                <c:pt idx="7">
                  <c:v>54.245356380335679</c:v>
                </c:pt>
                <c:pt idx="8">
                  <c:v>2.73792863667</c:v>
                </c:pt>
                <c:pt idx="9">
                  <c:v>2.73792863667</c:v>
                </c:pt>
                <c:pt idx="10">
                  <c:v>2.73792863667</c:v>
                </c:pt>
                <c:pt idx="11">
                  <c:v>2.73792863667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3DD-435C-830C-8FFFE85E31E9}"/>
            </c:ext>
          </c:extLst>
        </c:ser>
        <c:ser>
          <c:idx val="28"/>
          <c:order val="28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Habitat_tradeoff!$C$35:$N$35</c:f>
              <c:numCache>
                <c:formatCode>0</c:formatCode>
                <c:ptCount val="12"/>
                <c:pt idx="0">
                  <c:v>2.4711000000000004E-2</c:v>
                </c:pt>
                <c:pt idx="1">
                  <c:v>0.11636755854000001</c:v>
                </c:pt>
                <c:pt idx="2">
                  <c:v>0.11636755854000001</c:v>
                </c:pt>
                <c:pt idx="3">
                  <c:v>18.376770865276605</c:v>
                </c:pt>
                <c:pt idx="4">
                  <c:v>21.290446287940192</c:v>
                </c:pt>
                <c:pt idx="5">
                  <c:v>27.48125042729713</c:v>
                </c:pt>
                <c:pt idx="6">
                  <c:v>18.382268014668625</c:v>
                </c:pt>
                <c:pt idx="7">
                  <c:v>18.374302019458014</c:v>
                </c:pt>
                <c:pt idx="8">
                  <c:v>0.11636755854000001</c:v>
                </c:pt>
                <c:pt idx="9">
                  <c:v>0.11636755854000001</c:v>
                </c:pt>
                <c:pt idx="10">
                  <c:v>0.11636755854000001</c:v>
                </c:pt>
                <c:pt idx="11">
                  <c:v>0.11636755854000001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3DD-435C-830C-8FFFE85E31E9}"/>
            </c:ext>
          </c:extLst>
        </c:ser>
        <c:ser>
          <c:idx val="29"/>
          <c:order val="29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Habitat_tradeoff!$C$36:$N$36</c:f>
              <c:numCache>
                <c:formatCode>0</c:formatCode>
                <c:ptCount val="12"/>
                <c:pt idx="0">
                  <c:v>2.4711000000000004E-2</c:v>
                </c:pt>
                <c:pt idx="1">
                  <c:v>0.16880726586000003</c:v>
                </c:pt>
                <c:pt idx="2">
                  <c:v>0.16880726586000003</c:v>
                </c:pt>
                <c:pt idx="3">
                  <c:v>11.75546089637508</c:v>
                </c:pt>
                <c:pt idx="4">
                  <c:v>0.26149486099000324</c:v>
                </c:pt>
                <c:pt idx="5">
                  <c:v>0.26178274641090471</c:v>
                </c:pt>
                <c:pt idx="6">
                  <c:v>0.26148071945442697</c:v>
                </c:pt>
                <c:pt idx="7">
                  <c:v>0.26147508560201621</c:v>
                </c:pt>
                <c:pt idx="8">
                  <c:v>0.16880726586000003</c:v>
                </c:pt>
                <c:pt idx="9">
                  <c:v>0.16880726586000003</c:v>
                </c:pt>
                <c:pt idx="10">
                  <c:v>0.16880726586000003</c:v>
                </c:pt>
                <c:pt idx="11">
                  <c:v>0.16880726586000003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3DD-435C-830C-8FFFE85E31E9}"/>
            </c:ext>
          </c:extLst>
        </c:ser>
        <c:ser>
          <c:idx val="30"/>
          <c:order val="3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Habitat_tradeoff!$C$37:$N$37</c:f>
              <c:numCache>
                <c:formatCode>0</c:formatCode>
                <c:ptCount val="12"/>
                <c:pt idx="0">
                  <c:v>2.4711000000000004E-2</c:v>
                </c:pt>
                <c:pt idx="1">
                  <c:v>1.1013220719900001</c:v>
                </c:pt>
                <c:pt idx="2">
                  <c:v>1.1013220719900001</c:v>
                </c:pt>
                <c:pt idx="3">
                  <c:v>92.297768986198747</c:v>
                </c:pt>
                <c:pt idx="4">
                  <c:v>1.7080051487452239</c:v>
                </c:pt>
                <c:pt idx="5">
                  <c:v>1.786819667396923</c:v>
                </c:pt>
                <c:pt idx="6">
                  <c:v>1.7078522094481705</c:v>
                </c:pt>
                <c:pt idx="7">
                  <c:v>1.7060157028816334</c:v>
                </c:pt>
                <c:pt idx="8">
                  <c:v>1.1013220719900001</c:v>
                </c:pt>
                <c:pt idx="9">
                  <c:v>1.1013220719900001</c:v>
                </c:pt>
                <c:pt idx="10">
                  <c:v>1.1013220719900001</c:v>
                </c:pt>
                <c:pt idx="11">
                  <c:v>1.1013220719900001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3DD-435C-830C-8FFFE85E31E9}"/>
            </c:ext>
          </c:extLst>
        </c:ser>
        <c:ser>
          <c:idx val="31"/>
          <c:order val="31"/>
          <c:spPr>
            <a:solidFill>
              <a:srgbClr val="339933"/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Habitat_tradeoff!$C$38:$N$38</c:f>
              <c:numCache>
                <c:formatCode>0</c:formatCode>
                <c:ptCount val="12"/>
                <c:pt idx="0">
                  <c:v>2.4711000000000004E-2</c:v>
                </c:pt>
                <c:pt idx="1">
                  <c:v>0.24722317638000002</c:v>
                </c:pt>
                <c:pt idx="2">
                  <c:v>0.24722317638000002</c:v>
                </c:pt>
                <c:pt idx="3">
                  <c:v>15.256150639216953</c:v>
                </c:pt>
                <c:pt idx="4">
                  <c:v>15.256024609298969</c:v>
                </c:pt>
                <c:pt idx="5">
                  <c:v>15.256035126812391</c:v>
                </c:pt>
                <c:pt idx="6">
                  <c:v>15.256024490342549</c:v>
                </c:pt>
                <c:pt idx="7">
                  <c:v>15.256021521647925</c:v>
                </c:pt>
                <c:pt idx="8">
                  <c:v>0.24722317638000002</c:v>
                </c:pt>
                <c:pt idx="9">
                  <c:v>0.24722317638000002</c:v>
                </c:pt>
                <c:pt idx="10">
                  <c:v>0.24722317638000002</c:v>
                </c:pt>
                <c:pt idx="11">
                  <c:v>0.24722317638000002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3DD-435C-830C-8FFFE85E31E9}"/>
            </c:ext>
          </c:extLst>
        </c:ser>
        <c:ser>
          <c:idx val="32"/>
          <c:order val="32"/>
          <c:spPr>
            <a:solidFill>
              <a:srgbClr val="339933"/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Habitat_tradeoff!$C$39:$N$39</c:f>
              <c:numCache>
                <c:formatCode>0</c:formatCode>
                <c:ptCount val="12"/>
                <c:pt idx="0">
                  <c:v>2.4711000000000004E-2</c:v>
                </c:pt>
                <c:pt idx="1">
                  <c:v>0.38082739875000005</c:v>
                </c:pt>
                <c:pt idx="2">
                  <c:v>0.38082739875000005</c:v>
                </c:pt>
                <c:pt idx="3">
                  <c:v>23.500871754599622</c:v>
                </c:pt>
                <c:pt idx="4">
                  <c:v>23.500677615657899</c:v>
                </c:pt>
                <c:pt idx="5">
                  <c:v>23.500693817040538</c:v>
                </c:pt>
                <c:pt idx="6">
                  <c:v>23.500677432415117</c:v>
                </c:pt>
                <c:pt idx="7">
                  <c:v>23.500672859380064</c:v>
                </c:pt>
                <c:pt idx="8">
                  <c:v>0.38082739875000005</c:v>
                </c:pt>
                <c:pt idx="9">
                  <c:v>0.38082739875000005</c:v>
                </c:pt>
                <c:pt idx="10">
                  <c:v>0.38082739875000005</c:v>
                </c:pt>
                <c:pt idx="11">
                  <c:v>0.38082739875000005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3DD-435C-830C-8FFFE85E31E9}"/>
            </c:ext>
          </c:extLst>
        </c:ser>
        <c:ser>
          <c:idx val="33"/>
          <c:order val="33"/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Habitat_tradeoff!$C$40:$N$40</c:f>
              <c:numCache>
                <c:formatCode>0</c:formatCode>
                <c:ptCount val="12"/>
                <c:pt idx="0">
                  <c:v>2.4711000000000004E-2</c:v>
                </c:pt>
                <c:pt idx="1">
                  <c:v>1.4602639264800001</c:v>
                </c:pt>
                <c:pt idx="2">
                  <c:v>1.4602639264800001</c:v>
                </c:pt>
                <c:pt idx="3">
                  <c:v>90.112931581972418</c:v>
                </c:pt>
                <c:pt idx="4">
                  <c:v>90.112191425754204</c:v>
                </c:pt>
                <c:pt idx="5">
                  <c:v>90.112251338659959</c:v>
                </c:pt>
                <c:pt idx="6">
                  <c:v>90.112190346530269</c:v>
                </c:pt>
                <c:pt idx="7">
                  <c:v>90.11217357498272</c:v>
                </c:pt>
                <c:pt idx="8">
                  <c:v>1.4602639264800001</c:v>
                </c:pt>
                <c:pt idx="9">
                  <c:v>1.4602639264800001</c:v>
                </c:pt>
                <c:pt idx="10">
                  <c:v>1.4602639264800001</c:v>
                </c:pt>
                <c:pt idx="11">
                  <c:v>1.4602639264800001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3DD-435C-830C-8FFFE85E31E9}"/>
            </c:ext>
          </c:extLst>
        </c:ser>
        <c:ser>
          <c:idx val="34"/>
          <c:order val="34"/>
          <c:spPr>
            <a:solidFill>
              <a:srgbClr val="336600"/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Habitat_tradeoff!$C$41:$N$41</c:f>
              <c:numCache>
                <c:formatCode>0</c:formatCode>
                <c:ptCount val="12"/>
                <c:pt idx="0">
                  <c:v>2.4711000000000004E-2</c:v>
                </c:pt>
                <c:pt idx="1">
                  <c:v>0.25939062567000004</c:v>
                </c:pt>
                <c:pt idx="2">
                  <c:v>0.25939062567000004</c:v>
                </c:pt>
                <c:pt idx="3">
                  <c:v>0.40180696607507993</c:v>
                </c:pt>
                <c:pt idx="4">
                  <c:v>0.4022035109358153</c:v>
                </c:pt>
                <c:pt idx="5">
                  <c:v>98.799930687541021</c:v>
                </c:pt>
                <c:pt idx="6">
                  <c:v>6.2048454825912938</c:v>
                </c:pt>
                <c:pt idx="7">
                  <c:v>0.61017984663285285</c:v>
                </c:pt>
                <c:pt idx="8">
                  <c:v>0.25939062567000004</c:v>
                </c:pt>
                <c:pt idx="9">
                  <c:v>0.25939062567000004</c:v>
                </c:pt>
                <c:pt idx="10">
                  <c:v>0.25939062567000004</c:v>
                </c:pt>
                <c:pt idx="11">
                  <c:v>0.25939062567000004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3DD-435C-830C-8FFFE85E31E9}"/>
            </c:ext>
          </c:extLst>
        </c:ser>
        <c:ser>
          <c:idx val="35"/>
          <c:order val="35"/>
          <c:spPr>
            <a:solidFill>
              <a:srgbClr val="669900"/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Habitat_tradeoff!$C$42:$N$42</c:f>
              <c:numCache>
                <c:formatCode>0</c:formatCode>
                <c:ptCount val="12"/>
                <c:pt idx="0">
                  <c:v>2.4711000000000004E-2</c:v>
                </c:pt>
                <c:pt idx="1">
                  <c:v>0.18290736246</c:v>
                </c:pt>
                <c:pt idx="2">
                  <c:v>0.18290736246</c:v>
                </c:pt>
                <c:pt idx="3">
                  <c:v>16.385217169982845</c:v>
                </c:pt>
                <c:pt idx="4">
                  <c:v>41.616696505903327</c:v>
                </c:pt>
                <c:pt idx="5">
                  <c:v>24.462206279960796</c:v>
                </c:pt>
                <c:pt idx="6">
                  <c:v>10.2091287017379</c:v>
                </c:pt>
                <c:pt idx="7">
                  <c:v>5.7050220541769496</c:v>
                </c:pt>
                <c:pt idx="8">
                  <c:v>0.18290736246</c:v>
                </c:pt>
                <c:pt idx="9">
                  <c:v>0.18290736246</c:v>
                </c:pt>
                <c:pt idx="10">
                  <c:v>0.18290736246</c:v>
                </c:pt>
                <c:pt idx="11">
                  <c:v>0.18290736246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3DD-435C-830C-8FFFE85E31E9}"/>
            </c:ext>
          </c:extLst>
        </c:ser>
        <c:ser>
          <c:idx val="36"/>
          <c:order val="36"/>
          <c:spPr>
            <a:solidFill>
              <a:srgbClr val="669900"/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Habitat_tradeoff!$C$43:$N$43</c:f>
              <c:numCache>
                <c:formatCode>0</c:formatCode>
                <c:ptCount val="12"/>
                <c:pt idx="0">
                  <c:v>2.4711000000000004E-2</c:v>
                </c:pt>
                <c:pt idx="1">
                  <c:v>0.54969668922000003</c:v>
                </c:pt>
                <c:pt idx="2">
                  <c:v>0.54969668922000003</c:v>
                </c:pt>
                <c:pt idx="3">
                  <c:v>33.925602448700339</c:v>
                </c:pt>
                <c:pt idx="4">
                  <c:v>33.922064147324647</c:v>
                </c:pt>
                <c:pt idx="5">
                  <c:v>33.922481893544173</c:v>
                </c:pt>
                <c:pt idx="6">
                  <c:v>33.921608943695404</c:v>
                </c:pt>
                <c:pt idx="7">
                  <c:v>33.921530499597424</c:v>
                </c:pt>
                <c:pt idx="8">
                  <c:v>0.54969668922000003</c:v>
                </c:pt>
                <c:pt idx="9">
                  <c:v>0.54969668922000003</c:v>
                </c:pt>
                <c:pt idx="10">
                  <c:v>0.54969668922000003</c:v>
                </c:pt>
                <c:pt idx="11">
                  <c:v>0.54969668922000003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3DD-435C-830C-8FFFE85E31E9}"/>
            </c:ext>
          </c:extLst>
        </c:ser>
        <c:ser>
          <c:idx val="37"/>
          <c:order val="37"/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Habitat_tradeoff!$C$44:$N$44</c:f>
              <c:numCache>
                <c:formatCode>0</c:formatCode>
                <c:ptCount val="12"/>
                <c:pt idx="0">
                  <c:v>2.4711000000000004E-2</c:v>
                </c:pt>
                <c:pt idx="1">
                  <c:v>0.29331882867000009</c:v>
                </c:pt>
                <c:pt idx="2">
                  <c:v>0.29331882867000009</c:v>
                </c:pt>
                <c:pt idx="3">
                  <c:v>10.859138848947687</c:v>
                </c:pt>
                <c:pt idx="4">
                  <c:v>10.620734877682398</c:v>
                </c:pt>
                <c:pt idx="5">
                  <c:v>10.873774557351755</c:v>
                </c:pt>
                <c:pt idx="6">
                  <c:v>11.190059662211818</c:v>
                </c:pt>
                <c:pt idx="7">
                  <c:v>10.879984547614953</c:v>
                </c:pt>
                <c:pt idx="8">
                  <c:v>0.29331882867000009</c:v>
                </c:pt>
                <c:pt idx="9">
                  <c:v>0.29331882867000009</c:v>
                </c:pt>
                <c:pt idx="10">
                  <c:v>0.29331882867000009</c:v>
                </c:pt>
                <c:pt idx="11">
                  <c:v>0.29331882867000009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3DD-435C-830C-8FFFE85E31E9}"/>
            </c:ext>
          </c:extLst>
        </c:ser>
        <c:ser>
          <c:idx val="38"/>
          <c:order val="38"/>
          <c:spPr>
            <a:solidFill>
              <a:srgbClr val="99FF66"/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Habitat_tradeoff!$C$45:$N$45</c:f>
              <c:numCache>
                <c:formatCode>0</c:formatCode>
                <c:ptCount val="12"/>
                <c:pt idx="0">
                  <c:v>2.4711000000000004E-2</c:v>
                </c:pt>
                <c:pt idx="1">
                  <c:v>0.44193671331000006</c:v>
                </c:pt>
                <c:pt idx="2">
                  <c:v>0.44193671331000006</c:v>
                </c:pt>
                <c:pt idx="3">
                  <c:v>15.478929331588006</c:v>
                </c:pt>
                <c:pt idx="4">
                  <c:v>15.263045936788204</c:v>
                </c:pt>
                <c:pt idx="5">
                  <c:v>15.228721775858677</c:v>
                </c:pt>
                <c:pt idx="6">
                  <c:v>15.515864583367428</c:v>
                </c:pt>
                <c:pt idx="7">
                  <c:v>15.448162509877491</c:v>
                </c:pt>
                <c:pt idx="8">
                  <c:v>0.44193671331000006</c:v>
                </c:pt>
                <c:pt idx="9">
                  <c:v>0.44193671331000006</c:v>
                </c:pt>
                <c:pt idx="10">
                  <c:v>0.44193671331000006</c:v>
                </c:pt>
                <c:pt idx="11">
                  <c:v>0.44193671331000006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3DD-435C-830C-8FFFE85E31E9}"/>
            </c:ext>
          </c:extLst>
        </c:ser>
        <c:ser>
          <c:idx val="39"/>
          <c:order val="3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Habitat_tradeoff!$C$46:$N$46</c:f>
              <c:numCache>
                <c:formatCode>0</c:formatCode>
                <c:ptCount val="12"/>
                <c:pt idx="0">
                  <c:v>2.4711000000000004E-2</c:v>
                </c:pt>
                <c:pt idx="1">
                  <c:v>1.3396359444300001</c:v>
                </c:pt>
                <c:pt idx="2">
                  <c:v>1.3396359444300001</c:v>
                </c:pt>
                <c:pt idx="3">
                  <c:v>44.777286305590472</c:v>
                </c:pt>
                <c:pt idx="4">
                  <c:v>43.911199960458084</c:v>
                </c:pt>
                <c:pt idx="5">
                  <c:v>43.848618076410226</c:v>
                </c:pt>
                <c:pt idx="6">
                  <c:v>43.848618076410226</c:v>
                </c:pt>
                <c:pt idx="7">
                  <c:v>43.848618076410226</c:v>
                </c:pt>
                <c:pt idx="8">
                  <c:v>1.3396359444300001</c:v>
                </c:pt>
                <c:pt idx="9">
                  <c:v>1.3396359444300001</c:v>
                </c:pt>
                <c:pt idx="10">
                  <c:v>1.3396359444300001</c:v>
                </c:pt>
                <c:pt idx="11">
                  <c:v>1.3396359444300001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3DD-435C-830C-8FFFE85E31E9}"/>
            </c:ext>
          </c:extLst>
        </c:ser>
        <c:ser>
          <c:idx val="40"/>
          <c:order val="4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Habitat_tradeoff!$C$47:$N$47</c:f>
              <c:numCache>
                <c:formatCode>0</c:formatCode>
                <c:ptCount val="12"/>
                <c:pt idx="0">
                  <c:v>2.4711000000000004E-2</c:v>
                </c:pt>
                <c:pt idx="1">
                  <c:v>0.28666811012999999</c:v>
                </c:pt>
                <c:pt idx="2">
                  <c:v>0.28666811012999999</c:v>
                </c:pt>
                <c:pt idx="3">
                  <c:v>3.654325876681956</c:v>
                </c:pt>
                <c:pt idx="4">
                  <c:v>3.6513930462209747</c:v>
                </c:pt>
                <c:pt idx="5">
                  <c:v>3.6509489287532175</c:v>
                </c:pt>
                <c:pt idx="6">
                  <c:v>3.6548511601349185</c:v>
                </c:pt>
                <c:pt idx="7">
                  <c:v>3.653893479427917</c:v>
                </c:pt>
                <c:pt idx="8">
                  <c:v>0.28666811012999999</c:v>
                </c:pt>
                <c:pt idx="9">
                  <c:v>0.28666811012999999</c:v>
                </c:pt>
                <c:pt idx="10">
                  <c:v>0.28666811012999999</c:v>
                </c:pt>
                <c:pt idx="11">
                  <c:v>0.28666811012999999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3DD-435C-830C-8FFFE85E31E9}"/>
            </c:ext>
          </c:extLst>
        </c:ser>
        <c:ser>
          <c:idx val="41"/>
          <c:order val="41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Habitat_tradeoff!$C$48:$N$48</c:f>
              <c:numCache>
                <c:formatCode>0</c:formatCode>
                <c:ptCount val="12"/>
                <c:pt idx="0">
                  <c:v>2.4711000000000004E-2</c:v>
                </c:pt>
                <c:pt idx="1">
                  <c:v>0.11806125048000002</c:v>
                </c:pt>
                <c:pt idx="2">
                  <c:v>0.11806125048000002</c:v>
                </c:pt>
                <c:pt idx="3">
                  <c:v>1.5049957334523347</c:v>
                </c:pt>
                <c:pt idx="4">
                  <c:v>1.5021977555242734</c:v>
                </c:pt>
                <c:pt idx="5">
                  <c:v>1.5022673653134271</c:v>
                </c:pt>
                <c:pt idx="6">
                  <c:v>1.5037279296072106</c:v>
                </c:pt>
                <c:pt idx="7">
                  <c:v>1.5035391815832662</c:v>
                </c:pt>
                <c:pt idx="8">
                  <c:v>0.11806125048000002</c:v>
                </c:pt>
                <c:pt idx="9">
                  <c:v>0.11806125048000002</c:v>
                </c:pt>
                <c:pt idx="10">
                  <c:v>0.11806125048000002</c:v>
                </c:pt>
                <c:pt idx="11">
                  <c:v>0.11806125048000002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3DD-435C-830C-8FFFE85E31E9}"/>
            </c:ext>
          </c:extLst>
        </c:ser>
        <c:ser>
          <c:idx val="42"/>
          <c:order val="42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Habitat_tradeoff!$C$49:$N$49</c:f>
              <c:numCache>
                <c:formatCode>0</c:formatCode>
                <c:ptCount val="12"/>
                <c:pt idx="0">
                  <c:v>2.4711000000000004E-2</c:v>
                </c:pt>
                <c:pt idx="1">
                  <c:v>0.40936366155000009</c:v>
                </c:pt>
                <c:pt idx="2">
                  <c:v>0.40936366155000009</c:v>
                </c:pt>
                <c:pt idx="3">
                  <c:v>16.956287981515771</c:v>
                </c:pt>
                <c:pt idx="4">
                  <c:v>16.874712799467208</c:v>
                </c:pt>
                <c:pt idx="5">
                  <c:v>14.187508745889575</c:v>
                </c:pt>
                <c:pt idx="6">
                  <c:v>13.380674537740221</c:v>
                </c:pt>
                <c:pt idx="7">
                  <c:v>13.380674537740221</c:v>
                </c:pt>
                <c:pt idx="8">
                  <c:v>0.40936366155000009</c:v>
                </c:pt>
                <c:pt idx="9">
                  <c:v>0.40936366155000009</c:v>
                </c:pt>
                <c:pt idx="10">
                  <c:v>0.40936366155000009</c:v>
                </c:pt>
                <c:pt idx="11">
                  <c:v>0.40936366155000009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3DD-435C-830C-8FFFE85E31E9}"/>
            </c:ext>
          </c:extLst>
        </c:ser>
        <c:ser>
          <c:idx val="43"/>
          <c:order val="43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Habitat_tradeoff!$C$50:$N$50</c:f>
              <c:numCache>
                <c:formatCode>0</c:formatCode>
                <c:ptCount val="12"/>
                <c:pt idx="0">
                  <c:v>2.4711000000000004E-2</c:v>
                </c:pt>
                <c:pt idx="1">
                  <c:v>5.5210057530000009E-2</c:v>
                </c:pt>
                <c:pt idx="2">
                  <c:v>5.5210057530000009E-2</c:v>
                </c:pt>
                <c:pt idx="3">
                  <c:v>1.804624788193645</c:v>
                </c:pt>
                <c:pt idx="4">
                  <c:v>1.8301655129998688</c:v>
                </c:pt>
                <c:pt idx="5">
                  <c:v>1.8628363870922475</c:v>
                </c:pt>
                <c:pt idx="6">
                  <c:v>1.8419519267325766</c:v>
                </c:pt>
                <c:pt idx="7">
                  <c:v>1.8246600273298428</c:v>
                </c:pt>
                <c:pt idx="8">
                  <c:v>5.5210057530000009E-2</c:v>
                </c:pt>
                <c:pt idx="9">
                  <c:v>5.5210057530000009E-2</c:v>
                </c:pt>
                <c:pt idx="10">
                  <c:v>5.5210057530000009E-2</c:v>
                </c:pt>
                <c:pt idx="11">
                  <c:v>5.5210057530000009E-2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3DD-435C-830C-8FFFE85E31E9}"/>
            </c:ext>
          </c:extLst>
        </c:ser>
        <c:ser>
          <c:idx val="44"/>
          <c:order val="44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Habitat_tradeoff!$C$51:$N$51</c:f>
              <c:numCache>
                <c:formatCode>0</c:formatCode>
                <c:ptCount val="12"/>
                <c:pt idx="0">
                  <c:v>2.4711000000000004E-2</c:v>
                </c:pt>
                <c:pt idx="1">
                  <c:v>0.13566042468000003</c:v>
                </c:pt>
                <c:pt idx="2">
                  <c:v>0.13566042468000003</c:v>
                </c:pt>
                <c:pt idx="3">
                  <c:v>6.0945968167270754</c:v>
                </c:pt>
                <c:pt idx="4">
                  <c:v>4.656835774514791</c:v>
                </c:pt>
                <c:pt idx="5">
                  <c:v>4.5017541988509686</c:v>
                </c:pt>
                <c:pt idx="6">
                  <c:v>4.4606402827852794</c:v>
                </c:pt>
                <c:pt idx="7">
                  <c:v>4.4545067818306228</c:v>
                </c:pt>
                <c:pt idx="8">
                  <c:v>0.13566042468000003</c:v>
                </c:pt>
                <c:pt idx="9">
                  <c:v>0.13566042468000003</c:v>
                </c:pt>
                <c:pt idx="10">
                  <c:v>0.13566042468000003</c:v>
                </c:pt>
                <c:pt idx="11">
                  <c:v>0.13566042468000003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3DD-435C-830C-8FFFE85E31E9}"/>
            </c:ext>
          </c:extLst>
        </c:ser>
        <c:ser>
          <c:idx val="45"/>
          <c:order val="45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Habitat_tradeoff!$C$52:$N$52</c:f>
              <c:numCache>
                <c:formatCode>0</c:formatCode>
                <c:ptCount val="12"/>
                <c:pt idx="0">
                  <c:v>2.4711000000000004E-2</c:v>
                </c:pt>
                <c:pt idx="1">
                  <c:v>0.36914823882000003</c:v>
                </c:pt>
                <c:pt idx="2">
                  <c:v>0.36914823882000003</c:v>
                </c:pt>
                <c:pt idx="3">
                  <c:v>15.290521443942952</c:v>
                </c:pt>
                <c:pt idx="4">
                  <c:v>20.75934475967323</c:v>
                </c:pt>
                <c:pt idx="5">
                  <c:v>14.286021159412352</c:v>
                </c:pt>
                <c:pt idx="6">
                  <c:v>12.514842069958124</c:v>
                </c:pt>
                <c:pt idx="7">
                  <c:v>12.460859192349242</c:v>
                </c:pt>
                <c:pt idx="8">
                  <c:v>0.36914823882000003</c:v>
                </c:pt>
                <c:pt idx="9">
                  <c:v>0.36914823882000003</c:v>
                </c:pt>
                <c:pt idx="10">
                  <c:v>0.36914823882000003</c:v>
                </c:pt>
                <c:pt idx="11">
                  <c:v>0.36914823882000003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3DD-435C-830C-8FFFE85E31E9}"/>
            </c:ext>
          </c:extLst>
        </c:ser>
        <c:ser>
          <c:idx val="46"/>
          <c:order val="46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Habitat_tradeoff!$C$53:$N$53</c:f>
              <c:numCache>
                <c:formatCode>0</c:formatCode>
                <c:ptCount val="12"/>
                <c:pt idx="0">
                  <c:v>2.4711000000000004E-2</c:v>
                </c:pt>
                <c:pt idx="1">
                  <c:v>2.6156657748600001</c:v>
                </c:pt>
                <c:pt idx="2">
                  <c:v>2.6156657748600001</c:v>
                </c:pt>
                <c:pt idx="3">
                  <c:v>40.112851590795138</c:v>
                </c:pt>
                <c:pt idx="4">
                  <c:v>39.556615087881958</c:v>
                </c:pt>
                <c:pt idx="5">
                  <c:v>57.325254967945362</c:v>
                </c:pt>
                <c:pt idx="6">
                  <c:v>72.941006773793944</c:v>
                </c:pt>
                <c:pt idx="7">
                  <c:v>56.762085559649989</c:v>
                </c:pt>
                <c:pt idx="8">
                  <c:v>2.6156657748600001</c:v>
                </c:pt>
                <c:pt idx="9">
                  <c:v>2.6156657748600001</c:v>
                </c:pt>
                <c:pt idx="10">
                  <c:v>2.6156657748600001</c:v>
                </c:pt>
                <c:pt idx="11">
                  <c:v>2.6156657748600001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3DD-435C-830C-8FFFE85E31E9}"/>
            </c:ext>
          </c:extLst>
        </c:ser>
        <c:ser>
          <c:idx val="47"/>
          <c:order val="47"/>
          <c:spPr>
            <a:solidFill>
              <a:srgbClr val="99FF66"/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Habitat_tradeoff!$C$54:$N$54</c:f>
              <c:numCache>
                <c:formatCode>0</c:formatCode>
                <c:ptCount val="12"/>
                <c:pt idx="0">
                  <c:v>2.4711000000000004E-2</c:v>
                </c:pt>
                <c:pt idx="1">
                  <c:v>0.15927722160000002</c:v>
                </c:pt>
                <c:pt idx="2">
                  <c:v>0.15927722160000002</c:v>
                </c:pt>
                <c:pt idx="3">
                  <c:v>6.5974357081898249</c:v>
                </c:pt>
                <c:pt idx="4">
                  <c:v>6.5656960361852006</c:v>
                </c:pt>
                <c:pt idx="5">
                  <c:v>5.4826652190989211</c:v>
                </c:pt>
                <c:pt idx="6">
                  <c:v>5.2062184890458711</c:v>
                </c:pt>
                <c:pt idx="7">
                  <c:v>5.2062184890458711</c:v>
                </c:pt>
                <c:pt idx="8">
                  <c:v>0.15927722160000002</c:v>
                </c:pt>
                <c:pt idx="9">
                  <c:v>0.15927722160000002</c:v>
                </c:pt>
                <c:pt idx="10">
                  <c:v>0.15927722160000002</c:v>
                </c:pt>
                <c:pt idx="11">
                  <c:v>0.15927722160000002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3DD-435C-830C-8FFFE85E31E9}"/>
            </c:ext>
          </c:extLst>
        </c:ser>
        <c:ser>
          <c:idx val="48"/>
          <c:order val="48"/>
          <c:spPr>
            <a:solidFill>
              <a:srgbClr val="99FF99"/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Habitat_tradeoff!$C$55:$N$55</c:f>
              <c:numCache>
                <c:formatCode>0</c:formatCode>
                <c:ptCount val="12"/>
                <c:pt idx="0">
                  <c:v>2.4711000000000004E-2</c:v>
                </c:pt>
                <c:pt idx="1">
                  <c:v>0.14900337624000001</c:v>
                </c:pt>
                <c:pt idx="2">
                  <c:v>0.14900337624000001</c:v>
                </c:pt>
                <c:pt idx="3">
                  <c:v>4.8704022114292478</c:v>
                </c:pt>
                <c:pt idx="4">
                  <c:v>4.8704022114292478</c:v>
                </c:pt>
                <c:pt idx="5">
                  <c:v>4.8704022114292478</c:v>
                </c:pt>
                <c:pt idx="6">
                  <c:v>4.8704022114292478</c:v>
                </c:pt>
                <c:pt idx="7">
                  <c:v>4.8704022114292478</c:v>
                </c:pt>
                <c:pt idx="8">
                  <c:v>0.14900337624000001</c:v>
                </c:pt>
                <c:pt idx="9">
                  <c:v>0.14900337624000001</c:v>
                </c:pt>
                <c:pt idx="10">
                  <c:v>0.14900337624000001</c:v>
                </c:pt>
                <c:pt idx="11">
                  <c:v>0.14900337624000001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3DD-435C-830C-8FFFE85E31E9}"/>
            </c:ext>
          </c:extLst>
        </c:ser>
        <c:ser>
          <c:idx val="49"/>
          <c:order val="49"/>
          <c:spPr>
            <a:solidFill>
              <a:srgbClr val="99FFCC"/>
            </a:solidFill>
            <a:ln>
              <a:noFill/>
            </a:ln>
            <a:effectLst/>
          </c:spPr>
          <c:invertIfNegative val="0"/>
          <c:cat>
            <c:numRef>
              <c:f>Habitat_tradeoff!$C$6:$N$6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Habitat_tradeoff!$C$56:$N$56</c:f>
              <c:numCache>
                <c:formatCode>0</c:formatCode>
                <c:ptCount val="12"/>
                <c:pt idx="0">
                  <c:v>2.4711000000000004E-2</c:v>
                </c:pt>
                <c:pt idx="1">
                  <c:v>6.8025429240000004E-2</c:v>
                </c:pt>
                <c:pt idx="2">
                  <c:v>6.8025429240000004E-2</c:v>
                </c:pt>
                <c:pt idx="3">
                  <c:v>2.2235147240575022</c:v>
                </c:pt>
                <c:pt idx="4">
                  <c:v>2.2235147240575022</c:v>
                </c:pt>
                <c:pt idx="5">
                  <c:v>2.2305745015710214</c:v>
                </c:pt>
                <c:pt idx="6">
                  <c:v>2.2235147240575022</c:v>
                </c:pt>
                <c:pt idx="7">
                  <c:v>2.2235147240575022</c:v>
                </c:pt>
                <c:pt idx="8">
                  <c:v>6.8025429240000004E-2</c:v>
                </c:pt>
                <c:pt idx="9">
                  <c:v>6.8025429240000004E-2</c:v>
                </c:pt>
                <c:pt idx="10">
                  <c:v>6.8025429240000004E-2</c:v>
                </c:pt>
                <c:pt idx="11">
                  <c:v>6.8025429240000004E-2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3DD-435C-830C-8FFFE85E3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6742928"/>
        <c:axId val="656751784"/>
      </c:barChart>
      <c:dateAx>
        <c:axId val="65674292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6751784"/>
        <c:crosses val="autoZero"/>
        <c:auto val="1"/>
        <c:lblOffset val="100"/>
        <c:baseTimeUnit val="months"/>
      </c:dateAx>
      <c:valAx>
        <c:axId val="65675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Habitat Suitable Area (acres)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674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891073497271401E-2"/>
          <c:y val="5.5666016731341465E-2"/>
          <c:w val="0.83394730481739909"/>
          <c:h val="0.78383008812582389"/>
        </c:manualLayout>
      </c:layout>
      <c:barChart>
        <c:barDir val="col"/>
        <c:grouping val="stacked"/>
        <c:varyColors val="0"/>
        <c:ser>
          <c:idx val="0"/>
          <c:order val="0"/>
          <c:tx>
            <c:v>Aquatic 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Habitat_tradeoff!$AJ$3:$AJ$39</c:f>
              <c:strCache>
                <c:ptCount val="36"/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2</c:v>
                </c:pt>
                <c:pt idx="7">
                  <c:v>3</c:v>
                </c:pt>
                <c:pt idx="8">
                  <c:v>3</c:v>
                </c:pt>
                <c:pt idx="10">
                  <c:v>4</c:v>
                </c:pt>
                <c:pt idx="11">
                  <c:v>4</c:v>
                </c:pt>
                <c:pt idx="13">
                  <c:v>5</c:v>
                </c:pt>
                <c:pt idx="14">
                  <c:v>5</c:v>
                </c:pt>
                <c:pt idx="16">
                  <c:v>6</c:v>
                </c:pt>
                <c:pt idx="17">
                  <c:v>6</c:v>
                </c:pt>
                <c:pt idx="19">
                  <c:v>7</c:v>
                </c:pt>
                <c:pt idx="20">
                  <c:v>7</c:v>
                </c:pt>
                <c:pt idx="22">
                  <c:v>8</c:v>
                </c:pt>
                <c:pt idx="23">
                  <c:v>8</c:v>
                </c:pt>
                <c:pt idx="25">
                  <c:v>9</c:v>
                </c:pt>
                <c:pt idx="26">
                  <c:v>9</c:v>
                </c:pt>
                <c:pt idx="28">
                  <c:v>10</c:v>
                </c:pt>
                <c:pt idx="29">
                  <c:v>10</c:v>
                </c:pt>
                <c:pt idx="31">
                  <c:v>11</c:v>
                </c:pt>
                <c:pt idx="32">
                  <c:v>11</c:v>
                </c:pt>
                <c:pt idx="34">
                  <c:v>12</c:v>
                </c:pt>
                <c:pt idx="35">
                  <c:v>12</c:v>
                </c:pt>
              </c:strCache>
            </c:strRef>
          </c:cat>
          <c:val>
            <c:numRef>
              <c:f>Habitat_tradeoff!$AK$3:$AK$39</c:f>
              <c:numCache>
                <c:formatCode>General</c:formatCode>
                <c:ptCount val="37"/>
                <c:pt idx="1">
                  <c:v>2328.7597019136251</c:v>
                </c:pt>
                <c:pt idx="4">
                  <c:v>2257.9376589498206</c:v>
                </c:pt>
                <c:pt idx="7">
                  <c:v>3754.0653070173648</c:v>
                </c:pt>
                <c:pt idx="10">
                  <c:v>4077.9383521012701</c:v>
                </c:pt>
                <c:pt idx="13">
                  <c:v>3882.8633269799866</c:v>
                </c:pt>
                <c:pt idx="16">
                  <c:v>4103.6092110194813</c:v>
                </c:pt>
                <c:pt idx="19">
                  <c:v>3866.2201208934694</c:v>
                </c:pt>
                <c:pt idx="22">
                  <c:v>3616.240561488909</c:v>
                </c:pt>
                <c:pt idx="25">
                  <c:v>2080.5129448686371</c:v>
                </c:pt>
                <c:pt idx="28">
                  <c:v>2156.6564417255508</c:v>
                </c:pt>
                <c:pt idx="31">
                  <c:v>3194.1054992412301</c:v>
                </c:pt>
                <c:pt idx="34">
                  <c:v>3262.1980633983499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E-4519-8BDC-36E548B6564D}"/>
            </c:ext>
          </c:extLst>
        </c:ser>
        <c:ser>
          <c:idx val="1"/>
          <c:order val="1"/>
          <c:tx>
            <c:v>Floodplain</c:v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Habitat_tradeoff!$AJ$3:$AJ$39</c:f>
              <c:strCache>
                <c:ptCount val="36"/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2</c:v>
                </c:pt>
                <c:pt idx="7">
                  <c:v>3</c:v>
                </c:pt>
                <c:pt idx="8">
                  <c:v>3</c:v>
                </c:pt>
                <c:pt idx="10">
                  <c:v>4</c:v>
                </c:pt>
                <c:pt idx="11">
                  <c:v>4</c:v>
                </c:pt>
                <c:pt idx="13">
                  <c:v>5</c:v>
                </c:pt>
                <c:pt idx="14">
                  <c:v>5</c:v>
                </c:pt>
                <c:pt idx="16">
                  <c:v>6</c:v>
                </c:pt>
                <c:pt idx="17">
                  <c:v>6</c:v>
                </c:pt>
                <c:pt idx="19">
                  <c:v>7</c:v>
                </c:pt>
                <c:pt idx="20">
                  <c:v>7</c:v>
                </c:pt>
                <c:pt idx="22">
                  <c:v>8</c:v>
                </c:pt>
                <c:pt idx="23">
                  <c:v>8</c:v>
                </c:pt>
                <c:pt idx="25">
                  <c:v>9</c:v>
                </c:pt>
                <c:pt idx="26">
                  <c:v>9</c:v>
                </c:pt>
                <c:pt idx="28">
                  <c:v>10</c:v>
                </c:pt>
                <c:pt idx="29">
                  <c:v>10</c:v>
                </c:pt>
                <c:pt idx="31">
                  <c:v>11</c:v>
                </c:pt>
                <c:pt idx="32">
                  <c:v>11</c:v>
                </c:pt>
                <c:pt idx="34">
                  <c:v>12</c:v>
                </c:pt>
                <c:pt idx="35">
                  <c:v>12</c:v>
                </c:pt>
              </c:strCache>
            </c:strRef>
          </c:cat>
          <c:val>
            <c:numRef>
              <c:f>Habitat_tradeoff!$AL$3:$AL$39</c:f>
              <c:numCache>
                <c:formatCode>General</c:formatCode>
                <c:ptCount val="37"/>
                <c:pt idx="1">
                  <c:v>0.61777500000000007</c:v>
                </c:pt>
                <c:pt idx="4">
                  <c:v>24.100115415240005</c:v>
                </c:pt>
                <c:pt idx="7">
                  <c:v>24.100115415240005</c:v>
                </c:pt>
                <c:pt idx="10">
                  <c:v>673.87732910659713</c:v>
                </c:pt>
                <c:pt idx="13">
                  <c:v>601.30288288259521</c:v>
                </c:pt>
                <c:pt idx="16">
                  <c:v>843.47908883522825</c:v>
                </c:pt>
                <c:pt idx="19">
                  <c:v>746.76516637094926</c:v>
                </c:pt>
                <c:pt idx="22">
                  <c:v>640.46483593042899</c:v>
                </c:pt>
                <c:pt idx="25">
                  <c:v>24.100115415240005</c:v>
                </c:pt>
                <c:pt idx="28">
                  <c:v>24.100115415240005</c:v>
                </c:pt>
                <c:pt idx="31">
                  <c:v>24.100115415240005</c:v>
                </c:pt>
                <c:pt idx="34">
                  <c:v>24.100115415240005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E-4519-8BDC-36E548B6564D}"/>
            </c:ext>
          </c:extLst>
        </c:ser>
        <c:ser>
          <c:idx val="2"/>
          <c:order val="2"/>
          <c:tx>
            <c:v>Wetlands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Habitat_tradeoff!$AJ$3:$AJ$39</c:f>
              <c:strCache>
                <c:ptCount val="36"/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2</c:v>
                </c:pt>
                <c:pt idx="7">
                  <c:v>3</c:v>
                </c:pt>
                <c:pt idx="8">
                  <c:v>3</c:v>
                </c:pt>
                <c:pt idx="10">
                  <c:v>4</c:v>
                </c:pt>
                <c:pt idx="11">
                  <c:v>4</c:v>
                </c:pt>
                <c:pt idx="13">
                  <c:v>5</c:v>
                </c:pt>
                <c:pt idx="14">
                  <c:v>5</c:v>
                </c:pt>
                <c:pt idx="16">
                  <c:v>6</c:v>
                </c:pt>
                <c:pt idx="17">
                  <c:v>6</c:v>
                </c:pt>
                <c:pt idx="19">
                  <c:v>7</c:v>
                </c:pt>
                <c:pt idx="20">
                  <c:v>7</c:v>
                </c:pt>
                <c:pt idx="22">
                  <c:v>8</c:v>
                </c:pt>
                <c:pt idx="23">
                  <c:v>8</c:v>
                </c:pt>
                <c:pt idx="25">
                  <c:v>9</c:v>
                </c:pt>
                <c:pt idx="26">
                  <c:v>9</c:v>
                </c:pt>
                <c:pt idx="28">
                  <c:v>10</c:v>
                </c:pt>
                <c:pt idx="29">
                  <c:v>10</c:v>
                </c:pt>
                <c:pt idx="31">
                  <c:v>11</c:v>
                </c:pt>
                <c:pt idx="32">
                  <c:v>11</c:v>
                </c:pt>
                <c:pt idx="34">
                  <c:v>12</c:v>
                </c:pt>
                <c:pt idx="35">
                  <c:v>12</c:v>
                </c:pt>
              </c:strCache>
            </c:strRef>
          </c:cat>
          <c:val>
            <c:numRef>
              <c:f>Habitat_tradeoff!$AM$3:$AM$39</c:f>
              <c:numCache>
                <c:formatCode>General</c:formatCode>
                <c:ptCount val="37"/>
                <c:pt idx="1">
                  <c:v>10675.932765233903</c:v>
                </c:pt>
                <c:pt idx="4">
                  <c:v>12104.56559486383</c:v>
                </c:pt>
                <c:pt idx="7">
                  <c:v>8952.6468838629426</c:v>
                </c:pt>
                <c:pt idx="10">
                  <c:v>4087.7116443899267</c:v>
                </c:pt>
                <c:pt idx="13">
                  <c:v>3551.2702222715247</c:v>
                </c:pt>
                <c:pt idx="16">
                  <c:v>3435.0011506735464</c:v>
                </c:pt>
                <c:pt idx="19">
                  <c:v>4124.7127792342199</c:v>
                </c:pt>
                <c:pt idx="22">
                  <c:v>3970.9012793600946</c:v>
                </c:pt>
                <c:pt idx="25">
                  <c:v>4978.2278773352919</c:v>
                </c:pt>
                <c:pt idx="28">
                  <c:v>5509.16193356852</c:v>
                </c:pt>
                <c:pt idx="31">
                  <c:v>11696.621642341974</c:v>
                </c:pt>
                <c:pt idx="34">
                  <c:v>11932.480111608524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0E-4519-8BDC-36E548B6564D}"/>
            </c:ext>
          </c:extLst>
        </c:ser>
        <c:ser>
          <c:idx val="3"/>
          <c:order val="3"/>
          <c:tx>
            <c:v>Aquatic</c:v>
          </c:tx>
          <c:spPr>
            <a:pattFill prst="dk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Habitat_tradeoff!$AJ$3:$AJ$39</c:f>
              <c:strCache>
                <c:ptCount val="36"/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2</c:v>
                </c:pt>
                <c:pt idx="7">
                  <c:v>3</c:v>
                </c:pt>
                <c:pt idx="8">
                  <c:v>3</c:v>
                </c:pt>
                <c:pt idx="10">
                  <c:v>4</c:v>
                </c:pt>
                <c:pt idx="11">
                  <c:v>4</c:v>
                </c:pt>
                <c:pt idx="13">
                  <c:v>5</c:v>
                </c:pt>
                <c:pt idx="14">
                  <c:v>5</c:v>
                </c:pt>
                <c:pt idx="16">
                  <c:v>6</c:v>
                </c:pt>
                <c:pt idx="17">
                  <c:v>6</c:v>
                </c:pt>
                <c:pt idx="19">
                  <c:v>7</c:v>
                </c:pt>
                <c:pt idx="20">
                  <c:v>7</c:v>
                </c:pt>
                <c:pt idx="22">
                  <c:v>8</c:v>
                </c:pt>
                <c:pt idx="23">
                  <c:v>8</c:v>
                </c:pt>
                <c:pt idx="25">
                  <c:v>9</c:v>
                </c:pt>
                <c:pt idx="26">
                  <c:v>9</c:v>
                </c:pt>
                <c:pt idx="28">
                  <c:v>10</c:v>
                </c:pt>
                <c:pt idx="29">
                  <c:v>10</c:v>
                </c:pt>
                <c:pt idx="31">
                  <c:v>11</c:v>
                </c:pt>
                <c:pt idx="32">
                  <c:v>11</c:v>
                </c:pt>
                <c:pt idx="34">
                  <c:v>12</c:v>
                </c:pt>
                <c:pt idx="35">
                  <c:v>12</c:v>
                </c:pt>
              </c:strCache>
            </c:strRef>
          </c:cat>
          <c:val>
            <c:numRef>
              <c:f>Habitat_tradeoff!$AN$3:$AN$39</c:f>
              <c:numCache>
                <c:formatCode>General</c:formatCode>
                <c:ptCount val="37"/>
                <c:pt idx="2">
                  <c:v>1048.58223746099</c:v>
                </c:pt>
                <c:pt idx="5">
                  <c:v>995.50371226538005</c:v>
                </c:pt>
                <c:pt idx="8">
                  <c:v>1684.44185218609</c:v>
                </c:pt>
                <c:pt idx="11">
                  <c:v>2256.6003838346401</c:v>
                </c:pt>
                <c:pt idx="14">
                  <c:v>1252.99898199001</c:v>
                </c:pt>
                <c:pt idx="17">
                  <c:v>1006.46339903919</c:v>
                </c:pt>
                <c:pt idx="20">
                  <c:v>1437.24213652238</c:v>
                </c:pt>
                <c:pt idx="23">
                  <c:v>2191.0129923557402</c:v>
                </c:pt>
                <c:pt idx="26">
                  <c:v>1007.18963415523</c:v>
                </c:pt>
                <c:pt idx="29">
                  <c:v>1203.81157334514</c:v>
                </c:pt>
                <c:pt idx="32">
                  <c:v>997.07065739183997</c:v>
                </c:pt>
                <c:pt idx="35">
                  <c:v>1983.894843959428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0E-4519-8BDC-36E548B6564D}"/>
            </c:ext>
          </c:extLst>
        </c:ser>
        <c:ser>
          <c:idx val="4"/>
          <c:order val="4"/>
          <c:tx>
            <c:v>Floodplains</c:v>
          </c:tx>
          <c:spPr>
            <a:pattFill prst="dk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Habitat_tradeoff!$AJ$3:$AJ$39</c:f>
              <c:strCache>
                <c:ptCount val="36"/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2</c:v>
                </c:pt>
                <c:pt idx="7">
                  <c:v>3</c:v>
                </c:pt>
                <c:pt idx="8">
                  <c:v>3</c:v>
                </c:pt>
                <c:pt idx="10">
                  <c:v>4</c:v>
                </c:pt>
                <c:pt idx="11">
                  <c:v>4</c:v>
                </c:pt>
                <c:pt idx="13">
                  <c:v>5</c:v>
                </c:pt>
                <c:pt idx="14">
                  <c:v>5</c:v>
                </c:pt>
                <c:pt idx="16">
                  <c:v>6</c:v>
                </c:pt>
                <c:pt idx="17">
                  <c:v>6</c:v>
                </c:pt>
                <c:pt idx="19">
                  <c:v>7</c:v>
                </c:pt>
                <c:pt idx="20">
                  <c:v>7</c:v>
                </c:pt>
                <c:pt idx="22">
                  <c:v>8</c:v>
                </c:pt>
                <c:pt idx="23">
                  <c:v>8</c:v>
                </c:pt>
                <c:pt idx="25">
                  <c:v>9</c:v>
                </c:pt>
                <c:pt idx="26">
                  <c:v>9</c:v>
                </c:pt>
                <c:pt idx="28">
                  <c:v>10</c:v>
                </c:pt>
                <c:pt idx="29">
                  <c:v>10</c:v>
                </c:pt>
                <c:pt idx="31">
                  <c:v>11</c:v>
                </c:pt>
                <c:pt idx="32">
                  <c:v>11</c:v>
                </c:pt>
                <c:pt idx="34">
                  <c:v>12</c:v>
                </c:pt>
                <c:pt idx="35">
                  <c:v>12</c:v>
                </c:pt>
              </c:strCache>
            </c:strRef>
          </c:cat>
          <c:val>
            <c:numRef>
              <c:f>Habitat_tradeoff!$AO$3:$AO$39</c:f>
              <c:numCache>
                <c:formatCode>General</c:formatCode>
                <c:ptCount val="37"/>
                <c:pt idx="2">
                  <c:v>1.5691485000000001</c:v>
                </c:pt>
                <c:pt idx="5">
                  <c:v>1.5691485000000001</c:v>
                </c:pt>
                <c:pt idx="8">
                  <c:v>1.5691485000000001</c:v>
                </c:pt>
                <c:pt idx="11">
                  <c:v>246.32923434573075</c:v>
                </c:pt>
                <c:pt idx="14">
                  <c:v>163.2383741664635</c:v>
                </c:pt>
                <c:pt idx="17">
                  <c:v>191.70517194062981</c:v>
                </c:pt>
                <c:pt idx="20">
                  <c:v>39.846110416466118</c:v>
                </c:pt>
                <c:pt idx="23">
                  <c:v>38.363411290182341</c:v>
                </c:pt>
                <c:pt idx="26">
                  <c:v>1.5691485000000001</c:v>
                </c:pt>
                <c:pt idx="29">
                  <c:v>1.5691485000000001</c:v>
                </c:pt>
                <c:pt idx="32">
                  <c:v>1.5691485000000001</c:v>
                </c:pt>
                <c:pt idx="35">
                  <c:v>1.5691485000000001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0E-4519-8BDC-36E548B6564D}"/>
            </c:ext>
          </c:extLst>
        </c:ser>
        <c:ser>
          <c:idx val="5"/>
          <c:order val="6"/>
          <c:tx>
            <c:v>Wetlands</c:v>
          </c:tx>
          <c:spPr>
            <a:pattFill prst="dkDnDiag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Habitat_tradeoff!$AJ$3:$AJ$39</c:f>
              <c:strCache>
                <c:ptCount val="36"/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2</c:v>
                </c:pt>
                <c:pt idx="7">
                  <c:v>3</c:v>
                </c:pt>
                <c:pt idx="8">
                  <c:v>3</c:v>
                </c:pt>
                <c:pt idx="10">
                  <c:v>4</c:v>
                </c:pt>
                <c:pt idx="11">
                  <c:v>4</c:v>
                </c:pt>
                <c:pt idx="13">
                  <c:v>5</c:v>
                </c:pt>
                <c:pt idx="14">
                  <c:v>5</c:v>
                </c:pt>
                <c:pt idx="16">
                  <c:v>6</c:v>
                </c:pt>
                <c:pt idx="17">
                  <c:v>6</c:v>
                </c:pt>
                <c:pt idx="19">
                  <c:v>7</c:v>
                </c:pt>
                <c:pt idx="20">
                  <c:v>7</c:v>
                </c:pt>
                <c:pt idx="22">
                  <c:v>8</c:v>
                </c:pt>
                <c:pt idx="23">
                  <c:v>8</c:v>
                </c:pt>
                <c:pt idx="25">
                  <c:v>9</c:v>
                </c:pt>
                <c:pt idx="26">
                  <c:v>9</c:v>
                </c:pt>
                <c:pt idx="28">
                  <c:v>10</c:v>
                </c:pt>
                <c:pt idx="29">
                  <c:v>10</c:v>
                </c:pt>
                <c:pt idx="31">
                  <c:v>11</c:v>
                </c:pt>
                <c:pt idx="32">
                  <c:v>11</c:v>
                </c:pt>
                <c:pt idx="34">
                  <c:v>12</c:v>
                </c:pt>
                <c:pt idx="35">
                  <c:v>12</c:v>
                </c:pt>
              </c:strCache>
            </c:strRef>
          </c:cat>
          <c:val>
            <c:numRef>
              <c:f>Habitat_tradeoff!$AP$3:$AP$39</c:f>
              <c:numCache>
                <c:formatCode>General</c:formatCode>
                <c:ptCount val="37"/>
                <c:pt idx="2">
                  <c:v>9817.8223228679872</c:v>
                </c:pt>
                <c:pt idx="5">
                  <c:v>11995.03284688378</c:v>
                </c:pt>
                <c:pt idx="8">
                  <c:v>8880.5739422087863</c:v>
                </c:pt>
                <c:pt idx="11">
                  <c:v>3996.40380945679</c:v>
                </c:pt>
                <c:pt idx="14">
                  <c:v>2024.8689098704799</c:v>
                </c:pt>
                <c:pt idx="17">
                  <c:v>796.79770257543998</c:v>
                </c:pt>
                <c:pt idx="20">
                  <c:v>363.35012236102</c:v>
                </c:pt>
                <c:pt idx="23">
                  <c:v>309.08253175561998</c:v>
                </c:pt>
                <c:pt idx="26">
                  <c:v>1820.1345291044699</c:v>
                </c:pt>
                <c:pt idx="29">
                  <c:v>4384.8121249053602</c:v>
                </c:pt>
                <c:pt idx="32">
                  <c:v>11644.908797366401</c:v>
                </c:pt>
                <c:pt idx="35">
                  <c:v>12671.9441193895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0E-4519-8BDC-36E548B6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37773064"/>
        <c:axId val="437774376"/>
      </c:barChart>
      <c:barChart>
        <c:barDir val="col"/>
        <c:grouping val="stacked"/>
        <c:varyColors val="0"/>
        <c:ser>
          <c:idx val="6"/>
          <c:order val="7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Habitat_tradeoff!$T$1:$AE$1</c:f>
              <c:numCache>
                <c:formatCode>[$-409]mmm\-yy;@</c:formatCode>
                <c:ptCount val="12"/>
                <c:pt idx="0">
                  <c:v>37624</c:v>
                </c:pt>
                <c:pt idx="1">
                  <c:v>37653</c:v>
                </c:pt>
                <c:pt idx="2">
                  <c:v>37682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</c:numCache>
            </c:numRef>
          </c:cat>
          <c:val>
            <c:numRef>
              <c:f>Habitat_tradeoff!$T$5:$AE$5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0E-4519-8BDC-36E548B6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37279008"/>
        <c:axId val="437277696"/>
      </c:barChart>
      <c:lineChart>
        <c:grouping val="standard"/>
        <c:varyColors val="0"/>
        <c:ser>
          <c:idx val="10"/>
          <c:order val="5"/>
          <c:tx>
            <c:v>Model Recommended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Habitat_tradeoff!$AK$40:$AP$40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E1E-4E7A-8CCB-F48FB9238961}"/>
            </c:ext>
          </c:extLst>
        </c:ser>
        <c:ser>
          <c:idx val="7"/>
          <c:order val="8"/>
          <c:tx>
            <c:v>Total Aquatic Area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E1E-4E7A-8CCB-F48FB923896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E1E-4E7A-8CCB-F48FB923896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E1E-4E7A-8CCB-F48FB923896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E1E-4E7A-8CCB-F48FB923896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E1E-4E7A-8CCB-F48FB923896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E1E-4E7A-8CCB-F48FB923896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E1E-4E7A-8CCB-F48FB923896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E1E-4E7A-8CCB-F48FB923896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E1E-4E7A-8CCB-F48FB923896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E1E-4E7A-8CCB-F48FB923896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E1E-4E7A-8CCB-F48FB9238961}"/>
                </c:ext>
              </c:extLst>
            </c:dLbl>
            <c:dLbl>
              <c:idx val="11"/>
              <c:layout>
                <c:manualLayout>
                  <c:x val="7.6551369974479867E-4"/>
                  <c:y val="1.48860400530097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497931988895043E-2"/>
                      <c:h val="0.1018440799273625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3-8E1E-4E7A-8CCB-F48FB92389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Habitat_tradeoff!$C$66:$N$66</c:f>
              <c:numCache>
                <c:formatCode>_(* #,##0_);_(* \(#,##0\);_(* "-"??_);_(@_)</c:formatCode>
                <c:ptCount val="12"/>
                <c:pt idx="0">
                  <c:v>7734</c:v>
                </c:pt>
                <c:pt idx="1">
                  <c:v>7734</c:v>
                </c:pt>
                <c:pt idx="2">
                  <c:v>7734</c:v>
                </c:pt>
                <c:pt idx="3">
                  <c:v>7734</c:v>
                </c:pt>
                <c:pt idx="4">
                  <c:v>7734</c:v>
                </c:pt>
                <c:pt idx="5">
                  <c:v>7734</c:v>
                </c:pt>
                <c:pt idx="6">
                  <c:v>7734</c:v>
                </c:pt>
                <c:pt idx="7">
                  <c:v>7734</c:v>
                </c:pt>
                <c:pt idx="8">
                  <c:v>7734</c:v>
                </c:pt>
                <c:pt idx="9">
                  <c:v>7734</c:v>
                </c:pt>
                <c:pt idx="10">
                  <c:v>7734</c:v>
                </c:pt>
                <c:pt idx="11">
                  <c:v>7734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0E-4519-8BDC-36E548B6564D}"/>
            </c:ext>
          </c:extLst>
        </c:ser>
        <c:ser>
          <c:idx val="8"/>
          <c:order val="9"/>
          <c:tx>
            <c:v>Total Floodplains Area</c:v>
          </c:tx>
          <c:spPr>
            <a:ln w="127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E1E-4E7A-8CCB-F48FB923896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1E-4E7A-8CCB-F48FB923896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1E-4E7A-8CCB-F48FB923896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1E-4E7A-8CCB-F48FB923896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1E-4E7A-8CCB-F48FB923896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1E-4E7A-8CCB-F48FB923896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1E-4E7A-8CCB-F48FB923896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1E-4E7A-8CCB-F48FB923896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1E-4E7A-8CCB-F48FB923896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1E-4E7A-8CCB-F48FB923896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1E-4E7A-8CCB-F48FB9238961}"/>
                </c:ext>
              </c:extLst>
            </c:dLbl>
            <c:dLbl>
              <c:idx val="11"/>
              <c:layout>
                <c:manualLayout>
                  <c:x val="-0.10980075476032804"/>
                  <c:y val="-2.66381769369649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E1E-4E7A-8CCB-F48FB92389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Habitat_tradeoff!$C$67:$N$67</c:f>
              <c:numCache>
                <c:formatCode>_(* #,##0_);_(* \(#,##0\);_(* "-"??_);_(@_)</c:formatCode>
                <c:ptCount val="12"/>
                <c:pt idx="0">
                  <c:v>24574.601210640001</c:v>
                </c:pt>
                <c:pt idx="1">
                  <c:v>24574.601210640001</c:v>
                </c:pt>
                <c:pt idx="2">
                  <c:v>24574.601210640001</c:v>
                </c:pt>
                <c:pt idx="3">
                  <c:v>24574.601210640001</c:v>
                </c:pt>
                <c:pt idx="4">
                  <c:v>24574.601210640001</c:v>
                </c:pt>
                <c:pt idx="5">
                  <c:v>24574.601210640001</c:v>
                </c:pt>
                <c:pt idx="6">
                  <c:v>24574.601210640001</c:v>
                </c:pt>
                <c:pt idx="7">
                  <c:v>24574.601210640001</c:v>
                </c:pt>
                <c:pt idx="8">
                  <c:v>24574.601210640001</c:v>
                </c:pt>
                <c:pt idx="9">
                  <c:v>24574.601210640001</c:v>
                </c:pt>
                <c:pt idx="10">
                  <c:v>24574.601210640001</c:v>
                </c:pt>
                <c:pt idx="11">
                  <c:v>24574.601210640001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0E-4519-8BDC-36E548B6564D}"/>
            </c:ext>
          </c:extLst>
        </c:ser>
        <c:ser>
          <c:idx val="9"/>
          <c:order val="10"/>
          <c:tx>
            <c:v>Total Wetlands Area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E1E-4E7A-8CCB-F48FB923896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E1E-4E7A-8CCB-F48FB923896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E1E-4E7A-8CCB-F48FB923896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E1E-4E7A-8CCB-F48FB923896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E1E-4E7A-8CCB-F48FB923896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E1E-4E7A-8CCB-F48FB923896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E1E-4E7A-8CCB-F48FB923896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E1E-4E7A-8CCB-F48FB923896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E1E-4E7A-8CCB-F48FB923896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E1E-4E7A-8CCB-F48FB923896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E1E-4E7A-8CCB-F48FB9238961}"/>
                </c:ext>
              </c:extLst>
            </c:dLbl>
            <c:dLbl>
              <c:idx val="11"/>
              <c:layout>
                <c:manualLayout>
                  <c:x val="-0.11252608370170974"/>
                  <c:y val="-2.66381769369649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8E1E-4E7A-8CCB-F48FB92389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Habitat_tradeoff!$C$68:$N$68</c:f>
              <c:numCache>
                <c:formatCode>_(* #,##0_);_(* \(#,##0\);_(* "-"??_);_(@_)</c:formatCode>
                <c:ptCount val="12"/>
                <c:pt idx="0">
                  <c:v>29257.824000000004</c:v>
                </c:pt>
                <c:pt idx="1">
                  <c:v>29257.824000000004</c:v>
                </c:pt>
                <c:pt idx="2">
                  <c:v>29257.824000000004</c:v>
                </c:pt>
                <c:pt idx="3">
                  <c:v>29257.824000000004</c:v>
                </c:pt>
                <c:pt idx="4">
                  <c:v>29257.824000000004</c:v>
                </c:pt>
                <c:pt idx="5">
                  <c:v>29257.824000000004</c:v>
                </c:pt>
                <c:pt idx="6">
                  <c:v>29257.824000000004</c:v>
                </c:pt>
                <c:pt idx="7">
                  <c:v>29257.824000000004</c:v>
                </c:pt>
                <c:pt idx="8">
                  <c:v>29257.824000000004</c:v>
                </c:pt>
                <c:pt idx="9">
                  <c:v>29257.824000000004</c:v>
                </c:pt>
                <c:pt idx="10">
                  <c:v>29257.824000000004</c:v>
                </c:pt>
                <c:pt idx="11">
                  <c:v>29257.824000000004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0E-4519-8BDC-36E548B6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279008"/>
        <c:axId val="437277696"/>
      </c:lineChart>
      <c:catAx>
        <c:axId val="43777306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7774376"/>
        <c:crosses val="max"/>
        <c:auto val="1"/>
        <c:lblAlgn val="ctr"/>
        <c:lblOffset val="100"/>
        <c:noMultiLvlLbl val="0"/>
      </c:catAx>
      <c:valAx>
        <c:axId val="437774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Suitable Area (acres)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7773064"/>
        <c:crosses val="autoZero"/>
        <c:crossBetween val="between"/>
      </c:valAx>
      <c:valAx>
        <c:axId val="4372776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37279008"/>
        <c:crosses val="max"/>
        <c:crossBetween val="between"/>
      </c:valAx>
      <c:dateAx>
        <c:axId val="43727900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727769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2060905009866805"/>
          <c:y val="0.89014578530112176"/>
          <c:w val="0.56681821633891516"/>
          <c:h val="8.0761918486685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Stacked_Habitat!$D$2:$O$2</c:f>
              <c:numCache>
                <c:formatCode>General</c:formatCode>
                <c:ptCount val="12"/>
                <c:pt idx="0">
                  <c:v>216.0224760061453</c:v>
                </c:pt>
                <c:pt idx="1">
                  <c:v>227.14915624163942</c:v>
                </c:pt>
                <c:pt idx="2">
                  <c:v>358.56266597018487</c:v>
                </c:pt>
                <c:pt idx="3">
                  <c:v>353.62460364823488</c:v>
                </c:pt>
                <c:pt idx="4">
                  <c:v>336.064153254654</c:v>
                </c:pt>
                <c:pt idx="5">
                  <c:v>423.63467803738058</c:v>
                </c:pt>
                <c:pt idx="6">
                  <c:v>438.28582483490419</c:v>
                </c:pt>
                <c:pt idx="7">
                  <c:v>422.88642838619938</c:v>
                </c:pt>
                <c:pt idx="8">
                  <c:v>238.16234335551428</c:v>
                </c:pt>
                <c:pt idx="9">
                  <c:v>205.05296333182235</c:v>
                </c:pt>
                <c:pt idx="10">
                  <c:v>216.01318205037802</c:v>
                </c:pt>
                <c:pt idx="11">
                  <c:v>217.51774485218516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4-4F60-AD3C-CBFE92569CEE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Stacked_Habitat!$U$2:$AF$2</c:f>
              <c:numCache>
                <c:formatCode>General</c:formatCode>
                <c:ptCount val="12"/>
                <c:pt idx="0">
                  <c:v>2.4711000000000004E-2</c:v>
                </c:pt>
                <c:pt idx="1">
                  <c:v>8.3146307596800018</c:v>
                </c:pt>
                <c:pt idx="2">
                  <c:v>8.3146307596800018</c:v>
                </c:pt>
                <c:pt idx="3">
                  <c:v>127.50962351316905</c:v>
                </c:pt>
                <c:pt idx="4">
                  <c:v>125.74102470609945</c:v>
                </c:pt>
                <c:pt idx="5">
                  <c:v>182.19597468415984</c:v>
                </c:pt>
                <c:pt idx="6">
                  <c:v>231.80074500691109</c:v>
                </c:pt>
                <c:pt idx="7">
                  <c:v>180.40664698517148</c:v>
                </c:pt>
                <c:pt idx="8">
                  <c:v>8.3146307596800018</c:v>
                </c:pt>
                <c:pt idx="9">
                  <c:v>8.3146307596800018</c:v>
                </c:pt>
                <c:pt idx="10">
                  <c:v>8.3146307596800018</c:v>
                </c:pt>
                <c:pt idx="11">
                  <c:v>8.3146307596800018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4-4F60-AD3C-CBFE92569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Stacked_Habitat!$D$3:$O$3</c:f>
              <c:numCache>
                <c:formatCode>General</c:formatCode>
                <c:ptCount val="12"/>
                <c:pt idx="0">
                  <c:v>80.708460686425155</c:v>
                </c:pt>
                <c:pt idx="1">
                  <c:v>84.095540600682611</c:v>
                </c:pt>
                <c:pt idx="2">
                  <c:v>118.58724864609574</c:v>
                </c:pt>
                <c:pt idx="3">
                  <c:v>114.91592518771424</c:v>
                </c:pt>
                <c:pt idx="4">
                  <c:v>110.92461620879999</c:v>
                </c:pt>
                <c:pt idx="5">
                  <c:v>129.43253124799946</c:v>
                </c:pt>
                <c:pt idx="6">
                  <c:v>132.33548631453925</c:v>
                </c:pt>
                <c:pt idx="7">
                  <c:v>129.28372888392448</c:v>
                </c:pt>
                <c:pt idx="8">
                  <c:v>83.328787871739451</c:v>
                </c:pt>
                <c:pt idx="9">
                  <c:v>72.924349830322541</c:v>
                </c:pt>
                <c:pt idx="10">
                  <c:v>80.705598383401764</c:v>
                </c:pt>
                <c:pt idx="11">
                  <c:v>81.168233785477852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8-45C3-B340-43A4B7964C75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Stacked_Habitat!$U$3:$AF$3</c:f>
              <c:numCache>
                <c:formatCode>General</c:formatCode>
                <c:ptCount val="12"/>
                <c:pt idx="0">
                  <c:v>2.4711000000000004E-2</c:v>
                </c:pt>
                <c:pt idx="1">
                  <c:v>2.1397749120000005</c:v>
                </c:pt>
                <c:pt idx="2">
                  <c:v>2.1397749120000005</c:v>
                </c:pt>
                <c:pt idx="3">
                  <c:v>32.364685458876586</c:v>
                </c:pt>
                <c:pt idx="4">
                  <c:v>32.115218409760111</c:v>
                </c:pt>
                <c:pt idx="5">
                  <c:v>40.10222395337037</c:v>
                </c:pt>
                <c:pt idx="6">
                  <c:v>47.160948839502701</c:v>
                </c:pt>
                <c:pt idx="7">
                  <c:v>39.848320082215743</c:v>
                </c:pt>
                <c:pt idx="8">
                  <c:v>2.1397749120000005</c:v>
                </c:pt>
                <c:pt idx="9">
                  <c:v>2.1397749120000005</c:v>
                </c:pt>
                <c:pt idx="10">
                  <c:v>2.1397749120000005</c:v>
                </c:pt>
                <c:pt idx="11">
                  <c:v>2.1397749120000005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8-45C3-B340-43A4B7964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L5 - Bear - Cub</a:t>
            </a:r>
            <a:r>
              <a:rPr lang="en-US" baseline="0"/>
              <a:t> Confluence</a:t>
            </a:r>
            <a:endParaRPr lang="en-US"/>
          </a:p>
        </c:rich>
      </c:tx>
      <c:layout>
        <c:manualLayout>
          <c:xMode val="edge"/>
          <c:yMode val="edge"/>
          <c:x val="0.41152371812072963"/>
          <c:y val="1.0425967715329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0940507436573"/>
          <c:y val="0.11261592300962382"/>
          <c:w val="0.80943503937007866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Existing 2003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Q_Analysis_Cfs!$T$7:$AE$7</c:f>
              <c:numCache>
                <c:formatCode>General</c:formatCode>
                <c:ptCount val="12"/>
                <c:pt idx="0">
                  <c:v>302.38599552548044</c:v>
                </c:pt>
                <c:pt idx="1">
                  <c:v>375.55800709706392</c:v>
                </c:pt>
                <c:pt idx="2">
                  <c:v>429.49161846173814</c:v>
                </c:pt>
                <c:pt idx="3">
                  <c:v>444.36793005750252</c:v>
                </c:pt>
                <c:pt idx="4">
                  <c:v>606.0620717792774</c:v>
                </c:pt>
                <c:pt idx="5">
                  <c:v>1320.7937981353982</c:v>
                </c:pt>
                <c:pt idx="6">
                  <c:v>1137.6724076828027</c:v>
                </c:pt>
                <c:pt idx="7">
                  <c:v>951.40340987362572</c:v>
                </c:pt>
                <c:pt idx="8">
                  <c:v>464.13744418588999</c:v>
                </c:pt>
                <c:pt idx="9">
                  <c:v>243.52791340017674</c:v>
                </c:pt>
                <c:pt idx="10">
                  <c:v>308.82635287592524</c:v>
                </c:pt>
                <c:pt idx="11">
                  <c:v>312.38142500703663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4-4B51-9C57-1DDC0F1C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7256"/>
        <c:axId val="154567648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Jan-03</c:v>
                </c:pt>
                <c:pt idx="1">
                  <c:v>Feb-03</c:v>
                </c:pt>
                <c:pt idx="2">
                  <c:v>Mar-03</c:v>
                </c:pt>
                <c:pt idx="3">
                  <c:v>Apr-03</c:v>
                </c:pt>
                <c:pt idx="4">
                  <c:v>May-03</c:v>
                </c:pt>
                <c:pt idx="5">
                  <c:v>Jun-03</c:v>
                </c:pt>
                <c:pt idx="6">
                  <c:v>Jul-03</c:v>
                </c:pt>
                <c:pt idx="7">
                  <c:v>Aug-03</c:v>
                </c:pt>
                <c:pt idx="8">
                  <c:v>Sep-03</c:v>
                </c:pt>
                <c:pt idx="9">
                  <c:v>Oct-03</c:v>
                </c:pt>
                <c:pt idx="10">
                  <c:v>Nov-03</c:v>
                </c:pt>
                <c:pt idx="11">
                  <c:v>Dec-03</c:v>
                </c:pt>
              </c:strCache>
            </c:strRef>
          </c:cat>
          <c:val>
            <c:numRef>
              <c:f>Q_Analysis_Cfs!$F$7:$Q$7</c:f>
              <c:numCache>
                <c:formatCode>General</c:formatCode>
                <c:ptCount val="12"/>
                <c:pt idx="0">
                  <c:v>270.46602809511614</c:v>
                </c:pt>
                <c:pt idx="1">
                  <c:v>343.6378943092065</c:v>
                </c:pt>
                <c:pt idx="2">
                  <c:v>397.5713985338092</c:v>
                </c:pt>
                <c:pt idx="3">
                  <c:v>325.16763798957425</c:v>
                </c:pt>
                <c:pt idx="4">
                  <c:v>486.80320509513808</c:v>
                </c:pt>
                <c:pt idx="5">
                  <c:v>1201.5140938214147</c:v>
                </c:pt>
                <c:pt idx="6">
                  <c:v>1018.3736493400477</c:v>
                </c:pt>
                <c:pt idx="7">
                  <c:v>832.12443936017189</c:v>
                </c:pt>
                <c:pt idx="8">
                  <c:v>344.89827724017732</c:v>
                </c:pt>
                <c:pt idx="9">
                  <c:v>124.28918469919299</c:v>
                </c:pt>
                <c:pt idx="10">
                  <c:v>276.90637265167737</c:v>
                </c:pt>
                <c:pt idx="11">
                  <c:v>280.46143772057525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4-4B51-9C57-1DDC0F1C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7256"/>
        <c:axId val="154567648"/>
      </c:lineChart>
      <c:catAx>
        <c:axId val="15456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7648"/>
        <c:crosses val="autoZero"/>
        <c:auto val="1"/>
        <c:lblAlgn val="ctr"/>
        <c:lblOffset val="100"/>
        <c:noMultiLvlLbl val="0"/>
      </c:catAx>
      <c:valAx>
        <c:axId val="1545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03409152273369"/>
          <c:y val="0.10823966335574378"/>
          <c:w val="0.38469502375846082"/>
          <c:h val="0.23069995532157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Stacked_Habitat!$D$4:$O$4</c:f>
              <c:numCache>
                <c:formatCode>General</c:formatCode>
                <c:ptCount val="12"/>
                <c:pt idx="0">
                  <c:v>69.521684970422385</c:v>
                </c:pt>
                <c:pt idx="1">
                  <c:v>72.577861049373539</c:v>
                </c:pt>
                <c:pt idx="2">
                  <c:v>92.915466246372617</c:v>
                </c:pt>
                <c:pt idx="3">
                  <c:v>90.843904084558901</c:v>
                </c:pt>
                <c:pt idx="4">
                  <c:v>95.423114238307122</c:v>
                </c:pt>
                <c:pt idx="5">
                  <c:v>114.62723294360505</c:v>
                </c:pt>
                <c:pt idx="6">
                  <c:v>109.78708701487228</c:v>
                </c:pt>
                <c:pt idx="7">
                  <c:v>104.82679920943391</c:v>
                </c:pt>
                <c:pt idx="8">
                  <c:v>72.630019042776212</c:v>
                </c:pt>
                <c:pt idx="9">
                  <c:v>63.245501282292288</c:v>
                </c:pt>
                <c:pt idx="10">
                  <c:v>69.79292110010573</c:v>
                </c:pt>
                <c:pt idx="11">
                  <c:v>69.942456212565077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A-489B-AA24-5AD3FBC1DEB1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Stacked_Habitat!$U$4:$AF$4</c:f>
              <c:numCache>
                <c:formatCode>General</c:formatCode>
                <c:ptCount val="12"/>
                <c:pt idx="0">
                  <c:v>2.4711000000000004E-2</c:v>
                </c:pt>
                <c:pt idx="1">
                  <c:v>2.73792863667</c:v>
                </c:pt>
                <c:pt idx="2">
                  <c:v>2.73792863667</c:v>
                </c:pt>
                <c:pt idx="3">
                  <c:v>41.76552746504229</c:v>
                </c:pt>
                <c:pt idx="4">
                  <c:v>43.090977171302406</c:v>
                </c:pt>
                <c:pt idx="5">
                  <c:v>125.74609011805701</c:v>
                </c:pt>
                <c:pt idx="6">
                  <c:v>75.095023756377188</c:v>
                </c:pt>
                <c:pt idx="7">
                  <c:v>54.245356380335679</c:v>
                </c:pt>
                <c:pt idx="8">
                  <c:v>2.73792863667</c:v>
                </c:pt>
                <c:pt idx="9">
                  <c:v>2.73792863667</c:v>
                </c:pt>
                <c:pt idx="10">
                  <c:v>2.73792863667</c:v>
                </c:pt>
                <c:pt idx="11">
                  <c:v>2.73792863667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A-489B-AA24-5AD3FBC1D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Stacked_Habitat!$D$5:$O$5</c:f>
              <c:numCache>
                <c:formatCode>General</c:formatCode>
                <c:ptCount val="12"/>
                <c:pt idx="0">
                  <c:v>0.87011395216496612</c:v>
                </c:pt>
                <c:pt idx="1">
                  <c:v>0.87380600033953137</c:v>
                </c:pt>
                <c:pt idx="2">
                  <c:v>1.1086175681697108</c:v>
                </c:pt>
                <c:pt idx="3">
                  <c:v>1.2229498761199267</c:v>
                </c:pt>
                <c:pt idx="4">
                  <c:v>1.8673364743319798</c:v>
                </c:pt>
                <c:pt idx="5">
                  <c:v>1.9903057576794205</c:v>
                </c:pt>
                <c:pt idx="6">
                  <c:v>1.2935540804115433</c:v>
                </c:pt>
                <c:pt idx="7">
                  <c:v>1.1625949473627306</c:v>
                </c:pt>
                <c:pt idx="8">
                  <c:v>0.91217798353332902</c:v>
                </c:pt>
                <c:pt idx="9">
                  <c:v>0.89492109663264796</c:v>
                </c:pt>
                <c:pt idx="10">
                  <c:v>0.88424441655603547</c:v>
                </c:pt>
                <c:pt idx="11">
                  <c:v>0.87098243780421281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7-4379-96B3-A3FB8A73E05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Stacked_Habitat!$U$5:$AF$5</c:f>
              <c:numCache>
                <c:formatCode>General</c:formatCode>
                <c:ptCount val="12"/>
                <c:pt idx="0">
                  <c:v>2.4711000000000004E-2</c:v>
                </c:pt>
                <c:pt idx="1">
                  <c:v>0.11636755854000001</c:v>
                </c:pt>
                <c:pt idx="2">
                  <c:v>0.11636755854000001</c:v>
                </c:pt>
                <c:pt idx="3">
                  <c:v>18.376770865276605</c:v>
                </c:pt>
                <c:pt idx="4">
                  <c:v>21.290446287940192</c:v>
                </c:pt>
                <c:pt idx="5">
                  <c:v>27.48125042729713</c:v>
                </c:pt>
                <c:pt idx="6">
                  <c:v>18.382268014668625</c:v>
                </c:pt>
                <c:pt idx="7">
                  <c:v>18.374302019458014</c:v>
                </c:pt>
                <c:pt idx="8">
                  <c:v>0.11636755854000001</c:v>
                </c:pt>
                <c:pt idx="9">
                  <c:v>0.11636755854000001</c:v>
                </c:pt>
                <c:pt idx="10">
                  <c:v>0.11636755854000001</c:v>
                </c:pt>
                <c:pt idx="11">
                  <c:v>0.11636755854000001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7-4379-96B3-A3FB8A73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Stacked_Habitat!$D$6:$O$6</c:f>
              <c:numCache>
                <c:formatCode>General</c:formatCode>
                <c:ptCount val="12"/>
                <c:pt idx="0">
                  <c:v>59.286616630305133</c:v>
                </c:pt>
                <c:pt idx="1">
                  <c:v>57.083701358353018</c:v>
                </c:pt>
                <c:pt idx="2">
                  <c:v>86.769024016966071</c:v>
                </c:pt>
                <c:pt idx="3">
                  <c:v>83.693797175300276</c:v>
                </c:pt>
                <c:pt idx="4">
                  <c:v>58.635118187496829</c:v>
                </c:pt>
                <c:pt idx="5">
                  <c:v>64.823968822198935</c:v>
                </c:pt>
                <c:pt idx="6">
                  <c:v>55.609673806609521</c:v>
                </c:pt>
                <c:pt idx="7">
                  <c:v>48.353933309663297</c:v>
                </c:pt>
                <c:pt idx="8">
                  <c:v>18.718105142499674</c:v>
                </c:pt>
                <c:pt idx="9">
                  <c:v>20.538419837289517</c:v>
                </c:pt>
                <c:pt idx="10">
                  <c:v>41.429658633600155</c:v>
                </c:pt>
                <c:pt idx="11">
                  <c:v>51.475291256019943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5-4773-8420-B4305BF94E6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Stacked_Habitat!$U$6:$AF$6</c:f>
              <c:numCache>
                <c:formatCode>General</c:formatCode>
                <c:ptCount val="12"/>
                <c:pt idx="0">
                  <c:v>2.4711000000000004E-2</c:v>
                </c:pt>
                <c:pt idx="1">
                  <c:v>0.16880726586000003</c:v>
                </c:pt>
                <c:pt idx="2">
                  <c:v>0.16880726586000003</c:v>
                </c:pt>
                <c:pt idx="3">
                  <c:v>11.75546089637508</c:v>
                </c:pt>
                <c:pt idx="4">
                  <c:v>0.26149486099000324</c:v>
                </c:pt>
                <c:pt idx="5">
                  <c:v>0.26178274641090471</c:v>
                </c:pt>
                <c:pt idx="6">
                  <c:v>0.26148071945442697</c:v>
                </c:pt>
                <c:pt idx="7">
                  <c:v>0.26147508560201621</c:v>
                </c:pt>
                <c:pt idx="8">
                  <c:v>0.16880726586000003</c:v>
                </c:pt>
                <c:pt idx="9">
                  <c:v>0.16880726586000003</c:v>
                </c:pt>
                <c:pt idx="10">
                  <c:v>0.16880726586000003</c:v>
                </c:pt>
                <c:pt idx="11">
                  <c:v>0.16880726586000003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5-4773-8420-B4305BF94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Stacked_Habitat!$D$7:$O$7</c:f>
              <c:numCache>
                <c:formatCode>General</c:formatCode>
                <c:ptCount val="12"/>
                <c:pt idx="0">
                  <c:v>56.964538854465296</c:v>
                </c:pt>
                <c:pt idx="1">
                  <c:v>55.183673677577076</c:v>
                </c:pt>
                <c:pt idx="2">
                  <c:v>63.03588509022682</c:v>
                </c:pt>
                <c:pt idx="3">
                  <c:v>60.425812555970715</c:v>
                </c:pt>
                <c:pt idx="4">
                  <c:v>45.313240983045112</c:v>
                </c:pt>
                <c:pt idx="5">
                  <c:v>50.460640312890014</c:v>
                </c:pt>
                <c:pt idx="6">
                  <c:v>45.205869621994367</c:v>
                </c:pt>
                <c:pt idx="7">
                  <c:v>41.102890319423977</c:v>
                </c:pt>
                <c:pt idx="8">
                  <c:v>24.065288637276478</c:v>
                </c:pt>
                <c:pt idx="9">
                  <c:v>21.226325289650827</c:v>
                </c:pt>
                <c:pt idx="10">
                  <c:v>44.304151769634949</c:v>
                </c:pt>
                <c:pt idx="11">
                  <c:v>51.247535741642899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A-49D9-B9F1-A2D68780CEB4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Stacked_Habitat!$U$7:$AF$7</c:f>
              <c:numCache>
                <c:formatCode>General</c:formatCode>
                <c:ptCount val="12"/>
                <c:pt idx="0">
                  <c:v>2.4711000000000004E-2</c:v>
                </c:pt>
                <c:pt idx="1">
                  <c:v>1.1013220719900001</c:v>
                </c:pt>
                <c:pt idx="2">
                  <c:v>1.1013220719900001</c:v>
                </c:pt>
                <c:pt idx="3">
                  <c:v>92.297768986198747</c:v>
                </c:pt>
                <c:pt idx="4">
                  <c:v>1.7080051487452239</c:v>
                </c:pt>
                <c:pt idx="5">
                  <c:v>1.786819667396923</c:v>
                </c:pt>
                <c:pt idx="6">
                  <c:v>1.7078522094481705</c:v>
                </c:pt>
                <c:pt idx="7">
                  <c:v>1.7060157028816334</c:v>
                </c:pt>
                <c:pt idx="8">
                  <c:v>1.1013220719900001</c:v>
                </c:pt>
                <c:pt idx="9">
                  <c:v>1.1013220719900001</c:v>
                </c:pt>
                <c:pt idx="10">
                  <c:v>1.1013220719900001</c:v>
                </c:pt>
                <c:pt idx="11">
                  <c:v>1.1013220719900001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A-49D9-B9F1-A2D68780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Stacked_Habitat!$D$8:$O$8</c:f>
              <c:numCache>
                <c:formatCode>General</c:formatCode>
                <c:ptCount val="12"/>
                <c:pt idx="0">
                  <c:v>104.23516480464832</c:v>
                </c:pt>
                <c:pt idx="1">
                  <c:v>100.00942244540026</c:v>
                </c:pt>
                <c:pt idx="2">
                  <c:v>151.2083514500398</c:v>
                </c:pt>
                <c:pt idx="3">
                  <c:v>146.2388531104956</c:v>
                </c:pt>
                <c:pt idx="4">
                  <c:v>113.01424685914515</c:v>
                </c:pt>
                <c:pt idx="5">
                  <c:v>125.51589009342878</c:v>
                </c:pt>
                <c:pt idx="6">
                  <c:v>112.7357943300553</c:v>
                </c:pt>
                <c:pt idx="7">
                  <c:v>101.61975131292078</c:v>
                </c:pt>
                <c:pt idx="8">
                  <c:v>44.591745562150074</c:v>
                </c:pt>
                <c:pt idx="9">
                  <c:v>41.392711647962727</c:v>
                </c:pt>
                <c:pt idx="10">
                  <c:v>76.082445875212301</c:v>
                </c:pt>
                <c:pt idx="11">
                  <c:v>90.909529733004803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B-4F61-A242-AF391C4B3DF8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Stacked_Habitat!$U$8:$AF$8</c:f>
              <c:numCache>
                <c:formatCode>General</c:formatCode>
                <c:ptCount val="12"/>
                <c:pt idx="0">
                  <c:v>2.4711000000000004E-2</c:v>
                </c:pt>
                <c:pt idx="1">
                  <c:v>0.24722317638000002</c:v>
                </c:pt>
                <c:pt idx="2">
                  <c:v>0.24722317638000002</c:v>
                </c:pt>
                <c:pt idx="3">
                  <c:v>15.256150639216953</c:v>
                </c:pt>
                <c:pt idx="4">
                  <c:v>15.256024609298969</c:v>
                </c:pt>
                <c:pt idx="5">
                  <c:v>15.256035126812391</c:v>
                </c:pt>
                <c:pt idx="6">
                  <c:v>15.256024490342549</c:v>
                </c:pt>
                <c:pt idx="7">
                  <c:v>15.256021521647925</c:v>
                </c:pt>
                <c:pt idx="8">
                  <c:v>0.24722317638000002</c:v>
                </c:pt>
                <c:pt idx="9">
                  <c:v>0.24722317638000002</c:v>
                </c:pt>
                <c:pt idx="10">
                  <c:v>0.24722317638000002</c:v>
                </c:pt>
                <c:pt idx="11">
                  <c:v>0.24722317638000002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B-4F61-A242-AF391C4B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Stacked_Habitat!$D$9:$O$9</c:f>
              <c:numCache>
                <c:formatCode>General</c:formatCode>
                <c:ptCount val="12"/>
                <c:pt idx="0">
                  <c:v>91.29520307219839</c:v>
                </c:pt>
                <c:pt idx="1">
                  <c:v>87.594052816990668</c:v>
                </c:pt>
                <c:pt idx="2">
                  <c:v>132.43704442464812</c:v>
                </c:pt>
                <c:pt idx="3">
                  <c:v>128.08446954336</c:v>
                </c:pt>
                <c:pt idx="4">
                  <c:v>98.984432330432711</c:v>
                </c:pt>
                <c:pt idx="5">
                  <c:v>109.93409658192726</c:v>
                </c:pt>
                <c:pt idx="6">
                  <c:v>98.740547454950757</c:v>
                </c:pt>
                <c:pt idx="7">
                  <c:v>89.004472239733815</c:v>
                </c:pt>
                <c:pt idx="8">
                  <c:v>39.056037125954141</c:v>
                </c:pt>
                <c:pt idx="9">
                  <c:v>36.254137676973166</c:v>
                </c:pt>
                <c:pt idx="10">
                  <c:v>66.637418949975114</c:v>
                </c:pt>
                <c:pt idx="11">
                  <c:v>79.623838977252831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4-4F6D-8104-AE0D800865DA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Stacked_Habitat!$U$9:$AF$9</c:f>
              <c:numCache>
                <c:formatCode>General</c:formatCode>
                <c:ptCount val="12"/>
                <c:pt idx="0">
                  <c:v>2.4711000000000004E-2</c:v>
                </c:pt>
                <c:pt idx="1">
                  <c:v>0.38082739875000005</c:v>
                </c:pt>
                <c:pt idx="2">
                  <c:v>0.38082739875000005</c:v>
                </c:pt>
                <c:pt idx="3">
                  <c:v>23.500871754599622</c:v>
                </c:pt>
                <c:pt idx="4">
                  <c:v>23.500677615657899</c:v>
                </c:pt>
                <c:pt idx="5">
                  <c:v>23.500693817040538</c:v>
                </c:pt>
                <c:pt idx="6">
                  <c:v>23.500677432415117</c:v>
                </c:pt>
                <c:pt idx="7">
                  <c:v>23.500672859380064</c:v>
                </c:pt>
                <c:pt idx="8">
                  <c:v>0.38082739875000005</c:v>
                </c:pt>
                <c:pt idx="9">
                  <c:v>0.38082739875000005</c:v>
                </c:pt>
                <c:pt idx="10">
                  <c:v>0.38082739875000005</c:v>
                </c:pt>
                <c:pt idx="11">
                  <c:v>0.38082739875000005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4-4F6D-8104-AE0D8008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Stacked_Habitat!$D$10:$O$10</c:f>
              <c:numCache>
                <c:formatCode>General</c:formatCode>
                <c:ptCount val="12"/>
                <c:pt idx="0">
                  <c:v>409.62576043157219</c:v>
                </c:pt>
                <c:pt idx="1">
                  <c:v>393.01934041449846</c:v>
                </c:pt>
                <c:pt idx="2">
                  <c:v>594.22207526998454</c:v>
                </c:pt>
                <c:pt idx="3">
                  <c:v>574.45775910159148</c:v>
                </c:pt>
                <c:pt idx="4">
                  <c:v>442.84046302698493</c:v>
                </c:pt>
                <c:pt idx="5">
                  <c:v>491.86227161448642</c:v>
                </c:pt>
                <c:pt idx="6">
                  <c:v>441.09481106663412</c:v>
                </c:pt>
                <c:pt idx="7">
                  <c:v>397.48690506920474</c:v>
                </c:pt>
                <c:pt idx="8">
                  <c:v>174.14841628668998</c:v>
                </c:pt>
                <c:pt idx="9">
                  <c:v>161.57307992602404</c:v>
                </c:pt>
                <c:pt idx="10">
                  <c:v>298.99055472820601</c:v>
                </c:pt>
                <c:pt idx="11">
                  <c:v>357.25837165557073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D-4A23-BEBC-0EB91E6230C5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Stacked_Habitat!$U$10:$AF$10</c:f>
              <c:numCache>
                <c:formatCode>General</c:formatCode>
                <c:ptCount val="12"/>
                <c:pt idx="0">
                  <c:v>2.4711000000000004E-2</c:v>
                </c:pt>
                <c:pt idx="1">
                  <c:v>1.4602639264800001</c:v>
                </c:pt>
                <c:pt idx="2">
                  <c:v>1.4602639264800001</c:v>
                </c:pt>
                <c:pt idx="3">
                  <c:v>90.112931581972418</c:v>
                </c:pt>
                <c:pt idx="4">
                  <c:v>90.112191425754204</c:v>
                </c:pt>
                <c:pt idx="5">
                  <c:v>90.112251338659959</c:v>
                </c:pt>
                <c:pt idx="6">
                  <c:v>90.112190346530269</c:v>
                </c:pt>
                <c:pt idx="7">
                  <c:v>90.11217357498272</c:v>
                </c:pt>
                <c:pt idx="8">
                  <c:v>1.4602639264800001</c:v>
                </c:pt>
                <c:pt idx="9">
                  <c:v>1.4602639264800001</c:v>
                </c:pt>
                <c:pt idx="10">
                  <c:v>1.4602639264800001</c:v>
                </c:pt>
                <c:pt idx="11">
                  <c:v>1.4602639264800001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D-4A23-BEBC-0EB91E623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Stacked_Habitat!$D$11:$O$11</c:f>
              <c:numCache>
                <c:formatCode>General</c:formatCode>
                <c:ptCount val="12"/>
                <c:pt idx="0">
                  <c:v>34.354503620371418</c:v>
                </c:pt>
                <c:pt idx="1">
                  <c:v>38.323172603528668</c:v>
                </c:pt>
                <c:pt idx="2">
                  <c:v>70.344673482492183</c:v>
                </c:pt>
                <c:pt idx="3">
                  <c:v>66.547126590026977</c:v>
                </c:pt>
                <c:pt idx="4">
                  <c:v>75.90372146795228</c:v>
                </c:pt>
                <c:pt idx="5">
                  <c:v>109.77195597768869</c:v>
                </c:pt>
                <c:pt idx="6">
                  <c:v>101.80198319288981</c:v>
                </c:pt>
                <c:pt idx="7">
                  <c:v>93.320208360103962</c:v>
                </c:pt>
                <c:pt idx="8">
                  <c:v>38.875124182257515</c:v>
                </c:pt>
                <c:pt idx="9">
                  <c:v>27.003503883267157</c:v>
                </c:pt>
                <c:pt idx="10">
                  <c:v>34.70262742113124</c:v>
                </c:pt>
                <c:pt idx="11">
                  <c:v>34.89489767966154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A-4523-B00B-FDDF23F25FF6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Stacked_Habitat!$U$11:$AF$11</c:f>
              <c:numCache>
                <c:formatCode>General</c:formatCode>
                <c:ptCount val="12"/>
                <c:pt idx="0">
                  <c:v>2.4711000000000004E-2</c:v>
                </c:pt>
                <c:pt idx="1">
                  <c:v>0.25939062567000004</c:v>
                </c:pt>
                <c:pt idx="2">
                  <c:v>0.25939062567000004</c:v>
                </c:pt>
                <c:pt idx="3">
                  <c:v>0.40180696607507993</c:v>
                </c:pt>
                <c:pt idx="4">
                  <c:v>0.4022035109358153</c:v>
                </c:pt>
                <c:pt idx="5">
                  <c:v>98.799930687541021</c:v>
                </c:pt>
                <c:pt idx="6">
                  <c:v>6.2048454825912938</c:v>
                </c:pt>
                <c:pt idx="7">
                  <c:v>0.61017984663285285</c:v>
                </c:pt>
                <c:pt idx="8">
                  <c:v>0.25939062567000004</c:v>
                </c:pt>
                <c:pt idx="9">
                  <c:v>0.25939062567000004</c:v>
                </c:pt>
                <c:pt idx="10">
                  <c:v>0.25939062567000004</c:v>
                </c:pt>
                <c:pt idx="11">
                  <c:v>0.25939062567000004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A-4523-B00B-FDDF23F25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Stacked_Habitat!$D$12:$O$12</c:f>
              <c:numCache>
                <c:formatCode>General</c:formatCode>
                <c:ptCount val="12"/>
                <c:pt idx="0">
                  <c:v>345.71396039009466</c:v>
                </c:pt>
                <c:pt idx="1">
                  <c:v>287.05125177244912</c:v>
                </c:pt>
                <c:pt idx="2">
                  <c:v>823.31838063367434</c:v>
                </c:pt>
                <c:pt idx="3">
                  <c:v>1009.5760137481135</c:v>
                </c:pt>
                <c:pt idx="4">
                  <c:v>1113.5848730868877</c:v>
                </c:pt>
                <c:pt idx="5">
                  <c:v>1055.9272313889778</c:v>
                </c:pt>
                <c:pt idx="6">
                  <c:v>946.50697796657448</c:v>
                </c:pt>
                <c:pt idx="7">
                  <c:v>844.77068526806215</c:v>
                </c:pt>
                <c:pt idx="8">
                  <c:v>586.03179548770868</c:v>
                </c:pt>
                <c:pt idx="9">
                  <c:v>739.94323445486475</c:v>
                </c:pt>
                <c:pt idx="10">
                  <c:v>454.39228277568765</c:v>
                </c:pt>
                <c:pt idx="11">
                  <c:v>250.81044461850738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7-4BA4-859D-92E2CB943F1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Stacked_Habitat!$U$12:$AF$12</c:f>
              <c:numCache>
                <c:formatCode>General</c:formatCode>
                <c:ptCount val="12"/>
                <c:pt idx="0">
                  <c:v>2.4711000000000004E-2</c:v>
                </c:pt>
                <c:pt idx="1">
                  <c:v>0.18290736246</c:v>
                </c:pt>
                <c:pt idx="2">
                  <c:v>0.18290736246</c:v>
                </c:pt>
                <c:pt idx="3">
                  <c:v>16.385217169982845</c:v>
                </c:pt>
                <c:pt idx="4">
                  <c:v>41.616696505903327</c:v>
                </c:pt>
                <c:pt idx="5">
                  <c:v>24.462206279960796</c:v>
                </c:pt>
                <c:pt idx="6">
                  <c:v>10.2091287017379</c:v>
                </c:pt>
                <c:pt idx="7">
                  <c:v>5.7050220541769496</c:v>
                </c:pt>
                <c:pt idx="8">
                  <c:v>0.18290736246</c:v>
                </c:pt>
                <c:pt idx="9">
                  <c:v>0.18290736246</c:v>
                </c:pt>
                <c:pt idx="10">
                  <c:v>0.18290736246</c:v>
                </c:pt>
                <c:pt idx="11">
                  <c:v>0.18290736246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7-4BA4-859D-92E2CB94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Stacked_Habitat!$D$13:$O$13</c:f>
              <c:numCache>
                <c:formatCode>General</c:formatCode>
                <c:ptCount val="12"/>
                <c:pt idx="0">
                  <c:v>337.3836979372204</c:v>
                </c:pt>
                <c:pt idx="1">
                  <c:v>315.60158252332985</c:v>
                </c:pt>
                <c:pt idx="2">
                  <c:v>389.45838401323641</c:v>
                </c:pt>
                <c:pt idx="3">
                  <c:v>402.04806184208081</c:v>
                </c:pt>
                <c:pt idx="4">
                  <c:v>364.00424071840348</c:v>
                </c:pt>
                <c:pt idx="5">
                  <c:v>374.71185185209788</c:v>
                </c:pt>
                <c:pt idx="6">
                  <c:v>330.84877026849114</c:v>
                </c:pt>
                <c:pt idx="7">
                  <c:v>298.93404834135521</c:v>
                </c:pt>
                <c:pt idx="8">
                  <c:v>230.27036332817502</c:v>
                </c:pt>
                <c:pt idx="9">
                  <c:v>255.70693049097108</c:v>
                </c:pt>
                <c:pt idx="10">
                  <c:v>282.17360523262124</c:v>
                </c:pt>
                <c:pt idx="11">
                  <c:v>288.19456130004806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476F-B28F-09FDF050F0E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Stacked_Habitat!$U$13:$AF$13</c:f>
              <c:numCache>
                <c:formatCode>General</c:formatCode>
                <c:ptCount val="12"/>
                <c:pt idx="0">
                  <c:v>2.4711000000000004E-2</c:v>
                </c:pt>
                <c:pt idx="1">
                  <c:v>0.54969668922000003</c:v>
                </c:pt>
                <c:pt idx="2">
                  <c:v>0.54969668922000003</c:v>
                </c:pt>
                <c:pt idx="3">
                  <c:v>33.925602448700339</c:v>
                </c:pt>
                <c:pt idx="4">
                  <c:v>33.922064147324647</c:v>
                </c:pt>
                <c:pt idx="5">
                  <c:v>33.922481893544173</c:v>
                </c:pt>
                <c:pt idx="6">
                  <c:v>33.921608943695404</c:v>
                </c:pt>
                <c:pt idx="7">
                  <c:v>33.921530499597424</c:v>
                </c:pt>
                <c:pt idx="8">
                  <c:v>0.54969668922000003</c:v>
                </c:pt>
                <c:pt idx="9">
                  <c:v>0.54969668922000003</c:v>
                </c:pt>
                <c:pt idx="10">
                  <c:v>0.54969668922000003</c:v>
                </c:pt>
                <c:pt idx="11">
                  <c:v>0.54969668922000003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476F-B28F-09FDF050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L8 - Cutler Releases to River</a:t>
            </a:r>
          </a:p>
        </c:rich>
      </c:tx>
      <c:layout>
        <c:manualLayout>
          <c:xMode val="edge"/>
          <c:yMode val="edge"/>
          <c:x val="0.365625444810523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81085802771417"/>
          <c:y val="0.12650481189851268"/>
          <c:w val="0.80943503937007866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Existing 2003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Q_Analysis_Cfs!$T$10:$AE$10</c:f>
              <c:numCache>
                <c:formatCode>General</c:formatCode>
                <c:ptCount val="12"/>
                <c:pt idx="0">
                  <c:v>1122.9999999988804</c:v>
                </c:pt>
                <c:pt idx="1">
                  <c:v>1023.9999999989792</c:v>
                </c:pt>
                <c:pt idx="2">
                  <c:v>1521.7999999984827</c:v>
                </c:pt>
                <c:pt idx="3">
                  <c:v>1564.4999999984402</c:v>
                </c:pt>
                <c:pt idx="4">
                  <c:v>2602.4999999974057</c:v>
                </c:pt>
                <c:pt idx="5">
                  <c:v>2111.1999999978952</c:v>
                </c:pt>
                <c:pt idx="6">
                  <c:v>126.6999999998737</c:v>
                </c:pt>
                <c:pt idx="7">
                  <c:v>92.999999999907288</c:v>
                </c:pt>
                <c:pt idx="8">
                  <c:v>243.39999999975731</c:v>
                </c:pt>
                <c:pt idx="9">
                  <c:v>775.79999999922654</c:v>
                </c:pt>
                <c:pt idx="10">
                  <c:v>979.79999999902316</c:v>
                </c:pt>
                <c:pt idx="11">
                  <c:v>1212.9999999987908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2-4744-9659-662D8831E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05344"/>
        <c:axId val="208105736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Jan-03</c:v>
                </c:pt>
                <c:pt idx="1">
                  <c:v>Feb-03</c:v>
                </c:pt>
                <c:pt idx="2">
                  <c:v>Mar-03</c:v>
                </c:pt>
                <c:pt idx="3">
                  <c:v>Apr-03</c:v>
                </c:pt>
                <c:pt idx="4">
                  <c:v>May-03</c:v>
                </c:pt>
                <c:pt idx="5">
                  <c:v>Jun-03</c:v>
                </c:pt>
                <c:pt idx="6">
                  <c:v>Jul-03</c:v>
                </c:pt>
                <c:pt idx="7">
                  <c:v>Aug-03</c:v>
                </c:pt>
                <c:pt idx="8">
                  <c:v>Sep-03</c:v>
                </c:pt>
                <c:pt idx="9">
                  <c:v>Oct-03</c:v>
                </c:pt>
                <c:pt idx="10">
                  <c:v>Nov-03</c:v>
                </c:pt>
                <c:pt idx="11">
                  <c:v>Dec-03</c:v>
                </c:pt>
              </c:strCache>
            </c:strRef>
          </c:cat>
          <c:val>
            <c:numRef>
              <c:f>Q_Analysis_Cfs!$F$10:$Q$10</c:f>
              <c:numCache>
                <c:formatCode>General</c:formatCode>
                <c:ptCount val="12"/>
                <c:pt idx="0">
                  <c:v>1007.9501217719453</c:v>
                </c:pt>
                <c:pt idx="1">
                  <c:v>951.12402320824742</c:v>
                </c:pt>
                <c:pt idx="2">
                  <c:v>1226.5105140335288</c:v>
                </c:pt>
                <c:pt idx="3">
                  <c:v>1115.1552533954221</c:v>
                </c:pt>
                <c:pt idx="4">
                  <c:v>374.30298926271234</c:v>
                </c:pt>
                <c:pt idx="5">
                  <c:v>525.71643291636383</c:v>
                </c:pt>
                <c:pt idx="6">
                  <c:v>307.63745463586122</c:v>
                </c:pt>
                <c:pt idx="7">
                  <c:v>165.36313398269513</c:v>
                </c:pt>
                <c:pt idx="8">
                  <c:v>28.745426285561511</c:v>
                </c:pt>
                <c:pt idx="9">
                  <c:v>70.522426372099531</c:v>
                </c:pt>
                <c:pt idx="10">
                  <c:v>561.3633740770357</c:v>
                </c:pt>
                <c:pt idx="11">
                  <c:v>808.76758278833154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2-4744-9659-662D8831E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5344"/>
        <c:axId val="208105736"/>
      </c:lineChart>
      <c:catAx>
        <c:axId val="20810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5736"/>
        <c:crosses val="autoZero"/>
        <c:auto val="1"/>
        <c:lblAlgn val="ctr"/>
        <c:lblOffset val="100"/>
        <c:noMultiLvlLbl val="0"/>
      </c:catAx>
      <c:valAx>
        <c:axId val="20810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48172902576867"/>
          <c:y val="0.19111293379994165"/>
          <c:w val="0.40793043662400569"/>
          <c:h val="0.15747302420530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3042550179153"/>
          <c:y val="5.0925925925925923E-2"/>
          <c:w val="0.8259291447490224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Stacked_Habitat!$D$14:$O$14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7-4BA4-859D-92E2CB943F1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Stacked_Habitat!$U$14:$AF$14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7-4BA4-859D-92E2CB94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Stacked_Habitat!$D$15:$O$15</c:f>
              <c:numCache>
                <c:formatCode>General</c:formatCode>
                <c:ptCount val="12"/>
                <c:pt idx="0">
                  <c:v>18.573946828435865</c:v>
                </c:pt>
                <c:pt idx="1">
                  <c:v>19.352620500467406</c:v>
                </c:pt>
                <c:pt idx="2">
                  <c:v>40.813619196231514</c:v>
                </c:pt>
                <c:pt idx="3">
                  <c:v>42.274177804253945</c:v>
                </c:pt>
                <c:pt idx="4">
                  <c:v>41.49746444702398</c:v>
                </c:pt>
                <c:pt idx="5">
                  <c:v>42.317546039089748</c:v>
                </c:pt>
                <c:pt idx="6">
                  <c:v>43.159320242825764</c:v>
                </c:pt>
                <c:pt idx="7">
                  <c:v>42.335813660838724</c:v>
                </c:pt>
                <c:pt idx="8">
                  <c:v>20.247019780568472</c:v>
                </c:pt>
                <c:pt idx="9">
                  <c:v>19.398180377318621</c:v>
                </c:pt>
                <c:pt idx="10">
                  <c:v>21.305043524830523</c:v>
                </c:pt>
                <c:pt idx="11">
                  <c:v>30.790226556908724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476F-B28F-09FDF050F0E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Stacked_Habitat!$U$15:$AF$15</c:f>
              <c:numCache>
                <c:formatCode>General</c:formatCode>
                <c:ptCount val="12"/>
                <c:pt idx="0">
                  <c:v>2.4711000000000004E-2</c:v>
                </c:pt>
                <c:pt idx="1">
                  <c:v>0.29331882867000009</c:v>
                </c:pt>
                <c:pt idx="2">
                  <c:v>0.29331882867000009</c:v>
                </c:pt>
                <c:pt idx="3">
                  <c:v>10.859138848947687</c:v>
                </c:pt>
                <c:pt idx="4">
                  <c:v>10.620734877682398</c:v>
                </c:pt>
                <c:pt idx="5">
                  <c:v>10.873774557351755</c:v>
                </c:pt>
                <c:pt idx="6">
                  <c:v>11.190059662211818</c:v>
                </c:pt>
                <c:pt idx="7">
                  <c:v>10.879984547614953</c:v>
                </c:pt>
                <c:pt idx="8">
                  <c:v>0.29331882867000009</c:v>
                </c:pt>
                <c:pt idx="9">
                  <c:v>0.29331882867000009</c:v>
                </c:pt>
                <c:pt idx="10">
                  <c:v>0.29331882867000009</c:v>
                </c:pt>
                <c:pt idx="11">
                  <c:v>0.29331882867000009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476F-B28F-09FDF050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3675847572994"/>
          <c:y val="5.0925925925925923E-2"/>
          <c:w val="0.82039664129120782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Stacked_Habitat!$D$16:$O$16</c:f>
              <c:numCache>
                <c:formatCode>General</c:formatCode>
                <c:ptCount val="12"/>
                <c:pt idx="0">
                  <c:v>58.625282692596862</c:v>
                </c:pt>
                <c:pt idx="1">
                  <c:v>58.515708892513089</c:v>
                </c:pt>
                <c:pt idx="2">
                  <c:v>122.20848579490547</c:v>
                </c:pt>
                <c:pt idx="3">
                  <c:v>124.52891660198372</c:v>
                </c:pt>
                <c:pt idx="4">
                  <c:v>121.65758467107773</c:v>
                </c:pt>
                <c:pt idx="5">
                  <c:v>121.14772488050214</c:v>
                </c:pt>
                <c:pt idx="6">
                  <c:v>124.97012627303194</c:v>
                </c:pt>
                <c:pt idx="7">
                  <c:v>124.15123973592367</c:v>
                </c:pt>
                <c:pt idx="8">
                  <c:v>63.435467893698387</c:v>
                </c:pt>
                <c:pt idx="9">
                  <c:v>61.479504594238144</c:v>
                </c:pt>
                <c:pt idx="10">
                  <c:v>61.469583554729212</c:v>
                </c:pt>
                <c:pt idx="11">
                  <c:v>60.531087682240731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7-4BA4-859D-92E2CB943F1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Stacked_Habitat!$U$16:$AF$16</c:f>
              <c:numCache>
                <c:formatCode>General</c:formatCode>
                <c:ptCount val="12"/>
                <c:pt idx="0">
                  <c:v>2.4711000000000004E-2</c:v>
                </c:pt>
                <c:pt idx="1">
                  <c:v>0.44193671331000006</c:v>
                </c:pt>
                <c:pt idx="2">
                  <c:v>0.44193671331000006</c:v>
                </c:pt>
                <c:pt idx="3">
                  <c:v>15.478929331588006</c:v>
                </c:pt>
                <c:pt idx="4">
                  <c:v>15.263045936788204</c:v>
                </c:pt>
                <c:pt idx="5">
                  <c:v>15.228721775858677</c:v>
                </c:pt>
                <c:pt idx="6">
                  <c:v>15.515864583367428</c:v>
                </c:pt>
                <c:pt idx="7">
                  <c:v>15.448162509877491</c:v>
                </c:pt>
                <c:pt idx="8">
                  <c:v>0.44193671331000006</c:v>
                </c:pt>
                <c:pt idx="9">
                  <c:v>0.44193671331000006</c:v>
                </c:pt>
                <c:pt idx="10">
                  <c:v>0.44193671331000006</c:v>
                </c:pt>
                <c:pt idx="11">
                  <c:v>0.44193671331000006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7-4BA4-859D-92E2CB94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7299637337864"/>
          <c:y val="5.0925925925925923E-2"/>
          <c:w val="0.8397604033935590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Stacked_Habitat!$D$17:$O$17</c:f>
              <c:numCache>
                <c:formatCode>General</c:formatCode>
                <c:ptCount val="12"/>
                <c:pt idx="0">
                  <c:v>51.673107566077213</c:v>
                </c:pt>
                <c:pt idx="1">
                  <c:v>54.40104303512949</c:v>
                </c:pt>
                <c:pt idx="2">
                  <c:v>118.35551343661889</c:v>
                </c:pt>
                <c:pt idx="3">
                  <c:v>121.82360739200622</c:v>
                </c:pt>
                <c:pt idx="4">
                  <c:v>114.26040832253364</c:v>
                </c:pt>
                <c:pt idx="5">
                  <c:v>113.56200022233065</c:v>
                </c:pt>
                <c:pt idx="6">
                  <c:v>113.56200022233065</c:v>
                </c:pt>
                <c:pt idx="7">
                  <c:v>113.56200022233065</c:v>
                </c:pt>
                <c:pt idx="8">
                  <c:v>52.129024597380145</c:v>
                </c:pt>
                <c:pt idx="9">
                  <c:v>52.129024597380145</c:v>
                </c:pt>
                <c:pt idx="10">
                  <c:v>58.637623019847098</c:v>
                </c:pt>
                <c:pt idx="11">
                  <c:v>91.682231272865508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476F-B28F-09FDF050F0E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Stacked_Habitat!$U$17:$AF$17</c:f>
              <c:numCache>
                <c:formatCode>General</c:formatCode>
                <c:ptCount val="12"/>
                <c:pt idx="0">
                  <c:v>2.4711000000000004E-2</c:v>
                </c:pt>
                <c:pt idx="1">
                  <c:v>1.3396359444300001</c:v>
                </c:pt>
                <c:pt idx="2">
                  <c:v>1.3396359444300001</c:v>
                </c:pt>
                <c:pt idx="3">
                  <c:v>44.777286305590472</c:v>
                </c:pt>
                <c:pt idx="4">
                  <c:v>43.911199960458084</c:v>
                </c:pt>
                <c:pt idx="5">
                  <c:v>43.848618076410226</c:v>
                </c:pt>
                <c:pt idx="6">
                  <c:v>43.848618076410226</c:v>
                </c:pt>
                <c:pt idx="7">
                  <c:v>43.848618076410226</c:v>
                </c:pt>
                <c:pt idx="8">
                  <c:v>1.3396359444300001</c:v>
                </c:pt>
                <c:pt idx="9">
                  <c:v>1.3396359444300001</c:v>
                </c:pt>
                <c:pt idx="10">
                  <c:v>1.3396359444300001</c:v>
                </c:pt>
                <c:pt idx="11">
                  <c:v>1.3396359444300001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476F-B28F-09FDF050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Stacked_Habitat!$D$18:$O$18</c:f>
              <c:numCache>
                <c:formatCode>General</c:formatCode>
                <c:ptCount val="12"/>
                <c:pt idx="0">
                  <c:v>36.097913779695951</c:v>
                </c:pt>
                <c:pt idx="1">
                  <c:v>36.090604520286227</c:v>
                </c:pt>
                <c:pt idx="2">
                  <c:v>36.300721803141386</c:v>
                </c:pt>
                <c:pt idx="3">
                  <c:v>36.432293504082729</c:v>
                </c:pt>
                <c:pt idx="4">
                  <c:v>36.270215868372397</c:v>
                </c:pt>
                <c:pt idx="5">
                  <c:v>36.24220313340799</c:v>
                </c:pt>
                <c:pt idx="6">
                  <c:v>36.45787160707053</c:v>
                </c:pt>
                <c:pt idx="7">
                  <c:v>36.410544246620915</c:v>
                </c:pt>
                <c:pt idx="8">
                  <c:v>36.422593727604315</c:v>
                </c:pt>
                <c:pt idx="9">
                  <c:v>36.289662855649219</c:v>
                </c:pt>
                <c:pt idx="10">
                  <c:v>36.288991795489267</c:v>
                </c:pt>
                <c:pt idx="11">
                  <c:v>36.225656320642656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7-4BA4-859D-92E2CB943F1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Stacked_Habitat!$U$18:$AF$18</c:f>
              <c:numCache>
                <c:formatCode>General</c:formatCode>
                <c:ptCount val="12"/>
                <c:pt idx="0">
                  <c:v>2.4711000000000004E-2</c:v>
                </c:pt>
                <c:pt idx="1">
                  <c:v>0.28666811012999999</c:v>
                </c:pt>
                <c:pt idx="2">
                  <c:v>0.28666811012999999</c:v>
                </c:pt>
                <c:pt idx="3">
                  <c:v>3.654325876681956</c:v>
                </c:pt>
                <c:pt idx="4">
                  <c:v>3.6513930462209747</c:v>
                </c:pt>
                <c:pt idx="5">
                  <c:v>3.6509489287532175</c:v>
                </c:pt>
                <c:pt idx="6">
                  <c:v>3.6548511601349185</c:v>
                </c:pt>
                <c:pt idx="7">
                  <c:v>3.653893479427917</c:v>
                </c:pt>
                <c:pt idx="8">
                  <c:v>0.28666811012999999</c:v>
                </c:pt>
                <c:pt idx="9">
                  <c:v>0.28666811012999999</c:v>
                </c:pt>
                <c:pt idx="10">
                  <c:v>0.28666811012999999</c:v>
                </c:pt>
                <c:pt idx="11">
                  <c:v>0.28666811012999999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7-4BA4-859D-92E2CB94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Stacked_Habitat!$A$1</c:f>
              <c:strCache>
                <c:ptCount val="1"/>
                <c:pt idx="0">
                  <c:v>Aquatic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Stacked_Habitat!$D$19:$O$19</c:f>
              <c:numCache>
                <c:formatCode>General</c:formatCode>
                <c:ptCount val="12"/>
                <c:pt idx="0">
                  <c:v>105.86544540870972</c:v>
                </c:pt>
                <c:pt idx="1">
                  <c:v>105.85368808232572</c:v>
                </c:pt>
                <c:pt idx="2">
                  <c:v>106.19167196397399</c:v>
                </c:pt>
                <c:pt idx="3">
                  <c:v>106.40332918588454</c:v>
                </c:pt>
                <c:pt idx="4">
                  <c:v>105.67709656505876</c:v>
                </c:pt>
                <c:pt idx="5">
                  <c:v>105.70184514452018</c:v>
                </c:pt>
                <c:pt idx="6">
                  <c:v>106.12804540664804</c:v>
                </c:pt>
                <c:pt idx="7">
                  <c:v>106.08092484645896</c:v>
                </c:pt>
                <c:pt idx="8">
                  <c:v>106.23072504886007</c:v>
                </c:pt>
                <c:pt idx="9">
                  <c:v>106.17388314511319</c:v>
                </c:pt>
                <c:pt idx="10">
                  <c:v>106.17280371427415</c:v>
                </c:pt>
                <c:pt idx="11">
                  <c:v>106.07092565328196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476F-B28F-09FDF050F0E0}"/>
            </c:ext>
          </c:extLst>
        </c:ser>
        <c:ser>
          <c:idx val="1"/>
          <c:order val="1"/>
          <c:tx>
            <c:strRef>
              <c:f>Stacked_Habitat!$R$1</c:f>
              <c:strCache>
                <c:ptCount val="1"/>
                <c:pt idx="0">
                  <c:v>Floodplain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Stacked_Habitat!$U$19:$AF$19</c:f>
              <c:numCache>
                <c:formatCode>General</c:formatCode>
                <c:ptCount val="12"/>
                <c:pt idx="0">
                  <c:v>2.4711000000000004E-2</c:v>
                </c:pt>
                <c:pt idx="1">
                  <c:v>0.11806125048000002</c:v>
                </c:pt>
                <c:pt idx="2">
                  <c:v>0.11806125048000002</c:v>
                </c:pt>
                <c:pt idx="3">
                  <c:v>1.5049957334523347</c:v>
                </c:pt>
                <c:pt idx="4">
                  <c:v>1.5021977555242734</c:v>
                </c:pt>
                <c:pt idx="5">
                  <c:v>1.5022673653134271</c:v>
                </c:pt>
                <c:pt idx="6">
                  <c:v>1.5037279296072106</c:v>
                </c:pt>
                <c:pt idx="7">
                  <c:v>1.5035391815832662</c:v>
                </c:pt>
                <c:pt idx="8">
                  <c:v>0.11806125048000002</c:v>
                </c:pt>
                <c:pt idx="9">
                  <c:v>0.11806125048000002</c:v>
                </c:pt>
                <c:pt idx="10">
                  <c:v>0.11806125048000002</c:v>
                </c:pt>
                <c:pt idx="11">
                  <c:v>0.11806125048000002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476F-B28F-09FDF050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Stacked_Habitat!$A$37</c:f>
              <c:strCache>
                <c:ptCount val="1"/>
                <c:pt idx="0">
                  <c:v>Wetlands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Stacked_Habitat!$D$1:$O$1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Stacked_Habitat!$D$38:$O$38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6-4C59-8028-E4CACB62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(km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0351874621604"/>
          <c:y val="0.91724482356372106"/>
          <c:w val="0.28533908365188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61588331481751"/>
          <c:y val="5.0925925925925923E-2"/>
          <c:w val="0.86461738613413275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'Stacked_Habitat-acre'!$D$2:$O$2</c:f>
              <c:numCache>
                <c:formatCode>General</c:formatCode>
                <c:ptCount val="12"/>
                <c:pt idx="0">
                  <c:v>53380.316238061889</c:v>
                </c:pt>
                <c:pt idx="1">
                  <c:v>56129.778796918836</c:v>
                </c:pt>
                <c:pt idx="2">
                  <c:v>88602.764186938264</c:v>
                </c:pt>
                <c:pt idx="3">
                  <c:v>87382.542415471064</c:v>
                </c:pt>
                <c:pt idx="4">
                  <c:v>83043.260630433666</c:v>
                </c:pt>
                <c:pt idx="5">
                  <c:v>104682.40852123925</c:v>
                </c:pt>
                <c:pt idx="6">
                  <c:v>108302.78573272825</c:v>
                </c:pt>
                <c:pt idx="7">
                  <c:v>104497.51200610101</c:v>
                </c:pt>
                <c:pt idx="8">
                  <c:v>58851.19659471717</c:v>
                </c:pt>
                <c:pt idx="9">
                  <c:v>50669.690629288991</c:v>
                </c:pt>
                <c:pt idx="10">
                  <c:v>53378.019651581024</c:v>
                </c:pt>
                <c:pt idx="11">
                  <c:v>53749.805215960005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9-40C0-B346-235438AB250C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'Stacked_Habitat-acre'!$U$2:$AF$2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2054.5900017450463</c:v>
                </c:pt>
                <c:pt idx="2">
                  <c:v>2054.5900017450463</c:v>
                </c:pt>
                <c:pt idx="3">
                  <c:v>31508.314099388193</c:v>
                </c:pt>
                <c:pt idx="4">
                  <c:v>31071.283817331117</c:v>
                </c:pt>
                <c:pt idx="5">
                  <c:v>45021.60574099567</c:v>
                </c:pt>
                <c:pt idx="6">
                  <c:v>57279.211411016608</c:v>
                </c:pt>
                <c:pt idx="7">
                  <c:v>44579.453238203299</c:v>
                </c:pt>
                <c:pt idx="8">
                  <c:v>2054.5900017450463</c:v>
                </c:pt>
                <c:pt idx="9">
                  <c:v>2054.5900017450463</c:v>
                </c:pt>
                <c:pt idx="10">
                  <c:v>2054.5900017450463</c:v>
                </c:pt>
                <c:pt idx="11">
                  <c:v>2054.5900017450463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9-40C0-B346-235438AB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669612163400148"/>
          <c:y val="0.92187445319335082"/>
          <c:w val="0.4645765624951760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9181749477271"/>
          <c:y val="5.0925925925925923E-2"/>
          <c:w val="0.85631518289346842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'Stacked_Habitat-acre'!$D$3:$O$3</c:f>
              <c:numCache>
                <c:formatCode>General</c:formatCode>
                <c:ptCount val="12"/>
                <c:pt idx="0">
                  <c:v>19943.49492784261</c:v>
                </c:pt>
                <c:pt idx="1">
                  <c:v>20780.460600532646</c:v>
                </c:pt>
                <c:pt idx="2">
                  <c:v>29303.547258435221</c:v>
                </c:pt>
                <c:pt idx="3">
                  <c:v>28396.343476477621</c:v>
                </c:pt>
                <c:pt idx="4">
                  <c:v>27410.069550554297</c:v>
                </c:pt>
                <c:pt idx="5">
                  <c:v>31983.474947831313</c:v>
                </c:pt>
                <c:pt idx="6">
                  <c:v>32700.810765574508</c:v>
                </c:pt>
                <c:pt idx="7">
                  <c:v>31946.705082962864</c:v>
                </c:pt>
                <c:pt idx="8">
                  <c:v>20590.991875314354</c:v>
                </c:pt>
                <c:pt idx="9">
                  <c:v>18019.999248999135</c:v>
                </c:pt>
                <c:pt idx="10">
                  <c:v>19942.787637363475</c:v>
                </c:pt>
                <c:pt idx="11">
                  <c:v>20057.107334657576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9-4E0E-8C3E-01A1D6A5C973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'Stacked_Habitat-acre'!$U$3:$AF$3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528.74989488400161</c:v>
                </c:pt>
                <c:pt idx="2">
                  <c:v>528.74989488400161</c:v>
                </c:pt>
                <c:pt idx="3">
                  <c:v>7997.4879312608582</c:v>
                </c:pt>
                <c:pt idx="4">
                  <c:v>7935.8432810419863</c:v>
                </c:pt>
                <c:pt idx="5">
                  <c:v>9909.4753289449109</c:v>
                </c:pt>
                <c:pt idx="6">
                  <c:v>11653.724231306822</c:v>
                </c:pt>
                <c:pt idx="7">
                  <c:v>9846.7343161258723</c:v>
                </c:pt>
                <c:pt idx="8">
                  <c:v>528.74989488400161</c:v>
                </c:pt>
                <c:pt idx="9">
                  <c:v>528.74989488400161</c:v>
                </c:pt>
                <c:pt idx="10">
                  <c:v>528.74989488400161</c:v>
                </c:pt>
                <c:pt idx="11">
                  <c:v>528.74989488400161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9-4E0E-8C3E-01A1D6A5C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45490947052171"/>
          <c:y val="0.91724482356372106"/>
          <c:w val="0.517787687391146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8.7962962962962965E-2"/>
          <c:w val="0.8784878198432241"/>
          <c:h val="0.67463692038495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'Stacked_Habitat-acre'!$D$4:$O$4</c:f>
              <c:numCache>
                <c:formatCode>General</c:formatCode>
                <c:ptCount val="12"/>
                <c:pt idx="0">
                  <c:v>17179.182452378198</c:v>
                </c:pt>
                <c:pt idx="1">
                  <c:v>17934.380006770509</c:v>
                </c:pt>
                <c:pt idx="2">
                  <c:v>22959.911687602544</c:v>
                </c:pt>
                <c:pt idx="3">
                  <c:v>22448.017530342382</c:v>
                </c:pt>
                <c:pt idx="4">
                  <c:v>23579.565000063405</c:v>
                </c:pt>
                <c:pt idx="5">
                  <c:v>28325.006069505278</c:v>
                </c:pt>
                <c:pt idx="6">
                  <c:v>27128.979965690167</c:v>
                </c:pt>
                <c:pt idx="7">
                  <c:v>25903.266157657665</c:v>
                </c:pt>
                <c:pt idx="8">
                  <c:v>17947.268527602471</c:v>
                </c:pt>
                <c:pt idx="9">
                  <c:v>15628.303690896824</c:v>
                </c:pt>
                <c:pt idx="10">
                  <c:v>17246.206359544565</c:v>
                </c:pt>
                <c:pt idx="11">
                  <c:v>17283.157290481711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0-4292-A3D5-880654772ED7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'Stacked_Habitat-acre'!$U$4:$AF$4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676.5568989151509</c:v>
                </c:pt>
                <c:pt idx="2">
                  <c:v>676.5568989151509</c:v>
                </c:pt>
                <c:pt idx="3">
                  <c:v>10320.486576915238</c:v>
                </c:pt>
                <c:pt idx="4">
                  <c:v>10648.012331576983</c:v>
                </c:pt>
                <c:pt idx="5">
                  <c:v>31072.535507882811</c:v>
                </c:pt>
                <c:pt idx="6">
                  <c:v>18556.384456523636</c:v>
                </c:pt>
                <c:pt idx="7">
                  <c:v>13404.319455843628</c:v>
                </c:pt>
                <c:pt idx="8">
                  <c:v>676.5568989151509</c:v>
                </c:pt>
                <c:pt idx="9">
                  <c:v>676.5568989151509</c:v>
                </c:pt>
                <c:pt idx="10">
                  <c:v>676.5568989151509</c:v>
                </c:pt>
                <c:pt idx="11">
                  <c:v>676.5568989151509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0-4292-A3D5-880654772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059274534198638"/>
          <c:y val="0.91724482356372106"/>
          <c:w val="0.4696498535320952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L7 - Above Cutler</a:t>
            </a:r>
          </a:p>
        </c:rich>
      </c:tx>
      <c:layout>
        <c:manualLayout>
          <c:xMode val="edge"/>
          <c:yMode val="edge"/>
          <c:x val="0.44199494869407474"/>
          <c:y val="1.46683476525944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2057039980652"/>
          <c:y val="0.11261592300962382"/>
          <c:w val="0.84552387579873844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Existing 2003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Q_Analysis_Cfs!$T$16:$AE$16</c:f>
              <c:numCache>
                <c:formatCode>General</c:formatCode>
                <c:ptCount val="12"/>
                <c:pt idx="0">
                  <c:v>302.38599552548044</c:v>
                </c:pt>
                <c:pt idx="1">
                  <c:v>375.55800709706392</c:v>
                </c:pt>
                <c:pt idx="2">
                  <c:v>429.49161846173814</c:v>
                </c:pt>
                <c:pt idx="3">
                  <c:v>444.36793005750252</c:v>
                </c:pt>
                <c:pt idx="4">
                  <c:v>606.0620717792774</c:v>
                </c:pt>
                <c:pt idx="5">
                  <c:v>1320.7937981353982</c:v>
                </c:pt>
                <c:pt idx="6">
                  <c:v>1137.6724076828027</c:v>
                </c:pt>
                <c:pt idx="7">
                  <c:v>951.40340987362572</c:v>
                </c:pt>
                <c:pt idx="8">
                  <c:v>464.13744418588999</c:v>
                </c:pt>
                <c:pt idx="9">
                  <c:v>243.52791340017674</c:v>
                </c:pt>
                <c:pt idx="10">
                  <c:v>308.82635287592524</c:v>
                </c:pt>
                <c:pt idx="11">
                  <c:v>312.38142500703663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6-4E2D-9E8F-1A9E1117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20616"/>
        <c:axId val="208321008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Jan-03</c:v>
                </c:pt>
                <c:pt idx="1">
                  <c:v>Feb-03</c:v>
                </c:pt>
                <c:pt idx="2">
                  <c:v>Mar-03</c:v>
                </c:pt>
                <c:pt idx="3">
                  <c:v>Apr-03</c:v>
                </c:pt>
                <c:pt idx="4">
                  <c:v>May-03</c:v>
                </c:pt>
                <c:pt idx="5">
                  <c:v>Jun-03</c:v>
                </c:pt>
                <c:pt idx="6">
                  <c:v>Jul-03</c:v>
                </c:pt>
                <c:pt idx="7">
                  <c:v>Aug-03</c:v>
                </c:pt>
                <c:pt idx="8">
                  <c:v>Sep-03</c:v>
                </c:pt>
                <c:pt idx="9">
                  <c:v>Oct-03</c:v>
                </c:pt>
                <c:pt idx="10">
                  <c:v>Nov-03</c:v>
                </c:pt>
                <c:pt idx="11">
                  <c:v>Dec-03</c:v>
                </c:pt>
              </c:strCache>
            </c:strRef>
          </c:cat>
          <c:val>
            <c:numRef>
              <c:f>Q_Analysis_Cfs!$F$16:$Q$16</c:f>
              <c:numCache>
                <c:formatCode>General</c:formatCode>
                <c:ptCount val="12"/>
                <c:pt idx="0">
                  <c:v>293.76716581184428</c:v>
                </c:pt>
                <c:pt idx="1">
                  <c:v>366.93903202593464</c:v>
                </c:pt>
                <c:pt idx="2">
                  <c:v>420.87253625053734</c:v>
                </c:pt>
                <c:pt idx="3">
                  <c:v>357.34623570012008</c:v>
                </c:pt>
                <c:pt idx="4">
                  <c:v>518.98180280568386</c:v>
                </c:pt>
                <c:pt idx="5">
                  <c:v>1233.6926915319605</c:v>
                </c:pt>
                <c:pt idx="6">
                  <c:v>1050.5522470505935</c:v>
                </c:pt>
                <c:pt idx="7">
                  <c:v>864.30303707071766</c:v>
                </c:pt>
                <c:pt idx="8">
                  <c:v>377.07687495072315</c:v>
                </c:pt>
                <c:pt idx="9">
                  <c:v>156.46778240973879</c:v>
                </c:pt>
                <c:pt idx="10">
                  <c:v>300.20751036840551</c:v>
                </c:pt>
                <c:pt idx="11">
                  <c:v>303.76257543730333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6-4E2D-9E8F-1A9E1117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0616"/>
        <c:axId val="208321008"/>
      </c:lineChart>
      <c:catAx>
        <c:axId val="20832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008"/>
        <c:crosses val="autoZero"/>
        <c:auto val="1"/>
        <c:lblAlgn val="ctr"/>
        <c:lblOffset val="100"/>
        <c:noMultiLvlLbl val="0"/>
      </c:catAx>
      <c:valAx>
        <c:axId val="2083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027148465463878"/>
          <c:y val="0.1190032639590978"/>
          <c:w val="0.37665504179474346"/>
          <c:h val="0.25805382914362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'Stacked_Habitat-acre'!$D$5:$O$5</c:f>
              <c:numCache>
                <c:formatCode>General</c:formatCode>
                <c:ptCount val="12"/>
                <c:pt idx="0">
                  <c:v>215.00983966313973</c:v>
                </c:pt>
                <c:pt idx="1">
                  <c:v>215.92216463398603</c:v>
                </c:pt>
                <c:pt idx="2">
                  <c:v>273.94536656586985</c:v>
                </c:pt>
                <c:pt idx="3">
                  <c:v>302.19749508251726</c:v>
                </c:pt>
                <c:pt idx="4">
                  <c:v>461.4288909450006</c:v>
                </c:pt>
                <c:pt idx="5">
                  <c:v>491.8152625578669</c:v>
                </c:pt>
                <c:pt idx="6">
                  <c:v>319.64417388419906</c:v>
                </c:pt>
                <c:pt idx="7">
                  <c:v>287.2834674167425</c:v>
                </c:pt>
                <c:pt idx="8">
                  <c:v>225.40408816081498</c:v>
                </c:pt>
                <c:pt idx="9">
                  <c:v>221.13981854834827</c:v>
                </c:pt>
                <c:pt idx="10">
                  <c:v>218.50155345020184</c:v>
                </c:pt>
                <c:pt idx="11">
                  <c:v>215.22444713791882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6-4802-BA39-036FFA3961B2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'Stacked_Habitat-acre'!$U$5:$AF$5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28.755049889066505</c:v>
                </c:pt>
                <c:pt idx="2">
                  <c:v>28.755049889066505</c:v>
                </c:pt>
                <c:pt idx="3">
                  <c:v>4540.9989662138751</c:v>
                </c:pt>
                <c:pt idx="4">
                  <c:v>5260.9838416414968</c:v>
                </c:pt>
                <c:pt idx="5">
                  <c:v>6790.7648571936697</c:v>
                </c:pt>
                <c:pt idx="6">
                  <c:v>4542.3573414088041</c:v>
                </c:pt>
                <c:pt idx="7">
                  <c:v>4540.3889011272422</c:v>
                </c:pt>
                <c:pt idx="8">
                  <c:v>28.755049889066505</c:v>
                </c:pt>
                <c:pt idx="9">
                  <c:v>28.755049889066505</c:v>
                </c:pt>
                <c:pt idx="10">
                  <c:v>28.755049889066505</c:v>
                </c:pt>
                <c:pt idx="11">
                  <c:v>28.755049889066505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6-4802-BA39-036FFA396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56850824714796"/>
          <c:y val="0.92187445319335082"/>
          <c:w val="0.47549349674231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44227355398001E-2"/>
          <c:y val="5.0925925925925923E-2"/>
          <c:w val="0.8701891724115397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'Stacked_Habitat-acre'!$D$6:$O$6</c:f>
              <c:numCache>
                <c:formatCode>General</c:formatCode>
                <c:ptCount val="12"/>
                <c:pt idx="0">
                  <c:v>14650.041990632486</c:v>
                </c:pt>
                <c:pt idx="1">
                  <c:v>14105.689773046041</c:v>
                </c:pt>
                <c:pt idx="2">
                  <c:v>21441.092738710551</c:v>
                </c:pt>
                <c:pt idx="3">
                  <c:v>20681.187638339299</c:v>
                </c:pt>
                <c:pt idx="4">
                  <c:v>14489.053219701433</c:v>
                </c:pt>
                <c:pt idx="5">
                  <c:v>16018.351513741589</c:v>
                </c:pt>
                <c:pt idx="6">
                  <c:v>13741.449633267966</c:v>
                </c:pt>
                <c:pt idx="7">
                  <c:v>11948.51711333294</c:v>
                </c:pt>
                <c:pt idx="8">
                  <c:v>4625.3445028354408</c:v>
                </c:pt>
                <c:pt idx="9">
                  <c:v>5075.1540590313843</c:v>
                </c:pt>
                <c:pt idx="10">
                  <c:v>10237.491581355705</c:v>
                </c:pt>
                <c:pt idx="11">
                  <c:v>12719.821457904776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7-46D3-91E0-0370C90FA484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'Stacked_Habitat-acre'!$U$6:$AF$6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41.713183745903599</c:v>
                </c:pt>
                <c:pt idx="2">
                  <c:v>41.713183745903599</c:v>
                </c:pt>
                <c:pt idx="3">
                  <c:v>2904.8376436293656</c:v>
                </c:pt>
                <c:pt idx="4">
                  <c:v>64.61678725447679</c:v>
                </c:pt>
                <c:pt idx="5">
                  <c:v>64.687925291092995</c:v>
                </c:pt>
                <c:pt idx="6">
                  <c:v>64.613292804940286</c:v>
                </c:pt>
                <c:pt idx="7">
                  <c:v>64.611900649693823</c:v>
                </c:pt>
                <c:pt idx="8">
                  <c:v>41.713183745903599</c:v>
                </c:pt>
                <c:pt idx="9">
                  <c:v>41.713183745903599</c:v>
                </c:pt>
                <c:pt idx="10">
                  <c:v>41.713183745903599</c:v>
                </c:pt>
                <c:pt idx="11">
                  <c:v>41.713183745903599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7-46D3-91E0-0370C90FA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08802997135734"/>
          <c:y val="0.89409667541557303"/>
          <c:w val="0.4584795043883200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3541292927925"/>
          <c:y val="5.0925925925925923E-2"/>
          <c:w val="0.85909792327582157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'Stacked_Habitat-acre'!$D$7:$O$7</c:f>
              <c:numCache>
                <c:formatCode>General</c:formatCode>
                <c:ptCount val="12"/>
                <c:pt idx="0">
                  <c:v>14076.24407712195</c:v>
                </c:pt>
                <c:pt idx="1">
                  <c:v>13636.182709077355</c:v>
                </c:pt>
                <c:pt idx="2">
                  <c:v>15576.506401892717</c:v>
                </c:pt>
                <c:pt idx="3">
                  <c:v>14931.543433877727</c:v>
                </c:pt>
                <c:pt idx="4">
                  <c:v>11197.145677460177</c:v>
                </c:pt>
                <c:pt idx="5">
                  <c:v>12469.095750020646</c:v>
                </c:pt>
                <c:pt idx="6">
                  <c:v>11170.613636379243</c:v>
                </c:pt>
                <c:pt idx="7">
                  <c:v>10156.745372582473</c:v>
                </c:pt>
                <c:pt idx="8">
                  <c:v>5946.6623175891746</c:v>
                </c:pt>
                <c:pt idx="9">
                  <c:v>5245.1391979291029</c:v>
                </c:pt>
                <c:pt idx="10">
                  <c:v>10947.794302917468</c:v>
                </c:pt>
                <c:pt idx="11">
                  <c:v>12663.541844749785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3-459E-84B9-407B9CF81FBE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'Stacked_Habitat-acre'!$U$7:$AF$7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272.14261020279838</c:v>
                </c:pt>
                <c:pt idx="2">
                  <c:v>272.14261020279838</c:v>
                </c:pt>
                <c:pt idx="3">
                  <c:v>22807.275370784624</c:v>
                </c:pt>
                <c:pt idx="4">
                  <c:v>422.05726303065023</c:v>
                </c:pt>
                <c:pt idx="5">
                  <c:v>441.53275469040994</c:v>
                </c:pt>
                <c:pt idx="6">
                  <c:v>422.01947090738196</c:v>
                </c:pt>
                <c:pt idx="7">
                  <c:v>421.56566025254881</c:v>
                </c:pt>
                <c:pt idx="8">
                  <c:v>272.14261020279838</c:v>
                </c:pt>
                <c:pt idx="9">
                  <c:v>272.14261020279838</c:v>
                </c:pt>
                <c:pt idx="10">
                  <c:v>272.14261020279838</c:v>
                </c:pt>
                <c:pt idx="11">
                  <c:v>272.14261020279838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3-459E-84B9-407B9CF8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82971908660343"/>
          <c:y val="0.88946704578594338"/>
          <c:w val="0.453122378384567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3800328900795"/>
          <c:y val="5.0925925925925923E-2"/>
          <c:w val="0.82869539647792989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'Stacked_Habitat-acre'!$D$8:$O$8</c:f>
              <c:numCache>
                <c:formatCode>General</c:formatCode>
                <c:ptCount val="12"/>
                <c:pt idx="0">
                  <c:v>25757.070112650414</c:v>
                </c:pt>
                <c:pt idx="1">
                  <c:v>24712.866436960583</c:v>
                </c:pt>
                <c:pt idx="2">
                  <c:v>37364.397295443989</c:v>
                </c:pt>
                <c:pt idx="3">
                  <c:v>36136.407514872051</c:v>
                </c:pt>
                <c:pt idx="4">
                  <c:v>27926.428528557113</c:v>
                </c:pt>
                <c:pt idx="5">
                  <c:v>31015.651843090844</c:v>
                </c:pt>
                <c:pt idx="6">
                  <c:v>27857.621410265954</c:v>
                </c:pt>
                <c:pt idx="7">
                  <c:v>25110.787365304539</c:v>
                </c:pt>
                <c:pt idx="8">
                  <c:v>11018.860276590152</c:v>
                </c:pt>
                <c:pt idx="9">
                  <c:v>10228.361782392967</c:v>
                </c:pt>
                <c:pt idx="10">
                  <c:v>18800.381775406215</c:v>
                </c:pt>
                <c:pt idx="11">
                  <c:v>22464.23398120498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2-4D6C-A9AA-B3F57AB5CB13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'Stacked_Habitat-acre'!$U$8:$AF$8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61.090177191410106</c:v>
                </c:pt>
                <c:pt idx="2">
                  <c:v>61.090177191410106</c:v>
                </c:pt>
                <c:pt idx="3">
                  <c:v>3769.8769162970984</c:v>
                </c:pt>
                <c:pt idx="4">
                  <c:v>3769.8457736261976</c:v>
                </c:pt>
                <c:pt idx="5">
                  <c:v>3769.8483725603592</c:v>
                </c:pt>
                <c:pt idx="6">
                  <c:v>3769.8457442314261</c:v>
                </c:pt>
                <c:pt idx="7">
                  <c:v>3769.8450106510104</c:v>
                </c:pt>
                <c:pt idx="8">
                  <c:v>61.090177191410106</c:v>
                </c:pt>
                <c:pt idx="9">
                  <c:v>61.090177191410106</c:v>
                </c:pt>
                <c:pt idx="10">
                  <c:v>61.090177191410106</c:v>
                </c:pt>
                <c:pt idx="11">
                  <c:v>61.090177191410106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2-4D6C-A9AA-B3F57AB5C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011348166541418"/>
          <c:y val="0.88020778652668419"/>
          <c:w val="0.447309155244544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90539634209514"/>
          <c:y val="5.0925925925925923E-2"/>
          <c:w val="0.8563279398630057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'Stacked_Habitat-acre'!$D$9:$O$9</c:f>
              <c:numCache>
                <c:formatCode>General</c:formatCode>
                <c:ptCount val="12"/>
                <c:pt idx="0">
                  <c:v>22559.535938627952</c:v>
                </c:pt>
                <c:pt idx="1">
                  <c:v>21644.961794676601</c:v>
                </c:pt>
                <c:pt idx="2">
                  <c:v>32725.906321066599</c:v>
                </c:pt>
                <c:pt idx="3">
                  <c:v>31650.36164669487</c:v>
                </c:pt>
                <c:pt idx="4">
                  <c:v>24459.585864080291</c:v>
                </c:pt>
                <c:pt idx="5">
                  <c:v>27165.306820767935</c:v>
                </c:pt>
                <c:pt idx="6">
                  <c:v>24399.320599004186</c:v>
                </c:pt>
                <c:pt idx="7">
                  <c:v>21993.484023503348</c:v>
                </c:pt>
                <c:pt idx="8">
                  <c:v>9650.9569343590429</c:v>
                </c:pt>
                <c:pt idx="9">
                  <c:v>8958.5925034949087</c:v>
                </c:pt>
                <c:pt idx="10">
                  <c:v>16466.464798490219</c:v>
                </c:pt>
                <c:pt idx="11">
                  <c:v>19675.47906715671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0D5-8CAC-08654B8DB25F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'Stacked_Habitat-acre'!$U$9:$AF$9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94.104499463357683</c:v>
                </c:pt>
                <c:pt idx="2">
                  <c:v>94.104499463357683</c:v>
                </c:pt>
                <c:pt idx="3">
                  <c:v>5807.1918687524776</c:v>
                </c:pt>
                <c:pt idx="4">
                  <c:v>5807.1438959753168</c:v>
                </c:pt>
                <c:pt idx="5">
                  <c:v>5807.1478994241461</c:v>
                </c:pt>
                <c:pt idx="6">
                  <c:v>5807.143850695039</c:v>
                </c:pt>
                <c:pt idx="7">
                  <c:v>5807.1427206734697</c:v>
                </c:pt>
                <c:pt idx="8">
                  <c:v>94.104499463357683</c:v>
                </c:pt>
                <c:pt idx="9">
                  <c:v>94.104499463357683</c:v>
                </c:pt>
                <c:pt idx="10">
                  <c:v>94.104499463357683</c:v>
                </c:pt>
                <c:pt idx="11">
                  <c:v>94.104499463357683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0D5-8CAC-08654B8DB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558027335592212"/>
          <c:y val="0.88020778652668419"/>
          <c:w val="0.4223620906426632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20052057808127"/>
          <c:y val="5.0925925925925923E-2"/>
          <c:w val="0.8010328791888564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'Stacked_Habitat-acre'!$D$10:$O$10</c:f>
              <c:numCache>
                <c:formatCode>General</c:formatCode>
                <c:ptCount val="12"/>
                <c:pt idx="0">
                  <c:v>101220.72959885836</c:v>
                </c:pt>
                <c:pt idx="1">
                  <c:v>97117.193853493343</c:v>
                </c:pt>
                <c:pt idx="2">
                  <c:v>146835.4723082002</c:v>
                </c:pt>
                <c:pt idx="3">
                  <c:v>141951.60343120497</c:v>
                </c:pt>
                <c:pt idx="4">
                  <c:v>109428.26133849952</c:v>
                </c:pt>
                <c:pt idx="5">
                  <c:v>121541.81402682315</c:v>
                </c:pt>
                <c:pt idx="6">
                  <c:v>108996.90134574364</c:v>
                </c:pt>
                <c:pt idx="7">
                  <c:v>98221.15311963667</c:v>
                </c:pt>
                <c:pt idx="8">
                  <c:v>43033.010757069133</c:v>
                </c:pt>
                <c:pt idx="9">
                  <c:v>39925.577474463622</c:v>
                </c:pt>
                <c:pt idx="10">
                  <c:v>73882.174941514691</c:v>
                </c:pt>
                <c:pt idx="11">
                  <c:v>88280.466043389402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3-4AF7-B522-686AF979E6B3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'Stacked_Habitat-acre'!$U$10:$AF$10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360.83907391339642</c:v>
                </c:pt>
                <c:pt idx="2">
                  <c:v>360.83907391339642</c:v>
                </c:pt>
                <c:pt idx="3">
                  <c:v>22267.390291590225</c:v>
                </c:pt>
                <c:pt idx="4">
                  <c:v>22267.207395005924</c:v>
                </c:pt>
                <c:pt idx="5">
                  <c:v>22267.222199807329</c:v>
                </c:pt>
                <c:pt idx="6">
                  <c:v>22267.207128323884</c:v>
                </c:pt>
                <c:pt idx="7">
                  <c:v>22267.202983984236</c:v>
                </c:pt>
                <c:pt idx="8">
                  <c:v>360.83907391339642</c:v>
                </c:pt>
                <c:pt idx="9">
                  <c:v>360.83907391339642</c:v>
                </c:pt>
                <c:pt idx="10">
                  <c:v>360.83907391339642</c:v>
                </c:pt>
                <c:pt idx="11">
                  <c:v>360.83907391339642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3-4AF7-B522-686AF979E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150303307522244"/>
          <c:y val="0.87557815689705432"/>
          <c:w val="0.4640646789602075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7537975491099"/>
          <c:y val="5.0925925925925923E-2"/>
          <c:w val="0.85355795645018995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'Stacked_Habitat-acre'!$D$11:$O$11</c:f>
              <c:numCache>
                <c:formatCode>General</c:formatCode>
                <c:ptCount val="12"/>
                <c:pt idx="0">
                  <c:v>8489.1827061777585</c:v>
                </c:pt>
                <c:pt idx="1">
                  <c:v>9469.8621673237139</c:v>
                </c:pt>
                <c:pt idx="2">
                  <c:v>17382.547342211827</c:v>
                </c:pt>
                <c:pt idx="3">
                  <c:v>16444.153070483848</c:v>
                </c:pt>
                <c:pt idx="4">
                  <c:v>18756.218012656227</c:v>
                </c:pt>
                <c:pt idx="5">
                  <c:v>27125.241004981992</c:v>
                </c:pt>
                <c:pt idx="6">
                  <c:v>25155.81784343463</c:v>
                </c:pt>
                <c:pt idx="7">
                  <c:v>23059.925641822872</c:v>
                </c:pt>
                <c:pt idx="8">
                  <c:v>9606.2523724790572</c:v>
                </c:pt>
                <c:pt idx="9">
                  <c:v>6672.7111154097101</c:v>
                </c:pt>
                <c:pt idx="10">
                  <c:v>8575.2059705996817</c:v>
                </c:pt>
                <c:pt idx="11">
                  <c:v>8622.7169860887807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9-4184-8EAC-FFE3C2C520FC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'Stacked_Habitat-acre'!$U$11:$AF$11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64.096819384013742</c:v>
                </c:pt>
                <c:pt idx="2">
                  <c:v>64.096819384013742</c:v>
                </c:pt>
                <c:pt idx="3">
                  <c:v>99.288663440436693</c:v>
                </c:pt>
                <c:pt idx="4">
                  <c:v>99.386651809332307</c:v>
                </c:pt>
                <c:pt idx="5">
                  <c:v>24413.994515318416</c:v>
                </c:pt>
                <c:pt idx="6">
                  <c:v>1533.2507070218505</c:v>
                </c:pt>
                <c:pt idx="7">
                  <c:v>150.77872348073268</c:v>
                </c:pt>
                <c:pt idx="8">
                  <c:v>64.096819384013742</c:v>
                </c:pt>
                <c:pt idx="9">
                  <c:v>64.096819384013742</c:v>
                </c:pt>
                <c:pt idx="10">
                  <c:v>64.096819384013742</c:v>
                </c:pt>
                <c:pt idx="11">
                  <c:v>64.096819384013742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9-4184-8EAC-FFE3C2C52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20981860970822"/>
          <c:y val="0.89872630504520268"/>
          <c:w val="0.453122378384567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23924810228596"/>
          <c:y val="5.0925925925925923E-2"/>
          <c:w val="0.83699415166465185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'Stacked_Habitat-acre'!$D$12:$O$12</c:f>
              <c:numCache>
                <c:formatCode>General</c:formatCode>
                <c:ptCount val="12"/>
                <c:pt idx="0">
                  <c:v>85427.779899213245</c:v>
                </c:pt>
                <c:pt idx="1">
                  <c:v>70931.908935757965</c:v>
                </c:pt>
                <c:pt idx="2">
                  <c:v>203446.40213078712</c:v>
                </c:pt>
                <c:pt idx="3">
                  <c:v>249471.66552568882</c:v>
                </c:pt>
                <c:pt idx="4">
                  <c:v>275172.81433997204</c:v>
                </c:pt>
                <c:pt idx="5">
                  <c:v>260925.30082064852</c:v>
                </c:pt>
                <c:pt idx="6">
                  <c:v>233886.96740958898</c:v>
                </c:pt>
                <c:pt idx="7">
                  <c:v>208747.38204079558</c:v>
                </c:pt>
                <c:pt idx="8">
                  <c:v>144811.61010210434</c:v>
                </c:pt>
                <c:pt idx="9">
                  <c:v>182843.95486834168</c:v>
                </c:pt>
                <c:pt idx="10">
                  <c:v>112282.77815874603</c:v>
                </c:pt>
                <c:pt idx="11">
                  <c:v>61976.610476235663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B-45CA-8997-427ACFD57061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'Stacked_Habitat-acre'!$U$12:$AF$12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45.197393488383398</c:v>
                </c:pt>
                <c:pt idx="2">
                  <c:v>45.197393488383398</c:v>
                </c:pt>
                <c:pt idx="3">
                  <c:v>4048.8753315563526</c:v>
                </c:pt>
                <c:pt idx="4">
                  <c:v>10283.70964605261</c:v>
                </c:pt>
                <c:pt idx="5">
                  <c:v>6044.7428029103048</c:v>
                </c:pt>
                <c:pt idx="6">
                  <c:v>2522.7306375209791</c:v>
                </c:pt>
                <c:pt idx="7">
                  <c:v>1409.7416483107977</c:v>
                </c:pt>
                <c:pt idx="8">
                  <c:v>45.197393488383398</c:v>
                </c:pt>
                <c:pt idx="9">
                  <c:v>45.197393488383398</c:v>
                </c:pt>
                <c:pt idx="10">
                  <c:v>45.197393488383398</c:v>
                </c:pt>
                <c:pt idx="11">
                  <c:v>45.197393488383398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B-45CA-8997-427ACFD57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90293070212694"/>
          <c:y val="0.88946704578594338"/>
          <c:w val="0.4612720916742638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7299637337864"/>
          <c:y val="5.0925925925925923E-2"/>
          <c:w val="0.8397604033935590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'Stacked_Habitat-acre'!$D$13:$O$13</c:f>
              <c:numCache>
                <c:formatCode>General</c:formatCode>
                <c:ptCount val="12"/>
                <c:pt idx="0">
                  <c:v>83369.327221965767</c:v>
                </c:pt>
                <c:pt idx="1">
                  <c:v>77986.849293630366</c:v>
                </c:pt>
                <c:pt idx="2">
                  <c:v>96237.262365235089</c:v>
                </c:pt>
                <c:pt idx="3">
                  <c:v>99348.239501798933</c:v>
                </c:pt>
                <c:pt idx="4">
                  <c:v>89947.406588336802</c:v>
                </c:pt>
                <c:pt idx="5">
                  <c:v>92593.314917128198</c:v>
                </c:pt>
                <c:pt idx="6">
                  <c:v>81754.511430576968</c:v>
                </c:pt>
                <c:pt idx="7">
                  <c:v>73868.211909263002</c:v>
                </c:pt>
                <c:pt idx="8">
                  <c:v>56901.045863217114</c:v>
                </c:pt>
                <c:pt idx="9">
                  <c:v>63186.558483311921</c:v>
                </c:pt>
                <c:pt idx="10">
                  <c:v>69726.616229150459</c:v>
                </c:pt>
                <c:pt idx="11">
                  <c:v>71214.426872176235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9-4150-B641-D69971141930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'Stacked_Habitat-acre'!$U$13:$AF$13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135.8330098241467</c:v>
                </c:pt>
                <c:pt idx="2">
                  <c:v>135.8330098241467</c:v>
                </c:pt>
                <c:pt idx="3">
                  <c:v>8383.1989187406307</c:v>
                </c:pt>
                <c:pt idx="4">
                  <c:v>8382.3245854310971</c:v>
                </c:pt>
                <c:pt idx="5">
                  <c:v>8382.4278127698344</c:v>
                </c:pt>
                <c:pt idx="6">
                  <c:v>8382.21210216486</c:v>
                </c:pt>
                <c:pt idx="7">
                  <c:v>8382.1927182061409</c:v>
                </c:pt>
                <c:pt idx="8">
                  <c:v>135.8330098241467</c:v>
                </c:pt>
                <c:pt idx="9">
                  <c:v>135.8330098241467</c:v>
                </c:pt>
                <c:pt idx="10">
                  <c:v>135.8330098241467</c:v>
                </c:pt>
                <c:pt idx="11">
                  <c:v>135.8330098241467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9-4150-B641-D69971141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073708628745057"/>
          <c:y val="0.88483741615631384"/>
          <c:w val="0.528624902841968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3042550179153"/>
          <c:y val="5.0925925925925923E-2"/>
          <c:w val="0.8259291447490224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'Stacked_Habitat-acre'!$D$14:$O$14</c:f>
              <c:numCache>
                <c:formatCode>General</c:formatCode>
                <c:ptCount val="12"/>
                <c:pt idx="0">
                  <c:v>4589.7222077143861</c:v>
                </c:pt>
                <c:pt idx="1">
                  <c:v>4782.1366621164088</c:v>
                </c:pt>
                <c:pt idx="2">
                  <c:v>10085.264921473701</c:v>
                </c:pt>
                <c:pt idx="3">
                  <c:v>10446.176812781914</c:v>
                </c:pt>
                <c:pt idx="4">
                  <c:v>10254.246762715815</c:v>
                </c:pt>
                <c:pt idx="5">
                  <c:v>10456.893336974314</c:v>
                </c:pt>
                <c:pt idx="6">
                  <c:v>10664.900272304472</c:v>
                </c:pt>
                <c:pt idx="7">
                  <c:v>10461.407364606557</c:v>
                </c:pt>
                <c:pt idx="8">
                  <c:v>5003.147536991909</c:v>
                </c:pt>
                <c:pt idx="9">
                  <c:v>4793.3947528440412</c:v>
                </c:pt>
                <c:pt idx="10">
                  <c:v>5264.5908974248296</c:v>
                </c:pt>
                <c:pt idx="11">
                  <c:v>7608.4306644212484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B-40EF-AD41-2AE92295C429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'Stacked_Habitat-acre'!$U$14:$AF$14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72.480660912974088</c:v>
                </c:pt>
                <c:pt idx="2">
                  <c:v>72.480660912974088</c:v>
                </c:pt>
                <c:pt idx="3">
                  <c:v>2683.3516426011197</c:v>
                </c:pt>
                <c:pt idx="4">
                  <c:v>2624.4407384496976</c:v>
                </c:pt>
                <c:pt idx="5">
                  <c:v>2686.9682049025118</c:v>
                </c:pt>
                <c:pt idx="6">
                  <c:v>2765.1239562435826</c:v>
                </c:pt>
                <c:pt idx="7">
                  <c:v>2688.5027269125053</c:v>
                </c:pt>
                <c:pt idx="8">
                  <c:v>72.480660912974088</c:v>
                </c:pt>
                <c:pt idx="9">
                  <c:v>72.480660912974088</c:v>
                </c:pt>
                <c:pt idx="10">
                  <c:v>72.480660912974088</c:v>
                </c:pt>
                <c:pt idx="11">
                  <c:v>72.480660912974088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B-40EF-AD41-2AE92295C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905176049540059"/>
          <c:y val="0.92187445319335082"/>
          <c:w val="0.4361388061007697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00940507436573"/>
          <c:y val="0.11261592300962382"/>
          <c:w val="0.80943503937007866"/>
          <c:h val="0.70060530618122419"/>
        </c:manualLayout>
      </c:layout>
      <c:barChart>
        <c:barDir val="col"/>
        <c:grouping val="clustered"/>
        <c:varyColors val="0"/>
        <c:ser>
          <c:idx val="2"/>
          <c:order val="2"/>
          <c:tx>
            <c:v>Water Right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'Bird Refuge'!$B$8:$M$8</c:f>
              <c:numCache>
                <c:formatCode>0</c:formatCode>
                <c:ptCount val="12"/>
                <c:pt idx="0">
                  <c:v>98.359035435477395</c:v>
                </c:pt>
                <c:pt idx="1">
                  <c:v>135.86069529164459</c:v>
                </c:pt>
                <c:pt idx="2">
                  <c:v>1016.719029139374</c:v>
                </c:pt>
                <c:pt idx="3">
                  <c:v>983.92164110262001</c:v>
                </c:pt>
                <c:pt idx="4">
                  <c:v>1022.5662402388559</c:v>
                </c:pt>
                <c:pt idx="5">
                  <c:v>593.69898081481665</c:v>
                </c:pt>
                <c:pt idx="6">
                  <c:v>943.80281593846939</c:v>
                </c:pt>
                <c:pt idx="7">
                  <c:v>676.95134054851644</c:v>
                </c:pt>
                <c:pt idx="8">
                  <c:v>995.05287583024563</c:v>
                </c:pt>
                <c:pt idx="9">
                  <c:v>477.05291689823997</c:v>
                </c:pt>
                <c:pt idx="10">
                  <c:v>171.12616959985129</c:v>
                </c:pt>
                <c:pt idx="11">
                  <c:v>33.078981772423099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2-4288-9CA8-DB05B81A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8321400"/>
        <c:axId val="208321792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Jan-03</c:v>
                </c:pt>
                <c:pt idx="1">
                  <c:v>Feb-03</c:v>
                </c:pt>
                <c:pt idx="2">
                  <c:v>Mar-03</c:v>
                </c:pt>
                <c:pt idx="3">
                  <c:v>Apr-03</c:v>
                </c:pt>
                <c:pt idx="4">
                  <c:v>May-03</c:v>
                </c:pt>
                <c:pt idx="5">
                  <c:v>Jun-03</c:v>
                </c:pt>
                <c:pt idx="6">
                  <c:v>Jul-03</c:v>
                </c:pt>
                <c:pt idx="7">
                  <c:v>Aug-03</c:v>
                </c:pt>
                <c:pt idx="8">
                  <c:v>Sep-03</c:v>
                </c:pt>
                <c:pt idx="9">
                  <c:v>Oct-03</c:v>
                </c:pt>
                <c:pt idx="10">
                  <c:v>Nov-03</c:v>
                </c:pt>
                <c:pt idx="11">
                  <c:v>Dec-03</c:v>
                </c:pt>
              </c:strCache>
            </c:strRef>
          </c:cat>
          <c:val>
            <c:numRef>
              <c:f>Q_Analysis_Cfs!$F$18:$Q$18</c:f>
              <c:numCache>
                <c:formatCode>General</c:formatCode>
                <c:ptCount val="12"/>
                <c:pt idx="0">
                  <c:v>1235.0805775066397</c:v>
                </c:pt>
                <c:pt idx="1">
                  <c:v>1088.1688938868569</c:v>
                </c:pt>
                <c:pt idx="2">
                  <c:v>1496.5651657301744</c:v>
                </c:pt>
                <c:pt idx="3">
                  <c:v>1620.5015481851985</c:v>
                </c:pt>
                <c:pt idx="4">
                  <c:v>1246.5626316470107</c:v>
                </c:pt>
                <c:pt idx="5">
                  <c:v>1351.5853429880051</c:v>
                </c:pt>
                <c:pt idx="6">
                  <c:v>925.32619349927961</c:v>
                </c:pt>
                <c:pt idx="7">
                  <c:v>636.08449824371746</c:v>
                </c:pt>
                <c:pt idx="8">
                  <c:v>611.05682656910699</c:v>
                </c:pt>
                <c:pt idx="9">
                  <c:v>737.92913061607703</c:v>
                </c:pt>
                <c:pt idx="10">
                  <c:v>883.2946557674918</c:v>
                </c:pt>
                <c:pt idx="11">
                  <c:v>918.39526159774539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C-4FDB-99FD-D9A009E98F16}"/>
            </c:ext>
          </c:extLst>
        </c:ser>
        <c:ser>
          <c:idx val="1"/>
          <c:order val="1"/>
          <c:tx>
            <c:v>Existing Flow at Corinne in 2003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Q_Analysis_Cfs!$T$18:$AE$18</c:f>
              <c:numCache>
                <c:formatCode>General</c:formatCode>
                <c:ptCount val="12"/>
                <c:pt idx="0">
                  <c:v>1133.25</c:v>
                </c:pt>
                <c:pt idx="1">
                  <c:v>1348.65</c:v>
                </c:pt>
                <c:pt idx="2">
                  <c:v>1489.8000000000002</c:v>
                </c:pt>
                <c:pt idx="3">
                  <c:v>1641</c:v>
                </c:pt>
                <c:pt idx="4">
                  <c:v>420.90000000000003</c:v>
                </c:pt>
                <c:pt idx="5">
                  <c:v>121.35000000000001</c:v>
                </c:pt>
                <c:pt idx="6">
                  <c:v>60.599999999999994</c:v>
                </c:pt>
                <c:pt idx="7">
                  <c:v>75.599999999999994</c:v>
                </c:pt>
                <c:pt idx="8">
                  <c:v>167.85000000000002</c:v>
                </c:pt>
                <c:pt idx="9">
                  <c:v>526.65000000000009</c:v>
                </c:pt>
                <c:pt idx="10">
                  <c:v>994.05000000000007</c:v>
                </c:pt>
                <c:pt idx="11">
                  <c:v>1062.5999999999999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C-4FDB-99FD-D9A009E9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1400"/>
        <c:axId val="208321792"/>
      </c:lineChart>
      <c:catAx>
        <c:axId val="20832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321792"/>
        <c:crosses val="autoZero"/>
        <c:auto val="1"/>
        <c:lblAlgn val="ctr"/>
        <c:lblOffset val="100"/>
        <c:noMultiLvlLbl val="0"/>
      </c:catAx>
      <c:valAx>
        <c:axId val="2083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321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753979883871327"/>
          <c:y val="0.12384227972400677"/>
          <c:w val="0.4694515315175577"/>
          <c:h val="0.21110082239438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40798945774932"/>
          <c:y val="5.0925925925925923E-2"/>
          <c:w val="0.8508254103091884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'Stacked_Habitat-acre'!$D$15:$O$15</c:f>
              <c:numCache>
                <c:formatCode>General</c:formatCode>
                <c:ptCount val="12"/>
                <c:pt idx="0">
                  <c:v>14486.622815986853</c:v>
                </c:pt>
                <c:pt idx="1">
                  <c:v>14459.546540369534</c:v>
                </c:pt>
                <c:pt idx="2">
                  <c:v>30198.374443783203</c:v>
                </c:pt>
                <c:pt idx="3">
                  <c:v>30771.765382450412</c:v>
                </c:pt>
                <c:pt idx="4">
                  <c:v>30062.243811686421</c:v>
                </c:pt>
                <c:pt idx="5">
                  <c:v>29936.254713879658</c:v>
                </c:pt>
                <c:pt idx="6">
                  <c:v>30880.790666315665</c:v>
                </c:pt>
                <c:pt idx="7">
                  <c:v>30678.439396567755</c:v>
                </c:pt>
                <c:pt idx="8">
                  <c:v>15675.245462785608</c:v>
                </c:pt>
                <c:pt idx="9">
                  <c:v>15191.916406450466</c:v>
                </c:pt>
                <c:pt idx="10">
                  <c:v>15189.464864202695</c:v>
                </c:pt>
                <c:pt idx="11">
                  <c:v>14957.557484064502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2-45F2-A956-84A2C3616B1C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'Stacked_Habitat-acre'!$U$15:$AF$15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109.20493992035533</c:v>
                </c:pt>
                <c:pt idx="2">
                  <c:v>109.20493992035533</c:v>
                </c:pt>
                <c:pt idx="3">
                  <c:v>3824.9267299541293</c:v>
                </c:pt>
                <c:pt idx="4">
                  <c:v>3771.5807814305513</c:v>
                </c:pt>
                <c:pt idx="5">
                  <c:v>3763.0990965665551</c:v>
                </c:pt>
                <c:pt idx="6">
                  <c:v>3834.0536294174144</c:v>
                </c:pt>
                <c:pt idx="7">
                  <c:v>3817.3240827531936</c:v>
                </c:pt>
                <c:pt idx="8">
                  <c:v>109.20493992035533</c:v>
                </c:pt>
                <c:pt idx="9">
                  <c:v>109.20493992035533</c:v>
                </c:pt>
                <c:pt idx="10">
                  <c:v>109.20493992035533</c:v>
                </c:pt>
                <c:pt idx="11">
                  <c:v>109.20493992035533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2-45F2-A956-84A2C361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0298817369324"/>
          <c:y val="0.88946704578594338"/>
          <c:w val="0.4782898865370345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3675847572994"/>
          <c:y val="5.0925925925925923E-2"/>
          <c:w val="0.82039664129120782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'Stacked_Habitat-acre'!$D$16:$O$16</c:f>
              <c:numCache>
                <c:formatCode>General</c:formatCode>
                <c:ptCount val="12"/>
                <c:pt idx="0">
                  <c:v>12768.702932569493</c:v>
                </c:pt>
                <c:pt idx="1">
                  <c:v>13442.790465993068</c:v>
                </c:pt>
                <c:pt idx="2">
                  <c:v>29246.284241206329</c:v>
                </c:pt>
                <c:pt idx="3">
                  <c:v>30103.268919396112</c:v>
                </c:pt>
                <c:pt idx="4">
                  <c:v>28234.361731755245</c:v>
                </c:pt>
                <c:pt idx="5">
                  <c:v>28061.781332061099</c:v>
                </c:pt>
                <c:pt idx="6">
                  <c:v>28061.781332061099</c:v>
                </c:pt>
                <c:pt idx="7">
                  <c:v>28061.781332061099</c:v>
                </c:pt>
                <c:pt idx="8">
                  <c:v>12881.362484293992</c:v>
                </c:pt>
                <c:pt idx="9">
                  <c:v>12881.362484293992</c:v>
                </c:pt>
                <c:pt idx="10">
                  <c:v>14489.672177253688</c:v>
                </c:pt>
                <c:pt idx="11">
                  <c:v>22655.172689611547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C-4DE1-82A9-1922B4E419F2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'Stacked_Habitat-acre'!$U$16:$AF$16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331.03125044966998</c:v>
                </c:pt>
                <c:pt idx="2">
                  <c:v>331.03125044966998</c:v>
                </c:pt>
                <c:pt idx="3">
                  <c:v>11064.708392689015</c:v>
                </c:pt>
                <c:pt idx="4">
                  <c:v>10850.693796396179</c:v>
                </c:pt>
                <c:pt idx="5">
                  <c:v>10835.229476094835</c:v>
                </c:pt>
                <c:pt idx="6">
                  <c:v>10835.229476094835</c:v>
                </c:pt>
                <c:pt idx="7">
                  <c:v>10835.229476094835</c:v>
                </c:pt>
                <c:pt idx="8">
                  <c:v>331.03125044966998</c:v>
                </c:pt>
                <c:pt idx="9">
                  <c:v>331.03125044966998</c:v>
                </c:pt>
                <c:pt idx="10">
                  <c:v>331.03125044966998</c:v>
                </c:pt>
                <c:pt idx="11">
                  <c:v>331.03125044966998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C-4DE1-82A9-1922B4E41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(acres)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923707834680594"/>
          <c:y val="0.91724482356372106"/>
          <c:w val="0.4696498535320952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7299637337864"/>
          <c:y val="5.0925925925925923E-2"/>
          <c:w val="0.8397604033935590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'Stacked_Habitat-acre'!$D$17:$O$17</c:f>
              <c:numCache>
                <c:formatCode>General</c:formatCode>
                <c:ptCount val="12"/>
                <c:pt idx="0">
                  <c:v>8919.9887378369185</c:v>
                </c:pt>
                <c:pt idx="1">
                  <c:v>8918.1825805056505</c:v>
                </c:pt>
                <c:pt idx="2">
                  <c:v>8970.103691740258</c:v>
                </c:pt>
                <c:pt idx="3">
                  <c:v>9002.6157670301873</c:v>
                </c:pt>
                <c:pt idx="4">
                  <c:v>8962.5655111064061</c:v>
                </c:pt>
                <c:pt idx="5">
                  <c:v>8955.6434135601758</c:v>
                </c:pt>
                <c:pt idx="6">
                  <c:v>9008.9362539142458</c:v>
                </c:pt>
                <c:pt idx="7">
                  <c:v>8997.2414084786196</c:v>
                </c:pt>
                <c:pt idx="8">
                  <c:v>9000.2189000678736</c:v>
                </c:pt>
                <c:pt idx="9">
                  <c:v>8967.3709663067475</c:v>
                </c:pt>
                <c:pt idx="10">
                  <c:v>8967.2051437302489</c:v>
                </c:pt>
                <c:pt idx="11">
                  <c:v>8951.5546070874607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B-4499-A2F3-B0190FFA06D8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'Stacked_Habitat-acre'!$U$17:$AF$17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70.837232574223606</c:v>
                </c:pt>
                <c:pt idx="2">
                  <c:v>70.837232574223606</c:v>
                </c:pt>
                <c:pt idx="3">
                  <c:v>903.00358805565372</c:v>
                </c:pt>
                <c:pt idx="4">
                  <c:v>902.27886986718454</c:v>
                </c:pt>
                <c:pt idx="5">
                  <c:v>902.16912605110565</c:v>
                </c:pt>
                <c:pt idx="6">
                  <c:v>903.13338842343103</c:v>
                </c:pt>
                <c:pt idx="7">
                  <c:v>902.89674036745112</c:v>
                </c:pt>
                <c:pt idx="8">
                  <c:v>70.837232574223606</c:v>
                </c:pt>
                <c:pt idx="9">
                  <c:v>70.837232574223606</c:v>
                </c:pt>
                <c:pt idx="10">
                  <c:v>70.837232574223606</c:v>
                </c:pt>
                <c:pt idx="11">
                  <c:v>70.837232574223606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B-4499-A2F3-B0190FFA0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45515317390246"/>
          <c:y val="0.91724482356372106"/>
          <c:w val="0.511846564073657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1436347435515"/>
          <c:y val="5.0925925925925923E-2"/>
          <c:w val="0.84211908304797434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'Stacked_Habitat-acre'!$D$18:$O$18</c:f>
              <c:numCache>
                <c:formatCode>General</c:formatCode>
                <c:ptCount val="12"/>
                <c:pt idx="0">
                  <c:v>26159.921222453915</c:v>
                </c:pt>
                <c:pt idx="1">
                  <c:v>26157.015923838255</c:v>
                </c:pt>
                <c:pt idx="2">
                  <c:v>26240.533559684809</c:v>
                </c:pt>
                <c:pt idx="3">
                  <c:v>26292.835198146418</c:v>
                </c:pt>
                <c:pt idx="4">
                  <c:v>26113.379209682636</c:v>
                </c:pt>
                <c:pt idx="5">
                  <c:v>26119.494716839657</c:v>
                </c:pt>
                <c:pt idx="6">
                  <c:v>26224.811094995064</c:v>
                </c:pt>
                <c:pt idx="7">
                  <c:v>26213.167351016607</c:v>
                </c:pt>
                <c:pt idx="8">
                  <c:v>26250.183787104808</c:v>
                </c:pt>
                <c:pt idx="9">
                  <c:v>26236.137846822672</c:v>
                </c:pt>
                <c:pt idx="10">
                  <c:v>26235.871113653928</c:v>
                </c:pt>
                <c:pt idx="11">
                  <c:v>26210.696496576911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3-4A87-8B5B-961627C7FEA7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'Stacked_Habitat-acre'!$U$18:$AF$18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29.173570281196838</c:v>
                </c:pt>
                <c:pt idx="2">
                  <c:v>29.173570281196838</c:v>
                </c:pt>
                <c:pt idx="3">
                  <c:v>371.89254411811362</c:v>
                </c:pt>
                <c:pt idx="4">
                  <c:v>371.20114871617039</c:v>
                </c:pt>
                <c:pt idx="5">
                  <c:v>371.21834966964059</c:v>
                </c:pt>
                <c:pt idx="6">
                  <c:v>371.57926296593092</c:v>
                </c:pt>
                <c:pt idx="7">
                  <c:v>371.53262231356115</c:v>
                </c:pt>
                <c:pt idx="8">
                  <c:v>29.173570281196838</c:v>
                </c:pt>
                <c:pt idx="9">
                  <c:v>29.173570281196838</c:v>
                </c:pt>
                <c:pt idx="10">
                  <c:v>29.173570281196838</c:v>
                </c:pt>
                <c:pt idx="11">
                  <c:v>29.173570281196838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3-4A87-8B5B-961627C7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(acres)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625917320945675"/>
          <c:y val="0.92187445319335082"/>
          <c:w val="0.4947831391055892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55389970485858"/>
          <c:y val="5.0925925925925923E-2"/>
          <c:w val="0.8616792620141086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'Stacked_Habitat-acre'!$D$19:$O$19</c:f>
              <c:numCache>
                <c:formatCode>General</c:formatCode>
                <c:ptCount val="12"/>
                <c:pt idx="0">
                  <c:v>6933.4399819293421</c:v>
                </c:pt>
                <c:pt idx="1">
                  <c:v>6939.3108009716962</c:v>
                </c:pt>
                <c:pt idx="2">
                  <c:v>12472.368465476684</c:v>
                </c:pt>
                <c:pt idx="3">
                  <c:v>13699.478668392272</c:v>
                </c:pt>
                <c:pt idx="4">
                  <c:v>13691.089784349704</c:v>
                </c:pt>
                <c:pt idx="5">
                  <c:v>13230.233712463763</c:v>
                </c:pt>
                <c:pt idx="6">
                  <c:v>12745.284546331875</c:v>
                </c:pt>
                <c:pt idx="7">
                  <c:v>12745.284546331875</c:v>
                </c:pt>
                <c:pt idx="8">
                  <c:v>4436.2409065642214</c:v>
                </c:pt>
                <c:pt idx="9">
                  <c:v>6252.6713462488015</c:v>
                </c:pt>
                <c:pt idx="10">
                  <c:v>6486.9049864662975</c:v>
                </c:pt>
                <c:pt idx="11">
                  <c:v>12818.296522419005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7-458E-A41A-000BB0BD388A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'Stacked_Habitat-acre'!$U$19:$AF$19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101.15596355486782</c:v>
                </c:pt>
                <c:pt idx="2">
                  <c:v>101.15596355486782</c:v>
                </c:pt>
                <c:pt idx="3">
                  <c:v>4189.9900020181758</c:v>
                </c:pt>
                <c:pt idx="4">
                  <c:v>4169.8323355779212</c:v>
                </c:pt>
                <c:pt idx="5">
                  <c:v>3505.8097540938757</c:v>
                </c:pt>
                <c:pt idx="6">
                  <c:v>3306.436679685296</c:v>
                </c:pt>
                <c:pt idx="7">
                  <c:v>3306.436679685296</c:v>
                </c:pt>
                <c:pt idx="8">
                  <c:v>101.15596355486782</c:v>
                </c:pt>
                <c:pt idx="9">
                  <c:v>101.15596355486782</c:v>
                </c:pt>
                <c:pt idx="10">
                  <c:v>101.15596355486782</c:v>
                </c:pt>
                <c:pt idx="11">
                  <c:v>101.15596355486782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7-458E-A41A-000BB0BD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584432255805814"/>
          <c:y val="0.92187445319335082"/>
          <c:w val="0.511846564073657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04963304828073"/>
          <c:y val="5.0925925925925923E-2"/>
          <c:w val="0.78418381743354804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'Stacked_Habitat-acre'!$A$33</c:f>
              <c:strCache>
                <c:ptCount val="1"/>
                <c:pt idx="0">
                  <c:v>Wetlands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'Stacked_Habitat-acre'!$D$34:$O$34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D-4DC3-9FD4-35228EB26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</a:t>
                </a:r>
                <a:r>
                  <a:rPr lang="en-US" baseline="0"/>
                  <a:t> Habitat Area (acres)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'Stacked_Habitat-acre'!$D$20:$O$20</c:f>
              <c:numCache>
                <c:formatCode>General</c:formatCode>
                <c:ptCount val="12"/>
                <c:pt idx="0">
                  <c:v>2337.1374218511728</c:v>
                </c:pt>
                <c:pt idx="1">
                  <c:v>2186.1424019822321</c:v>
                </c:pt>
                <c:pt idx="2">
                  <c:v>2186.1424019822321</c:v>
                </c:pt>
                <c:pt idx="3">
                  <c:v>10405.438022305923</c:v>
                </c:pt>
                <c:pt idx="4">
                  <c:v>10565.525315358198</c:v>
                </c:pt>
                <c:pt idx="5">
                  <c:v>10682.892743365685</c:v>
                </c:pt>
                <c:pt idx="6">
                  <c:v>10614.29743178699</c:v>
                </c:pt>
                <c:pt idx="7">
                  <c:v>10538.918197496161</c:v>
                </c:pt>
                <c:pt idx="8">
                  <c:v>2186.1424019822321</c:v>
                </c:pt>
                <c:pt idx="9">
                  <c:v>2186.1424019822321</c:v>
                </c:pt>
                <c:pt idx="10">
                  <c:v>2186.1424019822321</c:v>
                </c:pt>
                <c:pt idx="11">
                  <c:v>9333.2757079393305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7-46D3-91E0-0370C90FA484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'Stacked_Habitat-acre'!$U$20:$AF$20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13.64270230098257</c:v>
                </c:pt>
                <c:pt idx="2">
                  <c:v>13.64270230098257</c:v>
                </c:pt>
                <c:pt idx="3">
                  <c:v>445.93249584863497</c:v>
                </c:pt>
                <c:pt idx="4">
                  <c:v>452.24374638289305</c:v>
                </c:pt>
                <c:pt idx="5">
                  <c:v>460.31689517309331</c:v>
                </c:pt>
                <c:pt idx="6">
                  <c:v>455.15623263893741</c:v>
                </c:pt>
                <c:pt idx="7">
                  <c:v>450.8833112488112</c:v>
                </c:pt>
                <c:pt idx="8">
                  <c:v>13.64270230098257</c:v>
                </c:pt>
                <c:pt idx="9">
                  <c:v>13.64270230098257</c:v>
                </c:pt>
                <c:pt idx="10">
                  <c:v>13.64270230098257</c:v>
                </c:pt>
                <c:pt idx="11">
                  <c:v>13.64270230098257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7-46D3-91E0-0370C90FA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29554835942725"/>
          <c:y val="0.87094852726742478"/>
          <c:w val="0.4584795043883200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77954655698661E-2"/>
          <c:y val="5.0925925925925923E-2"/>
          <c:w val="0.87295523399761843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'Stacked_Habitat-acre'!$D$21:$O$21</c:f>
              <c:numCache>
                <c:formatCode>General</c:formatCode>
                <c:ptCount val="12"/>
                <c:pt idx="0">
                  <c:v>6751.953323025492</c:v>
                </c:pt>
                <c:pt idx="1">
                  <c:v>8693.1809200818898</c:v>
                </c:pt>
                <c:pt idx="2">
                  <c:v>16723.951580062068</c:v>
                </c:pt>
                <c:pt idx="3">
                  <c:v>26186.358399927194</c:v>
                </c:pt>
                <c:pt idx="4">
                  <c:v>24972.787411627018</c:v>
                </c:pt>
                <c:pt idx="5">
                  <c:v>24532.632795964942</c:v>
                </c:pt>
                <c:pt idx="6">
                  <c:v>24327.877144780574</c:v>
                </c:pt>
                <c:pt idx="7">
                  <c:v>24289.652308582718</c:v>
                </c:pt>
                <c:pt idx="8">
                  <c:v>6328.2441290482375</c:v>
                </c:pt>
                <c:pt idx="9">
                  <c:v>6132.9159040263939</c:v>
                </c:pt>
                <c:pt idx="10">
                  <c:v>6316.5163578795818</c:v>
                </c:pt>
                <c:pt idx="11">
                  <c:v>5339.5177667451917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3-459E-84B9-407B9CF81FBE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'Stacked_Habitat-acre'!$U$21:$AF$21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33.522420927173208</c:v>
                </c:pt>
                <c:pt idx="2">
                  <c:v>33.522420927173208</c:v>
                </c:pt>
                <c:pt idx="3">
                  <c:v>1506.0076684387311</c:v>
                </c:pt>
                <c:pt idx="4">
                  <c:v>1150.7291783159076</c:v>
                </c:pt>
                <c:pt idx="5">
                  <c:v>1112.4076864754184</c:v>
                </c:pt>
                <c:pt idx="6">
                  <c:v>1102.2482165816041</c:v>
                </c:pt>
                <c:pt idx="7">
                  <c:v>1100.7325954913399</c:v>
                </c:pt>
                <c:pt idx="8">
                  <c:v>33.522420927173208</c:v>
                </c:pt>
                <c:pt idx="9">
                  <c:v>33.522420927173208</c:v>
                </c:pt>
                <c:pt idx="10">
                  <c:v>33.522420927173208</c:v>
                </c:pt>
                <c:pt idx="11">
                  <c:v>33.522420927173208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3-459E-84B9-407B9CF8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41895526754115"/>
          <c:y val="0.89409667541557303"/>
          <c:w val="0.453122378384567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'Stacked_Habitat-acre'!$D$22:$O$22</c:f>
              <c:numCache>
                <c:formatCode>General</c:formatCode>
                <c:ptCount val="12"/>
                <c:pt idx="0">
                  <c:v>14474.942663666747</c:v>
                </c:pt>
                <c:pt idx="1">
                  <c:v>15095.338456836864</c:v>
                </c:pt>
                <c:pt idx="2">
                  <c:v>27131.602654025221</c:v>
                </c:pt>
                <c:pt idx="3">
                  <c:v>29800.980689990214</c:v>
                </c:pt>
                <c:pt idx="4">
                  <c:v>30632.898600398526</c:v>
                </c:pt>
                <c:pt idx="5">
                  <c:v>29513.695208926787</c:v>
                </c:pt>
                <c:pt idx="6">
                  <c:v>28530.187957786449</c:v>
                </c:pt>
                <c:pt idx="7">
                  <c:v>28470.851666377901</c:v>
                </c:pt>
                <c:pt idx="8">
                  <c:v>16683.945784117241</c:v>
                </c:pt>
                <c:pt idx="9">
                  <c:v>13601.666352481972</c:v>
                </c:pt>
                <c:pt idx="10">
                  <c:v>14111.203420134992</c:v>
                </c:pt>
                <c:pt idx="11">
                  <c:v>13249.378692444801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2-4D6C-A9AA-B3F57AB5CB13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'Stacked_Habitat-acre'!$U$22:$AF$22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91.218516199095092</c:v>
                </c:pt>
                <c:pt idx="2">
                  <c:v>91.218516199095092</c:v>
                </c:pt>
                <c:pt idx="3">
                  <c:v>3778.3701270941933</c:v>
                </c:pt>
                <c:pt idx="4">
                  <c:v>5129.7457961494065</c:v>
                </c:pt>
                <c:pt idx="5">
                  <c:v>3530.1527015706506</c:v>
                </c:pt>
                <c:pt idx="6">
                  <c:v>3092.4848178518309</c:v>
                </c:pt>
                <c:pt idx="7">
                  <c:v>3079.1453583128114</c:v>
                </c:pt>
                <c:pt idx="8">
                  <c:v>91.218516199095092</c:v>
                </c:pt>
                <c:pt idx="9">
                  <c:v>91.218516199095092</c:v>
                </c:pt>
                <c:pt idx="10">
                  <c:v>91.218516199095092</c:v>
                </c:pt>
                <c:pt idx="11">
                  <c:v>91.218516199095092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2-4D6C-A9AA-B3F57AB5C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078027047848984"/>
          <c:y val="0.87094852726742478"/>
          <c:w val="0.4528943298164324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0652341856883"/>
          <c:y val="5.0925925925925923E-2"/>
          <c:w val="0.83416810872989522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'Stacked_Habitat-acre'!$D$23:$O$23</c:f>
              <c:numCache>
                <c:formatCode>General</c:formatCode>
                <c:ptCount val="12"/>
                <c:pt idx="0">
                  <c:v>20965.183072419841</c:v>
                </c:pt>
                <c:pt idx="1">
                  <c:v>22045.03778216205</c:v>
                </c:pt>
                <c:pt idx="2">
                  <c:v>34798.841648245885</c:v>
                </c:pt>
                <c:pt idx="3">
                  <c:v>34319.86469901121</c:v>
                </c:pt>
                <c:pt idx="4">
                  <c:v>32616.461941185076</c:v>
                </c:pt>
                <c:pt idx="5">
                  <c:v>41115.279293443658</c:v>
                </c:pt>
                <c:pt idx="6">
                  <c:v>42537.382917998963</c:v>
                </c:pt>
                <c:pt idx="7">
                  <c:v>41042.662423639376</c:v>
                </c:pt>
                <c:pt idx="8">
                  <c:v>23114.754587665331</c:v>
                </c:pt>
                <c:pt idx="9">
                  <c:v>19901.464363819432</c:v>
                </c:pt>
                <c:pt idx="10">
                  <c:v>20964.281085331597</c:v>
                </c:pt>
                <c:pt idx="11">
                  <c:v>21110.300310585466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0D5-8CAC-08654B8DB25F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'Stacked_Habitat-acre'!$U$23:$AF$23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646.34508786544052</c:v>
                </c:pt>
                <c:pt idx="2">
                  <c:v>646.34508786544052</c:v>
                </c:pt>
                <c:pt idx="3">
                  <c:v>9912.1014753398886</c:v>
                </c:pt>
                <c:pt idx="4">
                  <c:v>9774.6524423614192</c:v>
                </c:pt>
                <c:pt idx="5">
                  <c:v>14165.37896977628</c:v>
                </c:pt>
                <c:pt idx="6">
                  <c:v>18024.115269361933</c:v>
                </c:pt>
                <c:pt idx="7">
                  <c:v>14026.216778571908</c:v>
                </c:pt>
                <c:pt idx="8">
                  <c:v>646.34508786544052</c:v>
                </c:pt>
                <c:pt idx="9">
                  <c:v>646.34508786544052</c:v>
                </c:pt>
                <c:pt idx="10">
                  <c:v>646.34508786544052</c:v>
                </c:pt>
                <c:pt idx="11">
                  <c:v>646.34508786544052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0D5-8CAC-08654B8DB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38988053304069"/>
          <c:y val="0.88020778652668419"/>
          <c:w val="0.433547649821537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L25 - Little Bear Below Hyrum Reservoir at Mendon</a:t>
            </a:r>
          </a:p>
        </c:rich>
      </c:tx>
      <c:layout>
        <c:manualLayout>
          <c:xMode val="edge"/>
          <c:yMode val="edge"/>
          <c:x val="0.19602570478108561"/>
          <c:y val="2.2004753259318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91083476982626"/>
          <c:y val="0.10044215919903939"/>
          <c:w val="0.80943503937007866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v>Current Flow at Mendon Road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Q_Analysis_Cfs!$T$24:$AE$24</c:f>
              <c:numCache>
                <c:formatCode>General</c:formatCode>
                <c:ptCount val="12"/>
                <c:pt idx="0">
                  <c:v>12.394792771392698</c:v>
                </c:pt>
                <c:pt idx="1">
                  <c:v>8.7999047230965974</c:v>
                </c:pt>
                <c:pt idx="2">
                  <c:v>17.728343323280644</c:v>
                </c:pt>
                <c:pt idx="3">
                  <c:v>26.554492675714634</c:v>
                </c:pt>
                <c:pt idx="4">
                  <c:v>21.438266186268773</c:v>
                </c:pt>
                <c:pt idx="5">
                  <c:v>8.7070680439995787</c:v>
                </c:pt>
                <c:pt idx="6">
                  <c:v>4.4633742488257377</c:v>
                </c:pt>
                <c:pt idx="7">
                  <c:v>5.4603458282647566</c:v>
                </c:pt>
                <c:pt idx="8">
                  <c:v>5.8606434525538065</c:v>
                </c:pt>
                <c:pt idx="9">
                  <c:v>5.4687089820733137</c:v>
                </c:pt>
                <c:pt idx="10">
                  <c:v>8.5488102220060931</c:v>
                </c:pt>
                <c:pt idx="11">
                  <c:v>10.150723700052035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E-49DF-B9C5-B12D2D35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21400"/>
        <c:axId val="208321792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Jan-03</c:v>
                </c:pt>
                <c:pt idx="1">
                  <c:v>Feb-03</c:v>
                </c:pt>
                <c:pt idx="2">
                  <c:v>Mar-03</c:v>
                </c:pt>
                <c:pt idx="3">
                  <c:v>Apr-03</c:v>
                </c:pt>
                <c:pt idx="4">
                  <c:v>May-03</c:v>
                </c:pt>
                <c:pt idx="5">
                  <c:v>Jun-03</c:v>
                </c:pt>
                <c:pt idx="6">
                  <c:v>Jul-03</c:v>
                </c:pt>
                <c:pt idx="7">
                  <c:v>Aug-03</c:v>
                </c:pt>
                <c:pt idx="8">
                  <c:v>Sep-03</c:v>
                </c:pt>
                <c:pt idx="9">
                  <c:v>Oct-03</c:v>
                </c:pt>
                <c:pt idx="10">
                  <c:v>Nov-03</c:v>
                </c:pt>
                <c:pt idx="11">
                  <c:v>Dec-03</c:v>
                </c:pt>
              </c:strCache>
            </c:strRef>
          </c:cat>
          <c:val>
            <c:numRef>
              <c:f>Q_Analysis_Cfs!$F$24:$Q$24</c:f>
              <c:numCache>
                <c:formatCode>General</c:formatCode>
                <c:ptCount val="12"/>
                <c:pt idx="0">
                  <c:v>0</c:v>
                </c:pt>
                <c:pt idx="1">
                  <c:v>8.0573399999999999</c:v>
                </c:pt>
                <c:pt idx="2">
                  <c:v>10.743120000000001</c:v>
                </c:pt>
                <c:pt idx="3">
                  <c:v>17.822869377553978</c:v>
                </c:pt>
                <c:pt idx="4">
                  <c:v>2.6857800000000003</c:v>
                </c:pt>
                <c:pt idx="5">
                  <c:v>1.3428900000000001</c:v>
                </c:pt>
                <c:pt idx="6">
                  <c:v>1.3428900000000001</c:v>
                </c:pt>
                <c:pt idx="7">
                  <c:v>1.3428900000000001</c:v>
                </c:pt>
                <c:pt idx="8">
                  <c:v>1.3428900000000001</c:v>
                </c:pt>
                <c:pt idx="9">
                  <c:v>1.3428900000000001</c:v>
                </c:pt>
                <c:pt idx="10">
                  <c:v>20.678182675409296</c:v>
                </c:pt>
                <c:pt idx="11">
                  <c:v>123.9820246262337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E-49DF-B9C5-B12D2D35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1400"/>
        <c:axId val="208321792"/>
      </c:lineChart>
      <c:catAx>
        <c:axId val="20832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792"/>
        <c:crosses val="autoZero"/>
        <c:auto val="1"/>
        <c:lblAlgn val="ctr"/>
        <c:lblOffset val="100"/>
        <c:noMultiLvlLbl val="0"/>
      </c:catAx>
      <c:valAx>
        <c:axId val="2083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51319479616985"/>
          <c:y val="0.13601619610166274"/>
          <c:w val="0.49669056918386123"/>
          <c:h val="0.17250535364747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'Stacked_Habitat-acre'!$D$24:$O$24</c:f>
              <c:numCache>
                <c:formatCode>General</c:formatCode>
                <c:ptCount val="12"/>
                <c:pt idx="0">
                  <c:v>2505.30072679254</c:v>
                </c:pt>
                <c:pt idx="1">
                  <c:v>2505.30072679254</c:v>
                </c:pt>
                <c:pt idx="2">
                  <c:v>9587.8869124172452</c:v>
                </c:pt>
                <c:pt idx="3">
                  <c:v>12817.400687463147</c:v>
                </c:pt>
                <c:pt idx="4">
                  <c:v>12809.5597999247</c:v>
                </c:pt>
                <c:pt idx="5">
                  <c:v>12354.110482212653</c:v>
                </c:pt>
                <c:pt idx="6">
                  <c:v>11662.058175565151</c:v>
                </c:pt>
                <c:pt idx="7">
                  <c:v>11662.058175565151</c:v>
                </c:pt>
                <c:pt idx="8">
                  <c:v>4150.5664351513369</c:v>
                </c:pt>
                <c:pt idx="9">
                  <c:v>2505.30072679254</c:v>
                </c:pt>
                <c:pt idx="10">
                  <c:v>2505.30072679254</c:v>
                </c:pt>
                <c:pt idx="11">
                  <c:v>5698.5090874817552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2-4D6C-A9AA-B3F57AB5CB13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'Stacked_Habitat-acre'!$U$24:$AF$24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39.358258528089436</c:v>
                </c:pt>
                <c:pt idx="2">
                  <c:v>39.358258528089436</c:v>
                </c:pt>
                <c:pt idx="3">
                  <c:v>1630.2618642952514</c:v>
                </c:pt>
                <c:pt idx="4">
                  <c:v>1622.4188205517337</c:v>
                </c:pt>
                <c:pt idx="5">
                  <c:v>1354.7960778608874</c:v>
                </c:pt>
                <c:pt idx="6">
                  <c:v>1286.4846033049243</c:v>
                </c:pt>
                <c:pt idx="7">
                  <c:v>1286.4846033049243</c:v>
                </c:pt>
                <c:pt idx="8">
                  <c:v>39.358258528089436</c:v>
                </c:pt>
                <c:pt idx="9">
                  <c:v>39.358258528089436</c:v>
                </c:pt>
                <c:pt idx="10">
                  <c:v>39.358258528089436</c:v>
                </c:pt>
                <c:pt idx="11">
                  <c:v>39.358258528089436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2-4D6C-A9AA-B3F57AB5C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76309448576151"/>
          <c:y val="0.91724482356372106"/>
          <c:w val="0.4584795043883200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'Stacked_Habitat-acre'!$D$25:$O$25</c:f>
              <c:numCache>
                <c:formatCode>General</c:formatCode>
                <c:ptCount val="12"/>
                <c:pt idx="0">
                  <c:v>3616.8477135624344</c:v>
                </c:pt>
                <c:pt idx="1">
                  <c:v>3383.1746795053587</c:v>
                </c:pt>
                <c:pt idx="2">
                  <c:v>3383.1746795053587</c:v>
                </c:pt>
                <c:pt idx="3">
                  <c:v>16102.983233986894</c:v>
                </c:pt>
                <c:pt idx="4">
                  <c:v>16102.983233986894</c:v>
                </c:pt>
                <c:pt idx="5">
                  <c:v>16102.983233986894</c:v>
                </c:pt>
                <c:pt idx="6">
                  <c:v>16102.983233986894</c:v>
                </c:pt>
                <c:pt idx="7">
                  <c:v>16102.983233986894</c:v>
                </c:pt>
                <c:pt idx="8">
                  <c:v>3383.1746795053587</c:v>
                </c:pt>
                <c:pt idx="9">
                  <c:v>3383.1746795053587</c:v>
                </c:pt>
                <c:pt idx="10">
                  <c:v>3383.1746795053587</c:v>
                </c:pt>
                <c:pt idx="11">
                  <c:v>14443.753537423696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0D5-8CAC-08654B8DB25F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'Stacked_Habitat-acre'!$U$25:$AF$25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36.819536056071549</c:v>
                </c:pt>
                <c:pt idx="2">
                  <c:v>36.819536056071549</c:v>
                </c:pt>
                <c:pt idx="3">
                  <c:v>1203.5025940784667</c:v>
                </c:pt>
                <c:pt idx="4">
                  <c:v>1203.5025940784667</c:v>
                </c:pt>
                <c:pt idx="5">
                  <c:v>1203.5025940784667</c:v>
                </c:pt>
                <c:pt idx="6">
                  <c:v>1203.5025940784667</c:v>
                </c:pt>
                <c:pt idx="7">
                  <c:v>1203.5025940784667</c:v>
                </c:pt>
                <c:pt idx="8">
                  <c:v>36.819536056071549</c:v>
                </c:pt>
                <c:pt idx="9">
                  <c:v>36.819536056071549</c:v>
                </c:pt>
                <c:pt idx="10">
                  <c:v>36.819536056071549</c:v>
                </c:pt>
                <c:pt idx="11">
                  <c:v>36.819536056071549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0D5-8CAC-08654B8DB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layout>
            <c:manualLayout>
              <c:xMode val="edge"/>
              <c:yMode val="edge"/>
              <c:x val="8.7147585120263063E-3"/>
              <c:y val="0.15523512685914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82627153165092"/>
          <c:y val="0.91261519393409141"/>
          <c:w val="0.4363440396162560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45476997319524E-2"/>
          <c:y val="5.0925925925925923E-2"/>
          <c:w val="0.8784878198432241"/>
          <c:h val="0.7116739574219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'Stacked_Habitat-acre'!$A$1</c:f>
              <c:strCache>
                <c:ptCount val="1"/>
                <c:pt idx="0">
                  <c:v>Aquatic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'Stacked_Habitat-acre'!$D$26:$O$26</c:f>
              <c:numCache>
                <c:formatCode>General</c:formatCode>
                <c:ptCount val="12"/>
                <c:pt idx="0">
                  <c:v>4671.3755758097568</c:v>
                </c:pt>
                <c:pt idx="1">
                  <c:v>4675.3310150658754</c:v>
                </c:pt>
                <c:pt idx="2">
                  <c:v>4475.4533867149312</c:v>
                </c:pt>
                <c:pt idx="3">
                  <c:v>8587.0810292804872</c:v>
                </c:pt>
                <c:pt idx="4">
                  <c:v>8587.0810292804872</c:v>
                </c:pt>
                <c:pt idx="5">
                  <c:v>8625.2410820625464</c:v>
                </c:pt>
                <c:pt idx="6">
                  <c:v>8587.0810292804872</c:v>
                </c:pt>
                <c:pt idx="7">
                  <c:v>8587.0810292804872</c:v>
                </c:pt>
                <c:pt idx="8">
                  <c:v>1804.1126098800357</c:v>
                </c:pt>
                <c:pt idx="9">
                  <c:v>4212.7106150134159</c:v>
                </c:pt>
                <c:pt idx="10">
                  <c:v>4370.5245297219626</c:v>
                </c:pt>
                <c:pt idx="11">
                  <c:v>7702.2797695670033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2-4D6C-A9AA-B3F57AB5CB13}"/>
            </c:ext>
          </c:extLst>
        </c:ser>
        <c:ser>
          <c:idx val="1"/>
          <c:order val="1"/>
          <c:tx>
            <c:strRef>
              <c:f>'Stacked_Habitat-acre'!$R$1</c:f>
              <c:strCache>
                <c:ptCount val="1"/>
                <c:pt idx="0">
                  <c:v>Floodplain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'Stacked_Habitat-acre'!$D$1:$O$1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'Stacked_Habitat-acre'!$U$26:$AF$26</c:f>
              <c:numCache>
                <c:formatCode>General</c:formatCode>
                <c:ptCount val="12"/>
                <c:pt idx="0">
                  <c:v>6.1062210698910011</c:v>
                </c:pt>
                <c:pt idx="1">
                  <c:v>16.80944961003874</c:v>
                </c:pt>
                <c:pt idx="2">
                  <c:v>16.80944961003874</c:v>
                </c:pt>
                <c:pt idx="3">
                  <c:v>549.44245304733897</c:v>
                </c:pt>
                <c:pt idx="4">
                  <c:v>549.44245304733897</c:v>
                </c:pt>
                <c:pt idx="5">
                  <c:v>551.18696205959236</c:v>
                </c:pt>
                <c:pt idx="6">
                  <c:v>549.44245304733897</c:v>
                </c:pt>
                <c:pt idx="7">
                  <c:v>549.44245304733897</c:v>
                </c:pt>
                <c:pt idx="8">
                  <c:v>16.80944961003874</c:v>
                </c:pt>
                <c:pt idx="9">
                  <c:v>16.80944961003874</c:v>
                </c:pt>
                <c:pt idx="10">
                  <c:v>16.80944961003874</c:v>
                </c:pt>
                <c:pt idx="11">
                  <c:v>16.80944961003874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2-4D6C-A9AA-B3F57AB5C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81864"/>
        <c:axId val="413082520"/>
      </c:barChart>
      <c:catAx>
        <c:axId val="4130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2520"/>
        <c:crosses val="autoZero"/>
        <c:auto val="1"/>
        <c:lblAlgn val="ctr"/>
        <c:lblOffset val="100"/>
        <c:noMultiLvlLbl val="0"/>
      </c:catAx>
      <c:valAx>
        <c:axId val="413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Suitable Habitat Area (Acres)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65190377491832"/>
          <c:y val="0.91724482356372106"/>
          <c:w val="0.416590695099163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Hyrum Data</a:t>
            </a:r>
          </a:p>
        </c:rich>
      </c:tx>
      <c:layout>
        <c:manualLayout>
          <c:xMode val="edge"/>
          <c:yMode val="edge"/>
          <c:x val="0.44036656891495596"/>
          <c:y val="4.8582995951417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8093320925843"/>
          <c:y val="5.0925925925925923E-2"/>
          <c:w val="0.85600202486456356"/>
          <c:h val="0.82045031080163644"/>
        </c:manualLayout>
      </c:layout>
      <c:areaChart>
        <c:grouping val="stacked"/>
        <c:varyColors val="0"/>
        <c:ser>
          <c:idx val="2"/>
          <c:order val="2"/>
          <c:tx>
            <c:v>Flow to j24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val>
            <c:numRef>
              <c:f>Q!$C$23:$N$23</c:f>
              <c:numCache>
                <c:formatCode>General</c:formatCode>
                <c:ptCount val="12"/>
                <c:pt idx="1">
                  <c:v>8.0573399999999999</c:v>
                </c:pt>
                <c:pt idx="2">
                  <c:v>10.743120000000001</c:v>
                </c:pt>
                <c:pt idx="3">
                  <c:v>17.822869377553978</c:v>
                </c:pt>
                <c:pt idx="4">
                  <c:v>2.6857800000000003</c:v>
                </c:pt>
                <c:pt idx="5">
                  <c:v>1.3428900000000001</c:v>
                </c:pt>
                <c:pt idx="6">
                  <c:v>1.3428900000000001</c:v>
                </c:pt>
                <c:pt idx="7">
                  <c:v>1.3428900000000001</c:v>
                </c:pt>
                <c:pt idx="8">
                  <c:v>1.3428900000000001</c:v>
                </c:pt>
                <c:pt idx="9">
                  <c:v>1.3428900000000001</c:v>
                </c:pt>
                <c:pt idx="10">
                  <c:v>20.678182675409296</c:v>
                </c:pt>
                <c:pt idx="11">
                  <c:v>123.9820246262337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A-40B0-B080-9F8047E02D0B}"/>
            </c:ext>
          </c:extLst>
        </c:ser>
        <c:ser>
          <c:idx val="3"/>
          <c:order val="3"/>
          <c:tx>
            <c:v>Flow to S.Cache Exist</c:v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val>
            <c:numRef>
              <c:f>Q!$C$24:$N$24</c:f>
              <c:numCache>
                <c:formatCode>General</c:formatCode>
                <c:ptCount val="12"/>
                <c:pt idx="4">
                  <c:v>21.507100132802357</c:v>
                </c:pt>
                <c:pt idx="5">
                  <c:v>29.233275260771229</c:v>
                </c:pt>
                <c:pt idx="6">
                  <c:v>27.696719173389727</c:v>
                </c:pt>
                <c:pt idx="7">
                  <c:v>24.680596132728223</c:v>
                </c:pt>
                <c:pt idx="8">
                  <c:v>13.956638941487977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A-40B0-B080-9F8047E02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14224"/>
        <c:axId val="564717832"/>
      </c:areaChart>
      <c:lineChart>
        <c:grouping val="standard"/>
        <c:varyColors val="0"/>
        <c:ser>
          <c:idx val="0"/>
          <c:order val="0"/>
          <c:tx>
            <c:v>Releases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[3]STOR!$B$1:$M$1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RR!$B$5:$M$5</c:f>
              <c:numCache>
                <c:formatCode>General</c:formatCode>
                <c:ptCount val="12"/>
                <c:pt idx="1">
                  <c:v>8.0573399999999999</c:v>
                </c:pt>
                <c:pt idx="2">
                  <c:v>10.743120000000001</c:v>
                </c:pt>
                <c:pt idx="3">
                  <c:v>17.822869377553978</c:v>
                </c:pt>
                <c:pt idx="4">
                  <c:v>56.808604814612252</c:v>
                </c:pt>
                <c:pt idx="5">
                  <c:v>89.082715702853037</c:v>
                </c:pt>
                <c:pt idx="6">
                  <c:v>86.66207535021951</c:v>
                </c:pt>
                <c:pt idx="7">
                  <c:v>67.181468887594178</c:v>
                </c:pt>
                <c:pt idx="8">
                  <c:v>15.29952894148798</c:v>
                </c:pt>
                <c:pt idx="9">
                  <c:v>1.3428900000000001</c:v>
                </c:pt>
                <c:pt idx="10">
                  <c:v>20.678182675409296</c:v>
                </c:pt>
                <c:pt idx="11">
                  <c:v>123.9820246262337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A-40B0-B080-9F8047E02D0B}"/>
            </c:ext>
          </c:extLst>
        </c:ser>
        <c:ser>
          <c:idx val="1"/>
          <c:order val="1"/>
          <c:tx>
            <c:v>Inflow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cat>
            <c:strRef>
              <c:f>[3]Q!$C$1:$N$1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Q!$C$28:$N$28</c:f>
              <c:numCache>
                <c:formatCode>General</c:formatCode>
                <c:ptCount val="12"/>
                <c:pt idx="0">
                  <c:v>19.014407137768568</c:v>
                </c:pt>
                <c:pt idx="1">
                  <c:v>19.037422641839413</c:v>
                </c:pt>
                <c:pt idx="2">
                  <c:v>51.46054997915229</c:v>
                </c:pt>
                <c:pt idx="3">
                  <c:v>82.71093112700089</c:v>
                </c:pt>
                <c:pt idx="4">
                  <c:v>81.882502575337227</c:v>
                </c:pt>
                <c:pt idx="5">
                  <c:v>36.848912785259046</c:v>
                </c:pt>
                <c:pt idx="8">
                  <c:v>8.9019055980699182</c:v>
                </c:pt>
                <c:pt idx="9">
                  <c:v>16.347785159692368</c:v>
                </c:pt>
                <c:pt idx="10">
                  <c:v>17.266170508515714</c:v>
                </c:pt>
                <c:pt idx="11">
                  <c:v>56.83752462623368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2A-40B0-B080-9F8047E02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14224"/>
        <c:axId val="564717832"/>
      </c:lineChart>
      <c:catAx>
        <c:axId val="5647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7832"/>
        <c:crosses val="autoZero"/>
        <c:auto val="1"/>
        <c:lblAlgn val="ctr"/>
        <c:lblOffset val="100"/>
        <c:tickLblSkip val="1"/>
        <c:noMultiLvlLbl val="0"/>
      </c:catAx>
      <c:valAx>
        <c:axId val="5647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(Mm3/month)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06318133024314"/>
          <c:y val="0.10385773628979866"/>
          <c:w val="0.2187343505045885"/>
          <c:h val="0.22507762373159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Hyrum Storage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22055654787301E-2"/>
          <c:y val="2.9898055532613523E-2"/>
          <c:w val="0.85571166673960397"/>
          <c:h val="0.83905551890145258"/>
        </c:manualLayout>
      </c:layout>
      <c:lineChart>
        <c:grouping val="standard"/>
        <c:varyColors val="0"/>
        <c:ser>
          <c:idx val="0"/>
          <c:order val="0"/>
          <c:tx>
            <c:v>Monthly Storage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  <a:effectLst/>
            </c:spPr>
          </c:marker>
          <c:cat>
            <c:strRef>
              <c:f>[3]STOR!$B$1:$M$1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STOR!$B$2:$M$2</c:f>
              <c:numCache>
                <c:formatCode>General</c:formatCode>
                <c:ptCount val="12"/>
                <c:pt idx="0">
                  <c:v>3404.9988000000003</c:v>
                </c:pt>
                <c:pt idx="1">
                  <c:v>5201.4857688484472</c:v>
                </c:pt>
                <c:pt idx="2">
                  <c:v>5864.3626030564756</c:v>
                </c:pt>
                <c:pt idx="3">
                  <c:v>8322.5081345682502</c:v>
                </c:pt>
                <c:pt idx="4">
                  <c:v>12213.219966208446</c:v>
                </c:pt>
                <c:pt idx="5">
                  <c:v>14417.886060784895</c:v>
                </c:pt>
                <c:pt idx="6">
                  <c:v>11996.972098882017</c:v>
                </c:pt>
                <c:pt idx="7">
                  <c:v>7263.596409410361</c:v>
                </c:pt>
                <c:pt idx="8">
                  <c:v>3631.6141902701579</c:v>
                </c:pt>
                <c:pt idx="9">
                  <c:v>3404.9988000000003</c:v>
                </c:pt>
                <c:pt idx="10">
                  <c:v>4259.5560473956148</c:v>
                </c:pt>
                <c:pt idx="11">
                  <c:v>4053.57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205-95A1-5D5E082C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14224"/>
        <c:axId val="564717832"/>
      </c:lineChart>
      <c:scatterChart>
        <c:scatterStyle val="smoothMarker"/>
        <c:varyColors val="0"/>
        <c:ser>
          <c:idx val="1"/>
          <c:order val="1"/>
          <c:tx>
            <c:v>Capacity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STOR_MaxMin!$B$1:$M$1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xVal>
          <c:yVal>
            <c:numRef>
              <c:f>STOR_MaxMin!$B$3:$M$3</c:f>
              <c:numCache>
                <c:formatCode>General</c:formatCode>
                <c:ptCount val="12"/>
                <c:pt idx="0">
                  <c:v>23.046340000000001</c:v>
                </c:pt>
                <c:pt idx="1">
                  <c:v>23.046340000000001</c:v>
                </c:pt>
                <c:pt idx="2">
                  <c:v>23.046340000000001</c:v>
                </c:pt>
                <c:pt idx="3">
                  <c:v>23.046340000000001</c:v>
                </c:pt>
                <c:pt idx="4">
                  <c:v>23.046340000000001</c:v>
                </c:pt>
                <c:pt idx="5">
                  <c:v>23.046340000000001</c:v>
                </c:pt>
                <c:pt idx="6">
                  <c:v>23.046340000000001</c:v>
                </c:pt>
                <c:pt idx="7">
                  <c:v>23.046340000000001</c:v>
                </c:pt>
                <c:pt idx="8">
                  <c:v>23.046340000000001</c:v>
                </c:pt>
                <c:pt idx="9">
                  <c:v>23.046340000000001</c:v>
                </c:pt>
                <c:pt idx="10">
                  <c:v>23.046340000000001</c:v>
                </c:pt>
                <c:pt idx="11">
                  <c:v>23.046340000000001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35-4205-95A1-5D5E082C37D6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STOR_MaxMin!$B$1:$M$1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xVal>
          <c:yVal>
            <c:numRef>
              <c:f>STOR_MaxMin!$B$4:$M$4</c:f>
              <c:numCache>
                <c:formatCode>General</c:formatCode>
                <c:ptCount val="12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35-4205-95A1-5D5E082C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14224"/>
        <c:axId val="564717832"/>
      </c:scatterChart>
      <c:catAx>
        <c:axId val="5647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7832"/>
        <c:crosses val="autoZero"/>
        <c:auto val="1"/>
        <c:lblAlgn val="ctr"/>
        <c:lblOffset val="100"/>
        <c:tickLblSkip val="1"/>
        <c:noMultiLvlLbl val="0"/>
      </c:catAx>
      <c:valAx>
        <c:axId val="5647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 (Mm3)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300958047892117"/>
          <c:y val="0.20429838360189329"/>
          <c:w val="0.22825178400639323"/>
          <c:h val="0.16552925566093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Hyrum Reservoir Operational Data</a:t>
            </a:r>
          </a:p>
        </c:rich>
      </c:tx>
      <c:layout>
        <c:manualLayout>
          <c:xMode val="edge"/>
          <c:yMode val="edge"/>
          <c:x val="0.34421256923193883"/>
          <c:y val="5.0521694174602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2501006935684"/>
          <c:y val="0.17171296296296296"/>
          <c:w val="0.77531321232400752"/>
          <c:h val="0.67492782152230968"/>
        </c:manualLayout>
      </c:layout>
      <c:barChart>
        <c:barDir val="col"/>
        <c:grouping val="clustered"/>
        <c:varyColors val="0"/>
        <c:ser>
          <c:idx val="1"/>
          <c:order val="2"/>
          <c:tx>
            <c:v>Current releases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Hyrum_BOR_Data!$C$2:$C$13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52</c:v>
                </c:pt>
                <c:pt idx="3">
                  <c:v>108</c:v>
                </c:pt>
                <c:pt idx="4">
                  <c:v>180</c:v>
                </c:pt>
                <c:pt idx="5">
                  <c:v>184</c:v>
                </c:pt>
                <c:pt idx="6">
                  <c:v>96</c:v>
                </c:pt>
                <c:pt idx="7">
                  <c:v>60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A-4697-A53C-6B1E0D7CD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957344"/>
        <c:axId val="566965544"/>
        <c:extLst>
          <c:ext xmlns:c15="http://schemas.microsoft.com/office/drawing/2012/chart" uri="{02D57815-91ED-43cb-92C2-25804820EDAC}">
            <c15:filteredBarSeries>
              <c15:ser>
                <c:idx val="2"/>
                <c:order val="3"/>
                <c:tx>
                  <c:v>Diversion to S. Cache demand</c:v>
                </c:tx>
                <c:spPr>
                  <a:pattFill prst="wdUpDiag">
                    <a:fgClr>
                      <a:schemeClr val="accent6">
                        <a:lumMod val="50000"/>
                      </a:schemeClr>
                    </a:fgClr>
                    <a:bgClr>
                      <a:schemeClr val="bg1"/>
                    </a:bgClr>
                  </a:patt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Q_Analysis_Cfs!$F$25:$Q$25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21.507100132802357</c:v>
                      </c:pt>
                      <c:pt idx="5">
                        <c:v>29.233275260771229</c:v>
                      </c:pt>
                      <c:pt idx="6">
                        <c:v>27.696719173389727</c:v>
                      </c:pt>
                      <c:pt idx="7">
                        <c:v>24.680596132728223</c:v>
                      </c:pt>
                      <c:pt idx="8">
                        <c:v>13.956638941487977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D94-45B1-AB2C-C00089912981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v>Instream flow below reservoir</c:v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solidFill>
                      <a:schemeClr val="accent4">
                        <a:lumMod val="40000"/>
                        <a:lumOff val="60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Q_Analysis_Cfs!$F$24:$Q$24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8.0573399999999999</c:v>
                      </c:pt>
                      <c:pt idx="2">
                        <c:v>10.743120000000001</c:v>
                      </c:pt>
                      <c:pt idx="3">
                        <c:v>17.822869377553978</c:v>
                      </c:pt>
                      <c:pt idx="4">
                        <c:v>2.6857800000000003</c:v>
                      </c:pt>
                      <c:pt idx="5">
                        <c:v>1.3428900000000001</c:v>
                      </c:pt>
                      <c:pt idx="6">
                        <c:v>1.3428900000000001</c:v>
                      </c:pt>
                      <c:pt idx="7">
                        <c:v>1.3428900000000001</c:v>
                      </c:pt>
                      <c:pt idx="8">
                        <c:v>1.3428900000000001</c:v>
                      </c:pt>
                      <c:pt idx="9">
                        <c:v>1.3428900000000001</c:v>
                      </c:pt>
                      <c:pt idx="10">
                        <c:v>20.678182675409296</c:v>
                      </c:pt>
                      <c:pt idx="11">
                        <c:v>123.9820246262337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D94-45B1-AB2C-C0008991298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1"/>
          <c:tx>
            <c:v>Model recommended releases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Hyrum_BOR_Data!$A$26:$A$37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RR_cfs!$B$5:$M$5</c:f>
              <c:numCache>
                <c:formatCode>General</c:formatCode>
                <c:ptCount val="12"/>
                <c:pt idx="0">
                  <c:v>0</c:v>
                </c:pt>
                <c:pt idx="1">
                  <c:v>108.20142807004771</c:v>
                </c:pt>
                <c:pt idx="2">
                  <c:v>144.26857076006362</c:v>
                </c:pt>
                <c:pt idx="3">
                  <c:v>239.34200604135643</c:v>
                </c:pt>
                <c:pt idx="4">
                  <c:v>762.87858866673537</c:v>
                </c:pt>
                <c:pt idx="5">
                  <c:v>1196.2852573438333</c:v>
                </c:pt>
                <c:pt idx="6">
                  <c:v>1163.7786555374144</c:v>
                </c:pt>
                <c:pt idx="7">
                  <c:v>902.17501973122262</c:v>
                </c:pt>
                <c:pt idx="8">
                  <c:v>205.45625234482159</c:v>
                </c:pt>
                <c:pt idx="9">
                  <c:v>18.033571345007953</c:v>
                </c:pt>
                <c:pt idx="10">
                  <c:v>555.37159791509498</c:v>
                </c:pt>
                <c:pt idx="11">
                  <c:v>832.47275897345207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A-4697-A53C-6B1E0D7CD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57344"/>
        <c:axId val="566965544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v>Inflow</c:v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Q_Analysis_Cfs!$F$29:$Q$29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19.014407137768568</c:v>
                      </c:pt>
                      <c:pt idx="1">
                        <c:v>19.037422641839413</c:v>
                      </c:pt>
                      <c:pt idx="2">
                        <c:v>51.46054997915229</c:v>
                      </c:pt>
                      <c:pt idx="3">
                        <c:v>82.71093112700089</c:v>
                      </c:pt>
                      <c:pt idx="4">
                        <c:v>81.882502575337227</c:v>
                      </c:pt>
                      <c:pt idx="5">
                        <c:v>36.848912785259046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8.9019055980699182</c:v>
                      </c:pt>
                      <c:pt idx="9">
                        <c:v>16.347785159692368</c:v>
                      </c:pt>
                      <c:pt idx="10">
                        <c:v>17.266170508515714</c:v>
                      </c:pt>
                      <c:pt idx="11">
                        <c:v>56.83752462623368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D94-45B1-AB2C-C00089912981}"/>
                  </c:ext>
                </c:extLst>
              </c15:ser>
            </c15:filteredLineSeries>
          </c:ext>
        </c:extLst>
      </c:lineChart>
      <c:catAx>
        <c:axId val="5669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5544"/>
        <c:crosses val="autoZero"/>
        <c:auto val="1"/>
        <c:lblAlgn val="ctr"/>
        <c:lblOffset val="100"/>
        <c:noMultiLvlLbl val="1"/>
      </c:catAx>
      <c:valAx>
        <c:axId val="5669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595809497025621"/>
          <c:y val="0.2035209795621393"/>
          <c:w val="0.36615413329121038"/>
          <c:h val="0.1229478769930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- Hyrum Reservoir</a:t>
            </a:r>
          </a:p>
        </c:rich>
      </c:tx>
      <c:layout>
        <c:manualLayout>
          <c:xMode val="edge"/>
          <c:yMode val="edge"/>
          <c:x val="0.34611650866199645"/>
          <c:y val="3.8373986222259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3095519468161"/>
          <c:y val="0.17171296296296296"/>
          <c:w val="0.75282867044654833"/>
          <c:h val="0.67492782152230968"/>
        </c:manualLayout>
      </c:layout>
      <c:barChart>
        <c:barDir val="col"/>
        <c:grouping val="clustered"/>
        <c:varyColors val="0"/>
        <c:ser>
          <c:idx val="1"/>
          <c:order val="1"/>
          <c:tx>
            <c:v>Existing Storage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Hyrum_BOR_Data!$B$2:$B$13</c:f>
              <c:numCache>
                <c:formatCode>General</c:formatCode>
                <c:ptCount val="12"/>
                <c:pt idx="0">
                  <c:v>12031</c:v>
                </c:pt>
                <c:pt idx="1">
                  <c:v>14245</c:v>
                </c:pt>
                <c:pt idx="2">
                  <c:v>15149</c:v>
                </c:pt>
                <c:pt idx="3">
                  <c:v>15149</c:v>
                </c:pt>
                <c:pt idx="4">
                  <c:v>14862</c:v>
                </c:pt>
                <c:pt idx="5">
                  <c:v>10007</c:v>
                </c:pt>
                <c:pt idx="6">
                  <c:v>4967</c:v>
                </c:pt>
                <c:pt idx="7">
                  <c:v>1894</c:v>
                </c:pt>
                <c:pt idx="8">
                  <c:v>2085</c:v>
                </c:pt>
                <c:pt idx="9">
                  <c:v>3014</c:v>
                </c:pt>
                <c:pt idx="10">
                  <c:v>5248</c:v>
                </c:pt>
                <c:pt idx="11">
                  <c:v>7457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D-4835-821D-20A569F0E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6957344"/>
        <c:axId val="566965544"/>
      </c:barChart>
      <c:lineChart>
        <c:grouping val="stacked"/>
        <c:varyColors val="0"/>
        <c:ser>
          <c:idx val="0"/>
          <c:order val="0"/>
          <c:tx>
            <c:v>Model Recommended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Hyrum_BOR_Data!$A$26:$A$37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STOR_acft!$B$5:$M$5</c:f>
              <c:numCache>
                <c:formatCode>General</c:formatCode>
                <c:ptCount val="12"/>
                <c:pt idx="0">
                  <c:v>2760481.5659527178</c:v>
                </c:pt>
                <c:pt idx="1">
                  <c:v>4216919.424603479</c:v>
                </c:pt>
                <c:pt idx="2">
                  <c:v>4754323.2208480937</c:v>
                </c:pt>
                <c:pt idx="3">
                  <c:v>6747177.2054566341</c:v>
                </c:pt>
                <c:pt idx="4">
                  <c:v>9901433.3213991392</c:v>
                </c:pt>
                <c:pt idx="5">
                  <c:v>11688787.875873361</c:v>
                </c:pt>
                <c:pt idx="6">
                  <c:v>9726118.0609558187</c:v>
                </c:pt>
                <c:pt idx="7">
                  <c:v>5888702.2194244675</c:v>
                </c:pt>
                <c:pt idx="8">
                  <c:v>2944201.9265595851</c:v>
                </c:pt>
                <c:pt idx="9">
                  <c:v>2760481.5659527178</c:v>
                </c:pt>
                <c:pt idx="10">
                  <c:v>3453283.4337498192</c:v>
                </c:pt>
                <c:pt idx="11">
                  <c:v>3286287.5785151399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D-4835-821D-20A569F0E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57344"/>
        <c:axId val="566965544"/>
      </c:lineChart>
      <c:catAx>
        <c:axId val="56695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5544"/>
        <c:crosses val="autoZero"/>
        <c:auto val="1"/>
        <c:lblAlgn val="ctr"/>
        <c:lblOffset val="100"/>
        <c:noMultiLvlLbl val="1"/>
      </c:catAx>
      <c:valAx>
        <c:axId val="5669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 (acre 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30517011680455"/>
          <c:y val="0.17671223388743074"/>
          <c:w val="0.25586319026246851"/>
          <c:h val="0.10267595723191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Porcupine Hydrology</a:t>
            </a:r>
          </a:p>
        </c:rich>
      </c:tx>
      <c:layout>
        <c:manualLayout>
          <c:xMode val="edge"/>
          <c:yMode val="edge"/>
          <c:x val="0.38269839093449892"/>
          <c:y val="3.8455390551703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8093320925843"/>
          <c:y val="5.0925925925925923E-2"/>
          <c:w val="0.85600202486456356"/>
          <c:h val="0.82045031080163644"/>
        </c:manualLayout>
      </c:layout>
      <c:areaChart>
        <c:grouping val="stacked"/>
        <c:varyColors val="0"/>
        <c:ser>
          <c:idx val="2"/>
          <c:order val="2"/>
          <c:tx>
            <c:v>Flow to j32</c:v>
          </c:tx>
          <c:spPr>
            <a:solidFill>
              <a:schemeClr val="bg2"/>
            </a:solidFill>
            <a:ln w="25400">
              <a:noFill/>
            </a:ln>
            <a:effectLst/>
          </c:spPr>
          <c:val>
            <c:numRef>
              <c:f>Q!$C$28:$N$28</c:f>
              <c:numCache>
                <c:formatCode>General</c:formatCode>
                <c:ptCount val="12"/>
                <c:pt idx="0">
                  <c:v>19.014407137768568</c:v>
                </c:pt>
                <c:pt idx="1">
                  <c:v>19.037422641839413</c:v>
                </c:pt>
                <c:pt idx="2">
                  <c:v>51.46054997915229</c:v>
                </c:pt>
                <c:pt idx="3">
                  <c:v>82.71093112700089</c:v>
                </c:pt>
                <c:pt idx="4">
                  <c:v>81.882502575337227</c:v>
                </c:pt>
                <c:pt idx="5">
                  <c:v>36.848912785259046</c:v>
                </c:pt>
                <c:pt idx="8">
                  <c:v>8.9019055980699182</c:v>
                </c:pt>
                <c:pt idx="9">
                  <c:v>16.347785159692368</c:v>
                </c:pt>
                <c:pt idx="10">
                  <c:v>17.266170508515714</c:v>
                </c:pt>
                <c:pt idx="11">
                  <c:v>56.83752462623368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1-4531-9739-E117328B2604}"/>
            </c:ext>
          </c:extLst>
        </c:ser>
        <c:ser>
          <c:idx val="3"/>
          <c:order val="3"/>
          <c:tx>
            <c:v>Flow to j38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Q!$C$32:$N$32</c:f>
              <c:numCache>
                <c:formatCode>General</c:formatCode>
                <c:ptCount val="12"/>
                <c:pt idx="0">
                  <c:v>17.920666795794244</c:v>
                </c:pt>
                <c:pt idx="1">
                  <c:v>19.037422641839413</c:v>
                </c:pt>
                <c:pt idx="2">
                  <c:v>51.46054997915229</c:v>
                </c:pt>
                <c:pt idx="3">
                  <c:v>82.71093112700089</c:v>
                </c:pt>
                <c:pt idx="4">
                  <c:v>120.50385442457741</c:v>
                </c:pt>
                <c:pt idx="5">
                  <c:v>69.678847567851534</c:v>
                </c:pt>
                <c:pt idx="6">
                  <c:v>26.251560753906993</c:v>
                </c:pt>
                <c:pt idx="7">
                  <c:v>23.845113921464819</c:v>
                </c:pt>
                <c:pt idx="8">
                  <c:v>21.925213060308575</c:v>
                </c:pt>
                <c:pt idx="9">
                  <c:v>16.347785159692368</c:v>
                </c:pt>
                <c:pt idx="10">
                  <c:v>17.266170508515714</c:v>
                </c:pt>
                <c:pt idx="11">
                  <c:v>15.710709863720945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1-4531-9739-E117328B2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14224"/>
        <c:axId val="564717832"/>
      </c:areaChart>
      <c:lineChart>
        <c:grouping val="standard"/>
        <c:varyColors val="0"/>
        <c:ser>
          <c:idx val="0"/>
          <c:order val="0"/>
          <c:tx>
            <c:v>Releases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[3]STOR!$B$1:$M$1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RR!$B$6:$M$6</c:f>
              <c:numCache>
                <c:formatCode>General</c:formatCode>
                <c:ptCount val="12"/>
                <c:pt idx="0">
                  <c:v>1.0937403419743268</c:v>
                </c:pt>
                <c:pt idx="4">
                  <c:v>50.649185098534666</c:v>
                </c:pt>
                <c:pt idx="5">
                  <c:v>56.423221247328932</c:v>
                </c:pt>
                <c:pt idx="6">
                  <c:v>42.833785877458119</c:v>
                </c:pt>
                <c:pt idx="7">
                  <c:v>33.56025591243823</c:v>
                </c:pt>
                <c:pt idx="8">
                  <c:v>13.023307462238657</c:v>
                </c:pt>
                <c:pt idx="11">
                  <c:v>41.126814762512737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1-4531-9739-E117328B2604}"/>
            </c:ext>
          </c:extLst>
        </c:ser>
        <c:ser>
          <c:idx val="1"/>
          <c:order val="1"/>
          <c:tx>
            <c:v>Inflow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cat>
            <c:strRef>
              <c:f>[3]Q!$C$1:$N$1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[3]Q!$C$29:$N$29</c:f>
              <c:numCache>
                <c:formatCode>General</c:formatCode>
                <c:ptCount val="12"/>
                <c:pt idx="0">
                  <c:v>4.1352164723545375</c:v>
                </c:pt>
                <c:pt idx="1">
                  <c:v>4.1352157592773438</c:v>
                </c:pt>
                <c:pt idx="2">
                  <c:v>16.871489438630466</c:v>
                </c:pt>
                <c:pt idx="3">
                  <c:v>32.010071478177409</c:v>
                </c:pt>
                <c:pt idx="4">
                  <c:v>31.752576692241139</c:v>
                </c:pt>
                <c:pt idx="5">
                  <c:v>16.733689259618757</c:v>
                </c:pt>
                <c:pt idx="6">
                  <c:v>8.1874742930750983</c:v>
                </c:pt>
                <c:pt idx="7">
                  <c:v>5.8616042550824812</c:v>
                </c:pt>
                <c:pt idx="8">
                  <c:v>5.6408857887945016</c:v>
                </c:pt>
                <c:pt idx="9">
                  <c:v>5.8276941473754924</c:v>
                </c:pt>
                <c:pt idx="10">
                  <c:v>6.4899908382462836</c:v>
                </c:pt>
                <c:pt idx="11">
                  <c:v>5.3456861950068104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1-4531-9739-E117328B2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14224"/>
        <c:axId val="564717832"/>
      </c:lineChart>
      <c:catAx>
        <c:axId val="5647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7832"/>
        <c:crosses val="autoZero"/>
        <c:auto val="1"/>
        <c:lblAlgn val="ctr"/>
        <c:lblOffset val="100"/>
        <c:tickLblSkip val="1"/>
        <c:noMultiLvlLbl val="0"/>
      </c:catAx>
      <c:valAx>
        <c:axId val="5647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(Mm3/month)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83608460951021"/>
          <c:y val="0.12412438060500848"/>
          <c:w val="0.16273119684800616"/>
          <c:h val="0.1578771864038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Porcupine Storage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22055654787301E-2"/>
          <c:y val="2.9898055532613523E-2"/>
          <c:w val="0.85571166673960397"/>
          <c:h val="0.83905551890145258"/>
        </c:manualLayout>
      </c:layout>
      <c:lineChart>
        <c:grouping val="standard"/>
        <c:varyColors val="0"/>
        <c:ser>
          <c:idx val="0"/>
          <c:order val="2"/>
          <c:tx>
            <c:v>Monthly Storage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  <a:effectLst/>
            </c:spPr>
          </c:marker>
          <c:cat>
            <c:strRef>
              <c:f>[3]STOR!$B$1:$M$1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STOR!$B$3:$M$3</c:f>
              <c:numCache>
                <c:formatCode>General</c:formatCode>
                <c:ptCount val="12"/>
                <c:pt idx="0">
                  <c:v>1999.99900944</c:v>
                </c:pt>
                <c:pt idx="1">
                  <c:v>2658.4702713020088</c:v>
                </c:pt>
                <c:pt idx="2">
                  <c:v>3236.2327967710512</c:v>
                </c:pt>
                <c:pt idx="3">
                  <c:v>4851.0461909569703</c:v>
                </c:pt>
                <c:pt idx="4">
                  <c:v>10585.840744682044</c:v>
                </c:pt>
                <c:pt idx="5">
                  <c:v>9429.0898188541942</c:v>
                </c:pt>
                <c:pt idx="6">
                  <c:v>6725.733075473684</c:v>
                </c:pt>
                <c:pt idx="7">
                  <c:v>4411.2669264615779</c:v>
                </c:pt>
                <c:pt idx="8">
                  <c:v>2608.6693068855679</c:v>
                </c:pt>
                <c:pt idx="9">
                  <c:v>2031.7614174278176</c:v>
                </c:pt>
                <c:pt idx="10">
                  <c:v>2210.3080629338497</c:v>
                </c:pt>
                <c:pt idx="11">
                  <c:v>2432.1420000000003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0-4FBC-A4C1-0D6BC04D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14224"/>
        <c:axId val="564717832"/>
      </c:lineChart>
      <c:scatterChart>
        <c:scatterStyle val="smoothMarker"/>
        <c:varyColors val="0"/>
        <c:ser>
          <c:idx val="2"/>
          <c:order val="0"/>
          <c:tx>
            <c:v>Capacity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[3]STOR!$B$1:$M$1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xVal>
          <c:yVal>
            <c:numRef>
              <c:f>[3]STOR_MaxMin!$B$11:$M$11</c:f>
              <c:numCache>
                <c:formatCode>General</c:formatCode>
                <c:ptCount val="12"/>
                <c:pt idx="0">
                  <c:v>16.035240000000002</c:v>
                </c:pt>
                <c:pt idx="1">
                  <c:v>16.035240000000002</c:v>
                </c:pt>
                <c:pt idx="2">
                  <c:v>16.035240000000002</c:v>
                </c:pt>
                <c:pt idx="3">
                  <c:v>16.035240000000002</c:v>
                </c:pt>
                <c:pt idx="4">
                  <c:v>16.035240000000002</c:v>
                </c:pt>
                <c:pt idx="5">
                  <c:v>16.035240000000002</c:v>
                </c:pt>
                <c:pt idx="6">
                  <c:v>16.035240000000002</c:v>
                </c:pt>
                <c:pt idx="7">
                  <c:v>16.035240000000002</c:v>
                </c:pt>
                <c:pt idx="8">
                  <c:v>16.035240000000002</c:v>
                </c:pt>
                <c:pt idx="9">
                  <c:v>16.035240000000002</c:v>
                </c:pt>
                <c:pt idx="10">
                  <c:v>16.035240000000002</c:v>
                </c:pt>
                <c:pt idx="11">
                  <c:v>16.035240000000002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C0-4FBC-A4C1-0D6BC04DE0B2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[3]STOR!$B$1:$M$1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xVal>
          <c:yVal>
            <c:numRef>
              <c:f>[3]STOR_MaxMin!$B$12:$M$12</c:f>
              <c:numCache>
                <c:formatCode>General</c:formatCode>
                <c:ptCount val="12"/>
                <c:pt idx="0">
                  <c:v>2.4669599999999998</c:v>
                </c:pt>
                <c:pt idx="1">
                  <c:v>2.4669599999999998</c:v>
                </c:pt>
                <c:pt idx="2">
                  <c:v>2.4669599999999998</c:v>
                </c:pt>
                <c:pt idx="3">
                  <c:v>2.4669599999999998</c:v>
                </c:pt>
                <c:pt idx="4">
                  <c:v>2.4669599999999998</c:v>
                </c:pt>
                <c:pt idx="5">
                  <c:v>2.4669599999999998</c:v>
                </c:pt>
                <c:pt idx="6">
                  <c:v>2.4669599999999998</c:v>
                </c:pt>
                <c:pt idx="7">
                  <c:v>2.4669599999999998</c:v>
                </c:pt>
                <c:pt idx="8">
                  <c:v>2.4669599999999998</c:v>
                </c:pt>
                <c:pt idx="9">
                  <c:v>2.4669599999999998</c:v>
                </c:pt>
                <c:pt idx="10">
                  <c:v>2.4669599999999998</c:v>
                </c:pt>
                <c:pt idx="11">
                  <c:v>2.4669599999999998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C0-4FBC-A4C1-0D6BC04D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14224"/>
        <c:axId val="564717832"/>
      </c:scatterChart>
      <c:catAx>
        <c:axId val="5647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7832"/>
        <c:crosses val="autoZero"/>
        <c:auto val="1"/>
        <c:lblAlgn val="ctr"/>
        <c:lblOffset val="100"/>
        <c:tickLblSkip val="1"/>
        <c:noMultiLvlLbl val="0"/>
      </c:catAx>
      <c:valAx>
        <c:axId val="5647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 (Mm3)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300958047892117"/>
          <c:y val="0.20429838360189329"/>
          <c:w val="0.22825178400639323"/>
          <c:h val="0.16552925566093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Hyrum Reservoir Operational Data</a:t>
            </a:r>
          </a:p>
        </c:rich>
      </c:tx>
      <c:layout>
        <c:manualLayout>
          <c:xMode val="edge"/>
          <c:yMode val="edge"/>
          <c:x val="0.34421256923193883"/>
          <c:y val="5.0521694174602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2501006935684"/>
          <c:y val="0.17171296296296296"/>
          <c:w val="0.77531321232400752"/>
          <c:h val="0.67492782152230968"/>
        </c:manualLayout>
      </c:layout>
      <c:barChart>
        <c:barDir val="col"/>
        <c:grouping val="clustered"/>
        <c:varyColors val="0"/>
        <c:ser>
          <c:idx val="1"/>
          <c:order val="2"/>
          <c:tx>
            <c:v>Current releases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Hyrum_BOR_Data!$C$2:$C$13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52</c:v>
                </c:pt>
                <c:pt idx="3">
                  <c:v>108</c:v>
                </c:pt>
                <c:pt idx="4">
                  <c:v>180</c:v>
                </c:pt>
                <c:pt idx="5">
                  <c:v>184</c:v>
                </c:pt>
                <c:pt idx="6">
                  <c:v>96</c:v>
                </c:pt>
                <c:pt idx="7">
                  <c:v>60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1-4219-808C-5B4185610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957344"/>
        <c:axId val="566965544"/>
        <c:extLst>
          <c:ext xmlns:c15="http://schemas.microsoft.com/office/drawing/2012/chart" uri="{02D57815-91ED-43cb-92C2-25804820EDAC}">
            <c15:filteredBarSeries>
              <c15:ser>
                <c:idx val="2"/>
                <c:order val="3"/>
                <c:tx>
                  <c:v>Diversion to S. Cache demand</c:v>
                </c:tx>
                <c:spPr>
                  <a:pattFill prst="wdUpDiag">
                    <a:fgClr>
                      <a:schemeClr val="accent6">
                        <a:lumMod val="50000"/>
                      </a:schemeClr>
                    </a:fgClr>
                    <a:bgClr>
                      <a:schemeClr val="bg1"/>
                    </a:bgClr>
                  </a:patt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Q_Analysis_Cfs!$F$25:$Q$25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21.507100132802357</c:v>
                      </c:pt>
                      <c:pt idx="5">
                        <c:v>29.233275260771229</c:v>
                      </c:pt>
                      <c:pt idx="6">
                        <c:v>27.696719173389727</c:v>
                      </c:pt>
                      <c:pt idx="7">
                        <c:v>24.680596132728223</c:v>
                      </c:pt>
                      <c:pt idx="8">
                        <c:v>13.956638941487977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7F1-4219-808C-5B4185610BB4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v>Instream flow below reservoir</c:v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solidFill>
                      <a:schemeClr val="accent4">
                        <a:lumMod val="40000"/>
                        <a:lumOff val="60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Q_Analysis_Cfs!$F$24:$Q$24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8.0573399999999999</c:v>
                      </c:pt>
                      <c:pt idx="2">
                        <c:v>10.743120000000001</c:v>
                      </c:pt>
                      <c:pt idx="3">
                        <c:v>17.822869377553978</c:v>
                      </c:pt>
                      <c:pt idx="4">
                        <c:v>2.6857800000000003</c:v>
                      </c:pt>
                      <c:pt idx="5">
                        <c:v>1.3428900000000001</c:v>
                      </c:pt>
                      <c:pt idx="6">
                        <c:v>1.3428900000000001</c:v>
                      </c:pt>
                      <c:pt idx="7">
                        <c:v>1.3428900000000001</c:v>
                      </c:pt>
                      <c:pt idx="8">
                        <c:v>1.3428900000000001</c:v>
                      </c:pt>
                      <c:pt idx="9">
                        <c:v>1.3428900000000001</c:v>
                      </c:pt>
                      <c:pt idx="10">
                        <c:v>20.678182675409296</c:v>
                      </c:pt>
                      <c:pt idx="11">
                        <c:v>123.9820246262337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7F1-4219-808C-5B4185610BB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1"/>
          <c:tx>
            <c:v>Model recommended releases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Hyrum_BOR_Data!$A$26:$A$37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RR_cfs!$B$5:$M$5</c:f>
              <c:numCache>
                <c:formatCode>General</c:formatCode>
                <c:ptCount val="12"/>
                <c:pt idx="0">
                  <c:v>0</c:v>
                </c:pt>
                <c:pt idx="1">
                  <c:v>108.20142807004771</c:v>
                </c:pt>
                <c:pt idx="2">
                  <c:v>144.26857076006362</c:v>
                </c:pt>
                <c:pt idx="3">
                  <c:v>239.34200604135643</c:v>
                </c:pt>
                <c:pt idx="4">
                  <c:v>762.87858866673537</c:v>
                </c:pt>
                <c:pt idx="5">
                  <c:v>1196.2852573438333</c:v>
                </c:pt>
                <c:pt idx="6">
                  <c:v>1163.7786555374144</c:v>
                </c:pt>
                <c:pt idx="7">
                  <c:v>902.17501973122262</c:v>
                </c:pt>
                <c:pt idx="8">
                  <c:v>205.45625234482159</c:v>
                </c:pt>
                <c:pt idx="9">
                  <c:v>18.033571345007953</c:v>
                </c:pt>
                <c:pt idx="10">
                  <c:v>555.37159791509498</c:v>
                </c:pt>
                <c:pt idx="11">
                  <c:v>832.47275897345207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1-4219-808C-5B4185610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57344"/>
        <c:axId val="566965544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v>Inflow</c:v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Q_Analysis_Cfs!$F$29:$Q$29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19.014407137768568</c:v>
                      </c:pt>
                      <c:pt idx="1">
                        <c:v>19.037422641839413</c:v>
                      </c:pt>
                      <c:pt idx="2">
                        <c:v>51.46054997915229</c:v>
                      </c:pt>
                      <c:pt idx="3">
                        <c:v>82.71093112700089</c:v>
                      </c:pt>
                      <c:pt idx="4">
                        <c:v>81.882502575337227</c:v>
                      </c:pt>
                      <c:pt idx="5">
                        <c:v>36.848912785259046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8.9019055980699182</c:v>
                      </c:pt>
                      <c:pt idx="9">
                        <c:v>16.347785159692368</c:v>
                      </c:pt>
                      <c:pt idx="10">
                        <c:v>17.266170508515714</c:v>
                      </c:pt>
                      <c:pt idx="11">
                        <c:v>56.83752462623368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7F1-4219-808C-5B4185610BB4}"/>
                  </c:ext>
                </c:extLst>
              </c15:ser>
            </c15:filteredLineSeries>
          </c:ext>
        </c:extLst>
      </c:lineChart>
      <c:catAx>
        <c:axId val="5669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5544"/>
        <c:crosses val="autoZero"/>
        <c:auto val="1"/>
        <c:lblAlgn val="ctr"/>
        <c:lblOffset val="100"/>
        <c:noMultiLvlLbl val="1"/>
      </c:catAx>
      <c:valAx>
        <c:axId val="5669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595809497025621"/>
          <c:y val="0.2035209795621393"/>
          <c:w val="0.36615413329121038"/>
          <c:h val="0.12294787699308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L23 - Little Bear</a:t>
            </a:r>
            <a:r>
              <a:rPr lang="en-US" baseline="0"/>
              <a:t> Above Hyrum at Paradise</a:t>
            </a:r>
            <a:endParaRPr lang="en-US"/>
          </a:p>
        </c:rich>
      </c:tx>
      <c:layout>
        <c:manualLayout>
          <c:xMode val="edge"/>
          <c:yMode val="edge"/>
          <c:x val="0.23249127667867447"/>
          <c:y val="9.99260205074912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2057039980652"/>
          <c:y val="0.11261592300962382"/>
          <c:w val="0.84552387579873844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Existing 2003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Q_Analysis_Cfs!$T$29:$AE$29</c:f>
              <c:numCache>
                <c:formatCode>General</c:formatCode>
                <c:ptCount val="12"/>
                <c:pt idx="0">
                  <c:v>32.700000000000003</c:v>
                </c:pt>
                <c:pt idx="1">
                  <c:v>39.799999999999997</c:v>
                </c:pt>
                <c:pt idx="2">
                  <c:v>58.1</c:v>
                </c:pt>
                <c:pt idx="3">
                  <c:v>67.400000000000006</c:v>
                </c:pt>
                <c:pt idx="4">
                  <c:v>97.3</c:v>
                </c:pt>
                <c:pt idx="5">
                  <c:v>13.6</c:v>
                </c:pt>
                <c:pt idx="6">
                  <c:v>11.6</c:v>
                </c:pt>
                <c:pt idx="7">
                  <c:v>13.5</c:v>
                </c:pt>
                <c:pt idx="8">
                  <c:v>15</c:v>
                </c:pt>
                <c:pt idx="9">
                  <c:v>22.4</c:v>
                </c:pt>
                <c:pt idx="10">
                  <c:v>32.200000000000003</c:v>
                </c:pt>
                <c:pt idx="11">
                  <c:v>30.2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F-4D02-BCE3-32BE5993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20616"/>
        <c:axId val="208321008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Jan-03</c:v>
                </c:pt>
                <c:pt idx="1">
                  <c:v>Feb-03</c:v>
                </c:pt>
                <c:pt idx="2">
                  <c:v>Mar-03</c:v>
                </c:pt>
                <c:pt idx="3">
                  <c:v>Apr-03</c:v>
                </c:pt>
                <c:pt idx="4">
                  <c:v>May-03</c:v>
                </c:pt>
                <c:pt idx="5">
                  <c:v>Jun-03</c:v>
                </c:pt>
                <c:pt idx="6">
                  <c:v>Jul-03</c:v>
                </c:pt>
                <c:pt idx="7">
                  <c:v>Aug-03</c:v>
                </c:pt>
                <c:pt idx="8">
                  <c:v>Sep-03</c:v>
                </c:pt>
                <c:pt idx="9">
                  <c:v>Oct-03</c:v>
                </c:pt>
                <c:pt idx="10">
                  <c:v>Nov-03</c:v>
                </c:pt>
                <c:pt idx="11">
                  <c:v>Dec-03</c:v>
                </c:pt>
              </c:strCache>
            </c:strRef>
          </c:cat>
          <c:val>
            <c:numRef>
              <c:f>Q_Analysis_Cfs!$F$29:$Q$29</c:f>
              <c:numCache>
                <c:formatCode>General</c:formatCode>
                <c:ptCount val="12"/>
                <c:pt idx="0">
                  <c:v>19.014407137768568</c:v>
                </c:pt>
                <c:pt idx="1">
                  <c:v>19.037422641839413</c:v>
                </c:pt>
                <c:pt idx="2">
                  <c:v>51.46054997915229</c:v>
                </c:pt>
                <c:pt idx="3">
                  <c:v>82.71093112700089</c:v>
                </c:pt>
                <c:pt idx="4">
                  <c:v>81.882502575337227</c:v>
                </c:pt>
                <c:pt idx="5">
                  <c:v>36.848912785259046</c:v>
                </c:pt>
                <c:pt idx="6">
                  <c:v>0</c:v>
                </c:pt>
                <c:pt idx="7">
                  <c:v>0</c:v>
                </c:pt>
                <c:pt idx="8">
                  <c:v>8.9019055980699182</c:v>
                </c:pt>
                <c:pt idx="9">
                  <c:v>16.347785159692368</c:v>
                </c:pt>
                <c:pt idx="10">
                  <c:v>17.266170508515714</c:v>
                </c:pt>
                <c:pt idx="11">
                  <c:v>56.83752462623368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F-4D02-BCE3-32BE5993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0616"/>
        <c:axId val="208321008"/>
      </c:lineChart>
      <c:catAx>
        <c:axId val="20832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008"/>
        <c:crosses val="autoZero"/>
        <c:auto val="1"/>
        <c:lblAlgn val="ctr"/>
        <c:lblOffset val="100"/>
        <c:noMultiLvlLbl val="0"/>
      </c:catAx>
      <c:valAx>
        <c:axId val="2083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196234234800243"/>
          <c:y val="0.1190032639590978"/>
          <c:w val="0.47446321498724781"/>
          <c:h val="0.18984762321376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L9 - Below Cutler</a:t>
            </a:r>
          </a:p>
        </c:rich>
      </c:tx>
      <c:layout>
        <c:manualLayout>
          <c:xMode val="edge"/>
          <c:yMode val="edge"/>
          <c:x val="0.365625444810523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81085802771417"/>
          <c:y val="0.12650481189851268"/>
          <c:w val="0.80943503937007866"/>
          <c:h val="0.723417541557305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Q_Analysis_Cfs!$T$1</c:f>
              <c:strCache>
                <c:ptCount val="1"/>
                <c:pt idx="0">
                  <c:v>Existing 2003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Q_Analysis_Cfs!$T$12:$AE$12</c:f>
              <c:numCache>
                <c:formatCode>General</c:formatCode>
                <c:ptCount val="12"/>
                <c:pt idx="0">
                  <c:v>1122.9999999988804</c:v>
                </c:pt>
                <c:pt idx="1">
                  <c:v>1023.9999999989792</c:v>
                </c:pt>
                <c:pt idx="2">
                  <c:v>2173.9999999978327</c:v>
                </c:pt>
                <c:pt idx="3">
                  <c:v>3128.9999999968804</c:v>
                </c:pt>
                <c:pt idx="4">
                  <c:v>5204.9999999948113</c:v>
                </c:pt>
                <c:pt idx="5">
                  <c:v>3015.9999999969932</c:v>
                </c:pt>
                <c:pt idx="6">
                  <c:v>126.6999999998737</c:v>
                </c:pt>
                <c:pt idx="7">
                  <c:v>92.999999999907288</c:v>
                </c:pt>
                <c:pt idx="8">
                  <c:v>243.39999999975731</c:v>
                </c:pt>
                <c:pt idx="9">
                  <c:v>775.79999999922654</c:v>
                </c:pt>
                <c:pt idx="10">
                  <c:v>979.79999999902316</c:v>
                </c:pt>
                <c:pt idx="11">
                  <c:v>1212.9999999987908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2-4744-9659-662D8831E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05344"/>
        <c:axId val="208105736"/>
      </c:barChart>
      <c:lineChart>
        <c:grouping val="standard"/>
        <c:varyColors val="0"/>
        <c:ser>
          <c:idx val="0"/>
          <c:order val="0"/>
          <c:tx>
            <c:strRef>
              <c:f>Q_Analysis_Cfs!$F$1</c:f>
              <c:strCache>
                <c:ptCount val="1"/>
                <c:pt idx="0">
                  <c:v>Model Recommended for 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Q_Analysis_Cfs!$F$2:$Q$2</c:f>
              <c:strCache>
                <c:ptCount val="12"/>
                <c:pt idx="0">
                  <c:v>Jan-03</c:v>
                </c:pt>
                <c:pt idx="1">
                  <c:v>Feb-03</c:v>
                </c:pt>
                <c:pt idx="2">
                  <c:v>Mar-03</c:v>
                </c:pt>
                <c:pt idx="3">
                  <c:v>Apr-03</c:v>
                </c:pt>
                <c:pt idx="4">
                  <c:v>May-03</c:v>
                </c:pt>
                <c:pt idx="5">
                  <c:v>Jun-03</c:v>
                </c:pt>
                <c:pt idx="6">
                  <c:v>Jul-03</c:v>
                </c:pt>
                <c:pt idx="7">
                  <c:v>Aug-03</c:v>
                </c:pt>
                <c:pt idx="8">
                  <c:v>Sep-03</c:v>
                </c:pt>
                <c:pt idx="9">
                  <c:v>Oct-03</c:v>
                </c:pt>
                <c:pt idx="10">
                  <c:v>Nov-03</c:v>
                </c:pt>
                <c:pt idx="11">
                  <c:v>Dec-03</c:v>
                </c:pt>
              </c:strCache>
            </c:strRef>
          </c:cat>
          <c:val>
            <c:numRef>
              <c:f>Q_Analysis_Cfs!$F$12:$Q$12</c:f>
              <c:numCache>
                <c:formatCode>General</c:formatCode>
                <c:ptCount val="12"/>
                <c:pt idx="0">
                  <c:v>1023.3915088317596</c:v>
                </c:pt>
                <c:pt idx="1">
                  <c:v>960.64036746515717</c:v>
                </c:pt>
                <c:pt idx="2">
                  <c:v>1230.1139074116215</c:v>
                </c:pt>
                <c:pt idx="3">
                  <c:v>1126.5329257478375</c:v>
                </c:pt>
                <c:pt idx="4">
                  <c:v>528.3666909907015</c:v>
                </c:pt>
                <c:pt idx="5">
                  <c:v>731.23458449283521</c:v>
                </c:pt>
                <c:pt idx="6">
                  <c:v>524.17862077483187</c:v>
                </c:pt>
                <c:pt idx="7">
                  <c:v>368.48253769508705</c:v>
                </c:pt>
                <c:pt idx="8">
                  <c:v>187.67952313610581</c:v>
                </c:pt>
                <c:pt idx="9">
                  <c:v>145.1705117628876</c:v>
                </c:pt>
                <c:pt idx="10">
                  <c:v>616.69601870171027</c:v>
                </c:pt>
                <c:pt idx="11">
                  <c:v>827.6430762890127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2-4744-9659-662D8831E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5344"/>
        <c:axId val="208105736"/>
      </c:lineChart>
      <c:catAx>
        <c:axId val="20810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5736"/>
        <c:crosses val="autoZero"/>
        <c:auto val="1"/>
        <c:lblAlgn val="ctr"/>
        <c:lblOffset val="100"/>
        <c:noMultiLvlLbl val="0"/>
      </c:catAx>
      <c:valAx>
        <c:axId val="20810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48172902576867"/>
          <c:y val="0.19111293379994165"/>
          <c:w val="0.40793043662400569"/>
          <c:h val="0.15747302420530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99999999999998E-2"/>
          <c:y val="4.5257248895895962E-2"/>
          <c:w val="0.72369141831954553"/>
          <c:h val="0.77250805432877334"/>
        </c:manualLayout>
      </c:layout>
      <c:lineChart>
        <c:grouping val="standard"/>
        <c:varyColors val="0"/>
        <c:ser>
          <c:idx val="0"/>
          <c:order val="0"/>
          <c:tx>
            <c:v>2003 Model Recommended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RSI!$C$2:$C$13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WSI!$C$2:$N$2</c:f>
              <c:numCache>
                <c:formatCode>General</c:formatCode>
                <c:ptCount val="12"/>
                <c:pt idx="0">
                  <c:v>0.36489155055529432</c:v>
                </c:pt>
                <c:pt idx="1">
                  <c:v>0.41372063742210735</c:v>
                </c:pt>
                <c:pt idx="2">
                  <c:v>0.30599154892253583</c:v>
                </c:pt>
                <c:pt idx="3">
                  <c:v>0.13971345389151041</c:v>
                </c:pt>
                <c:pt idx="4">
                  <c:v>0.12137848058254519</c:v>
                </c:pt>
                <c:pt idx="5">
                  <c:v>0.11740453256788837</c:v>
                </c:pt>
                <c:pt idx="6">
                  <c:v>0.14097811167481966</c:v>
                </c:pt>
                <c:pt idx="7">
                  <c:v>0.13572100506722901</c:v>
                </c:pt>
                <c:pt idx="8">
                  <c:v>0.1701503118391611</c:v>
                </c:pt>
                <c:pt idx="9">
                  <c:v>0.18829704948558443</c:v>
                </c:pt>
                <c:pt idx="10">
                  <c:v>0.39977756521954511</c:v>
                </c:pt>
                <c:pt idx="11">
                  <c:v>0.40783894631427553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5-49FA-A6F4-C7F256C1B6A5}"/>
            </c:ext>
          </c:extLst>
        </c:ser>
        <c:ser>
          <c:idx val="1"/>
          <c:order val="1"/>
          <c:tx>
            <c:v>2003 Simulation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WSI_sim!$C$8:$N$8</c:f>
              <c:numCache>
                <c:formatCode>General</c:formatCode>
                <c:ptCount val="12"/>
                <c:pt idx="0">
                  <c:v>0.32043499999999997</c:v>
                </c:pt>
                <c:pt idx="1">
                  <c:v>0.41210000000000002</c:v>
                </c:pt>
                <c:pt idx="2">
                  <c:v>0.30509999999999998</c:v>
                </c:pt>
                <c:pt idx="3">
                  <c:v>0.13730000000000001</c:v>
                </c:pt>
                <c:pt idx="4">
                  <c:v>7.8715000000000007E-2</c:v>
                </c:pt>
                <c:pt idx="5">
                  <c:v>7.0019999999999999E-2</c:v>
                </c:pt>
                <c:pt idx="6">
                  <c:v>9.0740000000000001E-2</c:v>
                </c:pt>
                <c:pt idx="7">
                  <c:v>9.1324000000000002E-2</c:v>
                </c:pt>
                <c:pt idx="8">
                  <c:v>0.11923199999999999</c:v>
                </c:pt>
                <c:pt idx="9">
                  <c:v>0.16650000000000001</c:v>
                </c:pt>
                <c:pt idx="10">
                  <c:v>0.39319999999999999</c:v>
                </c:pt>
                <c:pt idx="11">
                  <c:v>0.40100000000000002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5-49FA-A6F4-C7F256C1B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94072"/>
        <c:axId val="438594400"/>
      </c:lineChart>
      <c:catAx>
        <c:axId val="43859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594400"/>
        <c:crosses val="autoZero"/>
        <c:auto val="1"/>
        <c:lblAlgn val="ctr"/>
        <c:lblOffset val="100"/>
        <c:noMultiLvlLbl val="1"/>
      </c:catAx>
      <c:valAx>
        <c:axId val="4385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Wetlands Suitability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5940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18" Type="http://schemas.openxmlformats.org/officeDocument/2006/relationships/chart" Target="../charts/chart3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19" Type="http://schemas.openxmlformats.org/officeDocument/2006/relationships/chart" Target="../charts/chart36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26" Type="http://schemas.openxmlformats.org/officeDocument/2006/relationships/chart" Target="../charts/chart62.xml"/><Relationship Id="rId3" Type="http://schemas.openxmlformats.org/officeDocument/2006/relationships/chart" Target="../charts/chart39.xml"/><Relationship Id="rId21" Type="http://schemas.openxmlformats.org/officeDocument/2006/relationships/chart" Target="../charts/chart57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5" Type="http://schemas.openxmlformats.org/officeDocument/2006/relationships/chart" Target="../charts/chart61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20" Type="http://schemas.openxmlformats.org/officeDocument/2006/relationships/chart" Target="../charts/chart56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24" Type="http://schemas.openxmlformats.org/officeDocument/2006/relationships/chart" Target="../charts/chart60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23" Type="http://schemas.openxmlformats.org/officeDocument/2006/relationships/chart" Target="../charts/chart59.xml"/><Relationship Id="rId10" Type="http://schemas.openxmlformats.org/officeDocument/2006/relationships/chart" Target="../charts/chart46.xml"/><Relationship Id="rId19" Type="http://schemas.openxmlformats.org/officeDocument/2006/relationships/chart" Target="../charts/chart55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Relationship Id="rId22" Type="http://schemas.openxmlformats.org/officeDocument/2006/relationships/chart" Target="../charts/chart5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401411</xdr:colOff>
      <xdr:row>45</xdr:row>
      <xdr:rowOff>20009</xdr:rowOff>
    </xdr:from>
    <xdr:to>
      <xdr:col>11</xdr:col>
      <xdr:colOff>489858</xdr:colOff>
      <xdr:row>60</xdr:row>
      <xdr:rowOff>51028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129269</xdr:colOff>
      <xdr:row>45</xdr:row>
      <xdr:rowOff>22650</xdr:rowOff>
    </xdr:from>
    <xdr:to>
      <xdr:col>21</xdr:col>
      <xdr:colOff>210910</xdr:colOff>
      <xdr:row>60</xdr:row>
      <xdr:rowOff>159884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568099</xdr:colOff>
      <xdr:row>45</xdr:row>
      <xdr:rowOff>32927</xdr:rowOff>
    </xdr:from>
    <xdr:to>
      <xdr:col>30</xdr:col>
      <xdr:colOff>662420</xdr:colOff>
      <xdr:row>60</xdr:row>
      <xdr:rowOff>64635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493019</xdr:colOff>
      <xdr:row>62</xdr:row>
      <xdr:rowOff>174252</xdr:rowOff>
    </xdr:from>
    <xdr:to>
      <xdr:col>11</xdr:col>
      <xdr:colOff>489858</xdr:colOff>
      <xdr:row>78</xdr:row>
      <xdr:rowOff>105456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36831</xdr:colOff>
      <xdr:row>62</xdr:row>
      <xdr:rowOff>37418</xdr:rowOff>
    </xdr:from>
    <xdr:to>
      <xdr:col>21</xdr:col>
      <xdr:colOff>340178</xdr:colOff>
      <xdr:row>79</xdr:row>
      <xdr:rowOff>139211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112261</xdr:colOff>
      <xdr:row>61</xdr:row>
      <xdr:rowOff>95251</xdr:rowOff>
    </xdr:from>
    <xdr:to>
      <xdr:col>31</xdr:col>
      <xdr:colOff>40823</xdr:colOff>
      <xdr:row>77</xdr:row>
      <xdr:rowOff>176893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408215</xdr:colOff>
      <xdr:row>62</xdr:row>
      <xdr:rowOff>81643</xdr:rowOff>
    </xdr:from>
    <xdr:to>
      <xdr:col>40</xdr:col>
      <xdr:colOff>595553</xdr:colOff>
      <xdr:row>78</xdr:row>
      <xdr:rowOff>12847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432027</xdr:colOff>
      <xdr:row>45</xdr:row>
      <xdr:rowOff>32927</xdr:rowOff>
    </xdr:from>
    <xdr:to>
      <xdr:col>40</xdr:col>
      <xdr:colOff>469198</xdr:colOff>
      <xdr:row>60</xdr:row>
      <xdr:rowOff>64635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549519</xdr:colOff>
      <xdr:row>8</xdr:row>
      <xdr:rowOff>109904</xdr:rowOff>
    </xdr:from>
    <xdr:to>
      <xdr:col>16</xdr:col>
      <xdr:colOff>168519</xdr:colOff>
      <xdr:row>25</xdr:row>
      <xdr:rowOff>139212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4</xdr:row>
      <xdr:rowOff>133350</xdr:rowOff>
    </xdr:from>
    <xdr:to>
      <xdr:col>17</xdr:col>
      <xdr:colOff>257175</xdr:colOff>
      <xdr:row>19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2</xdr:row>
      <xdr:rowOff>190499</xdr:rowOff>
    </xdr:from>
    <xdr:to>
      <xdr:col>14</xdr:col>
      <xdr:colOff>390524</xdr:colOff>
      <xdr:row>17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20</xdr:row>
      <xdr:rowOff>47625</xdr:rowOff>
    </xdr:from>
    <xdr:to>
      <xdr:col>14</xdr:col>
      <xdr:colOff>457200</xdr:colOff>
      <xdr:row>35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103909</xdr:colOff>
      <xdr:row>39</xdr:row>
      <xdr:rowOff>17318</xdr:rowOff>
    </xdr:from>
    <xdr:to>
      <xdr:col>15</xdr:col>
      <xdr:colOff>284885</xdr:colOff>
      <xdr:row>54</xdr:row>
      <xdr:rowOff>7793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242455</xdr:colOff>
      <xdr:row>39</xdr:row>
      <xdr:rowOff>69273</xdr:rowOff>
    </xdr:from>
    <xdr:to>
      <xdr:col>23</xdr:col>
      <xdr:colOff>423430</xdr:colOff>
      <xdr:row>54</xdr:row>
      <xdr:rowOff>59748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572738</xdr:colOff>
      <xdr:row>39</xdr:row>
      <xdr:rowOff>121227</xdr:rowOff>
    </xdr:from>
    <xdr:to>
      <xdr:col>39</xdr:col>
      <xdr:colOff>353785</xdr:colOff>
      <xdr:row>59</xdr:row>
      <xdr:rowOff>149679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642504</xdr:colOff>
      <xdr:row>81</xdr:row>
      <xdr:rowOff>142492</xdr:rowOff>
    </xdr:from>
    <xdr:to>
      <xdr:col>37</xdr:col>
      <xdr:colOff>352426</xdr:colOff>
      <xdr:row>135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64077</xdr:colOff>
      <xdr:row>42</xdr:row>
      <xdr:rowOff>25543</xdr:rowOff>
    </xdr:from>
    <xdr:to>
      <xdr:col>55</xdr:col>
      <xdr:colOff>574100</xdr:colOff>
      <xdr:row>88</xdr:row>
      <xdr:rowOff>146772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0.20704</cdr:x>
      <cdr:y>0.90643</cdr:y>
    </cdr:from>
    <cdr:to>
      <cdr:x>0.49519</cdr:x>
      <cdr:y>0.9961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3384672" y="8052956"/>
          <a:ext cx="4710449" cy="7966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0.49519</cdr:x>
      <cdr:y>0.90643</cdr:y>
    </cdr:from>
    <cdr:to>
      <cdr:x>0.77481</cdr:x>
      <cdr:y>0.9961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8095121" y="8052956"/>
          <a:ext cx="4571225" cy="7966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endParaRPr lang="en-US" sz="20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0.52935</cdr:x>
      <cdr:y>0.95322</cdr:y>
    </cdr:from>
    <cdr:to>
      <cdr:x>0.7524</cdr:x>
      <cdr:y>0.9961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589820" y="8468593"/>
          <a:ext cx="36195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Model Recomomnended</a:t>
          </a:r>
          <a:r>
            <a:rPr lang="en-US" sz="20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2003</a:t>
          </a:r>
          <a:endParaRPr lang="en-US" sz="20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0.25507</cdr:x>
      <cdr:y>0.95322</cdr:y>
    </cdr:from>
    <cdr:to>
      <cdr:x>0.47812</cdr:x>
      <cdr:y>0.9961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139047" y="8468593"/>
          <a:ext cx="36195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Observed</a:t>
          </a:r>
          <a:r>
            <a:rPr lang="en-US" sz="20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in 2003</a:t>
          </a:r>
          <a:endParaRPr lang="en-US" sz="20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21</xdr:row>
      <xdr:rowOff>114300</xdr:rowOff>
    </xdr:from>
    <xdr:to>
      <xdr:col>25</xdr:col>
      <xdr:colOff>438150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21</xdr:row>
      <xdr:rowOff>54429</xdr:rowOff>
    </xdr:from>
    <xdr:to>
      <xdr:col>35</xdr:col>
      <xdr:colOff>304800</xdr:colOff>
      <xdr:row>35</xdr:row>
      <xdr:rowOff>130629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204107</xdr:colOff>
      <xdr:row>37</xdr:row>
      <xdr:rowOff>108857</xdr:rowOff>
    </xdr:from>
    <xdr:to>
      <xdr:col>25</xdr:col>
      <xdr:colOff>508907</xdr:colOff>
      <xdr:row>51</xdr:row>
      <xdr:rowOff>185057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517071</xdr:colOff>
      <xdr:row>36</xdr:row>
      <xdr:rowOff>136071</xdr:rowOff>
    </xdr:from>
    <xdr:to>
      <xdr:col>35</xdr:col>
      <xdr:colOff>209550</xdr:colOff>
      <xdr:row>51</xdr:row>
      <xdr:rowOff>21771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58</xdr:row>
      <xdr:rowOff>59871</xdr:rowOff>
    </xdr:from>
    <xdr:to>
      <xdr:col>26</xdr:col>
      <xdr:colOff>304800</xdr:colOff>
      <xdr:row>72</xdr:row>
      <xdr:rowOff>136071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478971</xdr:colOff>
      <xdr:row>58</xdr:row>
      <xdr:rowOff>0</xdr:rowOff>
    </xdr:from>
    <xdr:to>
      <xdr:col>36</xdr:col>
      <xdr:colOff>171450</xdr:colOff>
      <xdr:row>72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70757</xdr:colOff>
      <xdr:row>74</xdr:row>
      <xdr:rowOff>54428</xdr:rowOff>
    </xdr:from>
    <xdr:to>
      <xdr:col>26</xdr:col>
      <xdr:colOff>375557</xdr:colOff>
      <xdr:row>88</xdr:row>
      <xdr:rowOff>130628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478971</xdr:colOff>
      <xdr:row>74</xdr:row>
      <xdr:rowOff>27213</xdr:rowOff>
    </xdr:from>
    <xdr:to>
      <xdr:col>36</xdr:col>
      <xdr:colOff>171450</xdr:colOff>
      <xdr:row>88</xdr:row>
      <xdr:rowOff>103413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90</xdr:row>
      <xdr:rowOff>27215</xdr:rowOff>
    </xdr:from>
    <xdr:to>
      <xdr:col>26</xdr:col>
      <xdr:colOff>304800</xdr:colOff>
      <xdr:row>104</xdr:row>
      <xdr:rowOff>103415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408214</xdr:colOff>
      <xdr:row>90</xdr:row>
      <xdr:rowOff>0</xdr:rowOff>
    </xdr:from>
    <xdr:to>
      <xdr:col>36</xdr:col>
      <xdr:colOff>100693</xdr:colOff>
      <xdr:row>104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108</xdr:row>
      <xdr:rowOff>27215</xdr:rowOff>
    </xdr:from>
    <xdr:to>
      <xdr:col>26</xdr:col>
      <xdr:colOff>304800</xdr:colOff>
      <xdr:row>122</xdr:row>
      <xdr:rowOff>103415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408214</xdr:colOff>
      <xdr:row>108</xdr:row>
      <xdr:rowOff>0</xdr:rowOff>
    </xdr:from>
    <xdr:to>
      <xdr:col>36</xdr:col>
      <xdr:colOff>100693</xdr:colOff>
      <xdr:row>122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124</xdr:row>
      <xdr:rowOff>79169</xdr:rowOff>
    </xdr:from>
    <xdr:to>
      <xdr:col>26</xdr:col>
      <xdr:colOff>304800</xdr:colOff>
      <xdr:row>138</xdr:row>
      <xdr:rowOff>155369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408214</xdr:colOff>
      <xdr:row>124</xdr:row>
      <xdr:rowOff>51954</xdr:rowOff>
    </xdr:from>
    <xdr:to>
      <xdr:col>36</xdr:col>
      <xdr:colOff>100693</xdr:colOff>
      <xdr:row>138</xdr:row>
      <xdr:rowOff>128154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140</xdr:row>
      <xdr:rowOff>165760</xdr:rowOff>
    </xdr:from>
    <xdr:to>
      <xdr:col>26</xdr:col>
      <xdr:colOff>304800</xdr:colOff>
      <xdr:row>155</xdr:row>
      <xdr:rowOff>51460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408214</xdr:colOff>
      <xdr:row>140</xdr:row>
      <xdr:rowOff>138545</xdr:rowOff>
    </xdr:from>
    <xdr:to>
      <xdr:col>36</xdr:col>
      <xdr:colOff>100693</xdr:colOff>
      <xdr:row>155</xdr:row>
      <xdr:rowOff>24245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588818</xdr:colOff>
      <xdr:row>157</xdr:row>
      <xdr:rowOff>44533</xdr:rowOff>
    </xdr:from>
    <xdr:to>
      <xdr:col>26</xdr:col>
      <xdr:colOff>287482</xdr:colOff>
      <xdr:row>171</xdr:row>
      <xdr:rowOff>120733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390896</xdr:colOff>
      <xdr:row>157</xdr:row>
      <xdr:rowOff>17318</xdr:rowOff>
    </xdr:from>
    <xdr:to>
      <xdr:col>36</xdr:col>
      <xdr:colOff>83375</xdr:colOff>
      <xdr:row>171</xdr:row>
      <xdr:rowOff>93518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136071</xdr:colOff>
      <xdr:row>39</xdr:row>
      <xdr:rowOff>136072</xdr:rowOff>
    </xdr:from>
    <xdr:to>
      <xdr:col>14</xdr:col>
      <xdr:colOff>447675</xdr:colOff>
      <xdr:row>54</xdr:row>
      <xdr:rowOff>21772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248082</xdr:colOff>
      <xdr:row>2</xdr:row>
      <xdr:rowOff>125124</xdr:rowOff>
    </xdr:from>
    <xdr:to>
      <xdr:col>39</xdr:col>
      <xdr:colOff>539894</xdr:colOff>
      <xdr:row>17</xdr:row>
      <xdr:rowOff>10824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132051</xdr:colOff>
      <xdr:row>19</xdr:row>
      <xdr:rowOff>65253</xdr:rowOff>
    </xdr:from>
    <xdr:to>
      <xdr:col>40</xdr:col>
      <xdr:colOff>423862</xdr:colOff>
      <xdr:row>33</xdr:row>
      <xdr:rowOff>141453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36</xdr:row>
      <xdr:rowOff>108857</xdr:rowOff>
    </xdr:from>
    <xdr:to>
      <xdr:col>25</xdr:col>
      <xdr:colOff>508907</xdr:colOff>
      <xdr:row>51</xdr:row>
      <xdr:rowOff>185057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517071</xdr:colOff>
      <xdr:row>36</xdr:row>
      <xdr:rowOff>136071</xdr:rowOff>
    </xdr:from>
    <xdr:to>
      <xdr:col>35</xdr:col>
      <xdr:colOff>209550</xdr:colOff>
      <xdr:row>51</xdr:row>
      <xdr:rowOff>21771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294409</xdr:colOff>
      <xdr:row>53</xdr:row>
      <xdr:rowOff>7916</xdr:rowOff>
    </xdr:from>
    <xdr:to>
      <xdr:col>25</xdr:col>
      <xdr:colOff>599209</xdr:colOff>
      <xdr:row>67</xdr:row>
      <xdr:rowOff>84116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22513</xdr:colOff>
      <xdr:row>51</xdr:row>
      <xdr:rowOff>55665</xdr:rowOff>
    </xdr:from>
    <xdr:to>
      <xdr:col>35</xdr:col>
      <xdr:colOff>321128</xdr:colOff>
      <xdr:row>65</xdr:row>
      <xdr:rowOff>131865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243938</xdr:colOff>
      <xdr:row>68</xdr:row>
      <xdr:rowOff>71746</xdr:rowOff>
    </xdr:from>
    <xdr:to>
      <xdr:col>25</xdr:col>
      <xdr:colOff>548738</xdr:colOff>
      <xdr:row>82</xdr:row>
      <xdr:rowOff>147946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236517</xdr:colOff>
      <xdr:row>67</xdr:row>
      <xdr:rowOff>61850</xdr:rowOff>
    </xdr:from>
    <xdr:to>
      <xdr:col>35</xdr:col>
      <xdr:colOff>535132</xdr:colOff>
      <xdr:row>81</xdr:row>
      <xdr:rowOff>138050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225136</xdr:colOff>
      <xdr:row>83</xdr:row>
      <xdr:rowOff>131124</xdr:rowOff>
    </xdr:from>
    <xdr:to>
      <xdr:col>25</xdr:col>
      <xdr:colOff>529936</xdr:colOff>
      <xdr:row>98</xdr:row>
      <xdr:rowOff>16824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113805</xdr:colOff>
      <xdr:row>83</xdr:row>
      <xdr:rowOff>69273</xdr:rowOff>
    </xdr:from>
    <xdr:to>
      <xdr:col>35</xdr:col>
      <xdr:colOff>412420</xdr:colOff>
      <xdr:row>97</xdr:row>
      <xdr:rowOff>145473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225136</xdr:colOff>
      <xdr:row>99</xdr:row>
      <xdr:rowOff>79170</xdr:rowOff>
    </xdr:from>
    <xdr:to>
      <xdr:col>25</xdr:col>
      <xdr:colOff>529936</xdr:colOff>
      <xdr:row>113</xdr:row>
      <xdr:rowOff>155370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546760</xdr:colOff>
      <xdr:row>99</xdr:row>
      <xdr:rowOff>121227</xdr:rowOff>
    </xdr:from>
    <xdr:to>
      <xdr:col>35</xdr:col>
      <xdr:colOff>239239</xdr:colOff>
      <xdr:row>114</xdr:row>
      <xdr:rowOff>6927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124</xdr:row>
      <xdr:rowOff>79169</xdr:rowOff>
    </xdr:from>
    <xdr:to>
      <xdr:col>26</xdr:col>
      <xdr:colOff>304800</xdr:colOff>
      <xdr:row>138</xdr:row>
      <xdr:rowOff>155369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408214</xdr:colOff>
      <xdr:row>124</xdr:row>
      <xdr:rowOff>51954</xdr:rowOff>
    </xdr:from>
    <xdr:to>
      <xdr:col>36</xdr:col>
      <xdr:colOff>100693</xdr:colOff>
      <xdr:row>138</xdr:row>
      <xdr:rowOff>128154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450272</xdr:colOff>
      <xdr:row>140</xdr:row>
      <xdr:rowOff>165760</xdr:rowOff>
    </xdr:from>
    <xdr:to>
      <xdr:col>27</xdr:col>
      <xdr:colOff>148935</xdr:colOff>
      <xdr:row>155</xdr:row>
      <xdr:rowOff>51460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408214</xdr:colOff>
      <xdr:row>140</xdr:row>
      <xdr:rowOff>138545</xdr:rowOff>
    </xdr:from>
    <xdr:to>
      <xdr:col>36</xdr:col>
      <xdr:colOff>100693</xdr:colOff>
      <xdr:row>155</xdr:row>
      <xdr:rowOff>24245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588818</xdr:colOff>
      <xdr:row>157</xdr:row>
      <xdr:rowOff>44533</xdr:rowOff>
    </xdr:from>
    <xdr:to>
      <xdr:col>26</xdr:col>
      <xdr:colOff>287482</xdr:colOff>
      <xdr:row>171</xdr:row>
      <xdr:rowOff>120733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390896</xdr:colOff>
      <xdr:row>157</xdr:row>
      <xdr:rowOff>17318</xdr:rowOff>
    </xdr:from>
    <xdr:to>
      <xdr:col>36</xdr:col>
      <xdr:colOff>83375</xdr:colOff>
      <xdr:row>171</xdr:row>
      <xdr:rowOff>93518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14</xdr:col>
      <xdr:colOff>311604</xdr:colOff>
      <xdr:row>52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173182</xdr:colOff>
      <xdr:row>84</xdr:row>
      <xdr:rowOff>77188</xdr:rowOff>
    </xdr:from>
    <xdr:to>
      <xdr:col>43</xdr:col>
      <xdr:colOff>477981</xdr:colOff>
      <xdr:row>98</xdr:row>
      <xdr:rowOff>153388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548243</xdr:colOff>
      <xdr:row>82</xdr:row>
      <xdr:rowOff>138544</xdr:rowOff>
    </xdr:from>
    <xdr:to>
      <xdr:col>53</xdr:col>
      <xdr:colOff>240722</xdr:colOff>
      <xdr:row>97</xdr:row>
      <xdr:rowOff>24244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122711</xdr:colOff>
      <xdr:row>99</xdr:row>
      <xdr:rowOff>141018</xdr:rowOff>
    </xdr:from>
    <xdr:to>
      <xdr:col>43</xdr:col>
      <xdr:colOff>427510</xdr:colOff>
      <xdr:row>114</xdr:row>
      <xdr:rowOff>26718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46</xdr:col>
      <xdr:colOff>115289</xdr:colOff>
      <xdr:row>98</xdr:row>
      <xdr:rowOff>131122</xdr:rowOff>
    </xdr:from>
    <xdr:to>
      <xdr:col>53</xdr:col>
      <xdr:colOff>413905</xdr:colOff>
      <xdr:row>113</xdr:row>
      <xdr:rowOff>16822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36</xdr:col>
      <xdr:colOff>261256</xdr:colOff>
      <xdr:row>116</xdr:row>
      <xdr:rowOff>2473</xdr:rowOff>
    </xdr:from>
    <xdr:to>
      <xdr:col>43</xdr:col>
      <xdr:colOff>566055</xdr:colOff>
      <xdr:row>130</xdr:row>
      <xdr:rowOff>78673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46</xdr:col>
      <xdr:colOff>253834</xdr:colOff>
      <xdr:row>114</xdr:row>
      <xdr:rowOff>183077</xdr:rowOff>
    </xdr:from>
    <xdr:to>
      <xdr:col>53</xdr:col>
      <xdr:colOff>552450</xdr:colOff>
      <xdr:row>129</xdr:row>
      <xdr:rowOff>68777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417119</xdr:colOff>
      <xdr:row>134</xdr:row>
      <xdr:rowOff>141019</xdr:rowOff>
    </xdr:from>
    <xdr:to>
      <xdr:col>44</xdr:col>
      <xdr:colOff>115782</xdr:colOff>
      <xdr:row>149</xdr:row>
      <xdr:rowOff>26719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Data_Jul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03_Sim_Resul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Copyright &amp; License"/>
      <sheetName val="BearRiverNetwork"/>
      <sheetName val="SubInd"/>
      <sheetName val="FishSpp"/>
      <sheetName val="VegSpp"/>
      <sheetName val="Month"/>
      <sheetName val="Nodes"/>
      <sheetName val="NodesNotDemand"/>
      <sheetName val="NodeNotHeadwater"/>
      <sheetName val="MassBalanceNodes"/>
      <sheetName val="Reservoirs"/>
      <sheetName val="Wetlands"/>
      <sheetName val="Demand"/>
      <sheetName val="R_indx"/>
      <sheetName val="sf_indx"/>
      <sheetName val="wf_indx"/>
      <sheetName val="wsi_indx"/>
      <sheetName val="EnvSite"/>
      <sheetName val="Connect"/>
      <sheetName val="Diversions"/>
      <sheetName val="ReturnFlow"/>
      <sheetName val="WetlandsSites"/>
      <sheetName val="LinktoReservoir"/>
      <sheetName val="LinkOutReservoir"/>
      <sheetName val="rsiIndex"/>
      <sheetName val="rsiEQ"/>
      <sheetName val="fciIndex"/>
      <sheetName val="fciEQ"/>
      <sheetName val="Length"/>
      <sheetName val="aw"/>
      <sheetName val="lss"/>
      <sheetName val="LinkName"/>
      <sheetName val="evap"/>
      <sheetName val="evap_WEAP"/>
      <sheetName val="ResElevVol"/>
      <sheetName val="Cons"/>
      <sheetName val="inactive"/>
      <sheetName val="capacity"/>
      <sheetName val="InStor"/>
      <sheetName val="PopulationIncrease"/>
      <sheetName val="demandReq"/>
      <sheetName val="demandReq_Sc"/>
      <sheetName val="demandReq2050"/>
      <sheetName val="demandReq2050Cons"/>
      <sheetName val="Instream"/>
      <sheetName val="divCap"/>
      <sheetName val="StageFlow"/>
      <sheetName val="WidthFlow"/>
      <sheetName val="wp"/>
      <sheetName val="Revegetate"/>
      <sheetName val="MaxVegCover"/>
      <sheetName val="SimLinks"/>
      <sheetName val="Connect_Sim"/>
      <sheetName val="Qmax"/>
      <sheetName val="Qmin"/>
      <sheetName val="QSim"/>
      <sheetName val="RiversHeadFlow"/>
      <sheetName val="QSimulation_NHD"/>
      <sheetName val="HeadFlow"/>
      <sheetName val="HeadFlow_CC1"/>
      <sheetName val="HeadFlow_CC2"/>
      <sheetName val="weights"/>
      <sheetName val="weights-old"/>
      <sheetName val="Budget"/>
      <sheetName val="InitD"/>
      <sheetName val="InitC"/>
      <sheetName val="UnitCost"/>
      <sheetName val="Runs"/>
      <sheetName val="DemandRuns"/>
      <sheetName val="EvaporationCurve"/>
      <sheetName val="WSI curves-Mm3"/>
      <sheetName val="Stage-Flow"/>
      <sheetName val="Stage-Flow-Width"/>
      <sheetName val="RSI curves"/>
      <sheetName val="RSI curves-Stage"/>
      <sheetName val="h curves"/>
      <sheetName val="mCurv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12">
          <cell r="B12">
            <v>1123</v>
          </cell>
          <cell r="C12">
            <v>1024</v>
          </cell>
          <cell r="D12">
            <v>2174</v>
          </cell>
          <cell r="E12">
            <v>3129</v>
          </cell>
          <cell r="F12">
            <v>5205</v>
          </cell>
          <cell r="G12">
            <v>3016</v>
          </cell>
          <cell r="H12">
            <v>126.7</v>
          </cell>
          <cell r="I12">
            <v>93</v>
          </cell>
          <cell r="J12">
            <v>243.4</v>
          </cell>
          <cell r="K12">
            <v>775.8</v>
          </cell>
          <cell r="L12">
            <v>979.8</v>
          </cell>
          <cell r="M12">
            <v>1213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"/>
      <sheetName val="WSI"/>
      <sheetName val="W"/>
      <sheetName val="W_acres"/>
      <sheetName val="FCI_sim"/>
      <sheetName val="F"/>
      <sheetName val="F_acres"/>
      <sheetName val="RSI_sim"/>
      <sheetName val="R"/>
      <sheetName val="R_acres"/>
      <sheetName val="Q"/>
      <sheetName val="RR"/>
      <sheetName val="STOR"/>
      <sheetName val="FlowMarginal"/>
      <sheetName val="Length"/>
      <sheetName val="WD"/>
      <sheetName val="C"/>
      <sheetName val="demandRe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>
        <row r="2">
          <cell r="C2">
            <v>5.0000000000000001E-4</v>
          </cell>
          <cell r="D2">
            <v>5.0000000000000001E-4</v>
          </cell>
          <cell r="E2">
            <v>5.0000000000000001E-4</v>
          </cell>
          <cell r="F2">
            <v>7.4723542695932232E-3</v>
          </cell>
          <cell r="G2">
            <v>7.4723542695932232E-3</v>
          </cell>
          <cell r="H2">
            <v>7.4723542695932232E-3</v>
          </cell>
          <cell r="I2">
            <v>7.4723542695932232E-3</v>
          </cell>
          <cell r="J2">
            <v>7.4723542695932232E-3</v>
          </cell>
          <cell r="K2">
            <v>5.0000000000000001E-4</v>
          </cell>
          <cell r="L2">
            <v>5.0000000000000001E-4</v>
          </cell>
          <cell r="M2">
            <v>5.0000000000000001E-4</v>
          </cell>
          <cell r="N2">
            <v>5.0000000000000001E-4</v>
          </cell>
        </row>
        <row r="3">
          <cell r="C3">
            <v>2E-3</v>
          </cell>
          <cell r="D3">
            <v>2E-3</v>
          </cell>
          <cell r="E3">
            <v>2E-3</v>
          </cell>
          <cell r="F3">
            <v>2.9889417078372893E-2</v>
          </cell>
          <cell r="G3">
            <v>2.9889417078372893E-2</v>
          </cell>
          <cell r="H3">
            <v>2.9889417078372893E-2</v>
          </cell>
          <cell r="I3">
            <v>2.9889417078372893E-2</v>
          </cell>
          <cell r="J3">
            <v>2.9889417078372893E-2</v>
          </cell>
          <cell r="K3">
            <v>2E-3</v>
          </cell>
          <cell r="L3">
            <v>2E-3</v>
          </cell>
          <cell r="M3">
            <v>2E-3</v>
          </cell>
          <cell r="N3">
            <v>2E-3</v>
          </cell>
        </row>
        <row r="4">
          <cell r="C4">
            <v>2.9999999999999997E-4</v>
          </cell>
          <cell r="D4">
            <v>2.9999999999999997E-4</v>
          </cell>
          <cell r="E4">
            <v>2.9999999999999997E-4</v>
          </cell>
          <cell r="F4">
            <v>4.4947248696214333E-3</v>
          </cell>
          <cell r="G4">
            <v>4.6012015797149116E-3</v>
          </cell>
          <cell r="H4">
            <v>4.645175772112594E-3</v>
          </cell>
          <cell r="I4">
            <v>4.5004031011914762E-3</v>
          </cell>
          <cell r="J4">
            <v>4.4905278229307299E-3</v>
          </cell>
          <cell r="K4">
            <v>2.9999999999999997E-4</v>
          </cell>
          <cell r="L4">
            <v>2.9999999999999997E-4</v>
          </cell>
          <cell r="M4">
            <v>2.9999999999999997E-4</v>
          </cell>
          <cell r="N4">
            <v>2.9999999999999997E-4</v>
          </cell>
        </row>
        <row r="5">
          <cell r="C5">
            <v>1E-4</v>
          </cell>
          <cell r="D5">
            <v>1E-4</v>
          </cell>
          <cell r="E5">
            <v>1E-4</v>
          </cell>
          <cell r="F5">
            <v>1.5792005173812945E-2</v>
          </cell>
          <cell r="G5">
            <v>1.8295860594705053E-2</v>
          </cell>
          <cell r="H5">
            <v>2.3615903583515306E-2</v>
          </cell>
          <cell r="I5">
            <v>1.5796729127345172E-2</v>
          </cell>
          <cell r="J5">
            <v>1.5789883580948429E-2</v>
          </cell>
          <cell r="K5">
            <v>1E-4</v>
          </cell>
          <cell r="L5">
            <v>1E-4</v>
          </cell>
          <cell r="M5">
            <v>1E-4</v>
          </cell>
          <cell r="N5">
            <v>1E-4</v>
          </cell>
        </row>
        <row r="6">
          <cell r="C6">
            <v>1.4999999999999999E-4</v>
          </cell>
          <cell r="D6">
            <v>1.4999999999999999E-4</v>
          </cell>
          <cell r="E6">
            <v>1.4999999999999999E-4</v>
          </cell>
          <cell r="F6">
            <v>3.2259085066273341E-2</v>
          </cell>
          <cell r="G6">
            <v>2.3238102007930523E-4</v>
          </cell>
          <cell r="H6">
            <v>2.3234305302784723E-4</v>
          </cell>
          <cell r="I6">
            <v>2.3234305302784723E-4</v>
          </cell>
          <cell r="J6">
            <v>2.3234305302784723E-4</v>
          </cell>
          <cell r="K6">
            <v>1.4999999999999999E-4</v>
          </cell>
          <cell r="L6">
            <v>1.4999999999999999E-4</v>
          </cell>
          <cell r="M6">
            <v>1.4999999999999999E-4</v>
          </cell>
          <cell r="N6">
            <v>1.4999999999999999E-4</v>
          </cell>
        </row>
        <row r="7">
          <cell r="C7">
            <v>1E-4</v>
          </cell>
          <cell r="D7">
            <v>1E-4</v>
          </cell>
          <cell r="E7">
            <v>1E-4</v>
          </cell>
          <cell r="F7">
            <v>2.5126262880758254E-2</v>
          </cell>
          <cell r="G7">
            <v>1.5529956267556328E-4</v>
          </cell>
          <cell r="H7">
            <v>1.5489593112373611E-4</v>
          </cell>
          <cell r="I7">
            <v>1.5489605755246663E-4</v>
          </cell>
          <cell r="J7">
            <v>1.5489590677651293E-4</v>
          </cell>
          <cell r="K7">
            <v>1E-4</v>
          </cell>
          <cell r="L7">
            <v>1E-4</v>
          </cell>
          <cell r="M7">
            <v>1E-4</v>
          </cell>
          <cell r="N7">
            <v>1E-4</v>
          </cell>
        </row>
        <row r="8">
          <cell r="C8">
            <v>1E-4</v>
          </cell>
          <cell r="D8">
            <v>1E-4</v>
          </cell>
          <cell r="E8">
            <v>1E-4</v>
          </cell>
          <cell r="F8">
            <v>6.1710288302868205E-3</v>
          </cell>
          <cell r="G8">
            <v>6.170952970302233E-3</v>
          </cell>
          <cell r="H8">
            <v>6.1709506427531993E-3</v>
          </cell>
          <cell r="I8">
            <v>6.1709506662501164E-3</v>
          </cell>
          <cell r="J8">
            <v>6.1709506378207742E-3</v>
          </cell>
          <cell r="K8">
            <v>1E-4</v>
          </cell>
          <cell r="L8">
            <v>1E-4</v>
          </cell>
          <cell r="M8">
            <v>1E-4</v>
          </cell>
          <cell r="N8">
            <v>1E-4</v>
          </cell>
        </row>
        <row r="9">
          <cell r="C9">
            <v>5.0000000000000002E-5</v>
          </cell>
          <cell r="D9">
            <v>5.0000000000000002E-5</v>
          </cell>
          <cell r="E9">
            <v>5.0000000000000002E-5</v>
          </cell>
          <cell r="F9">
            <v>3.0855144151434102E-3</v>
          </cell>
          <cell r="G9">
            <v>3.0854764851511165E-3</v>
          </cell>
          <cell r="H9">
            <v>3.0854753213765997E-3</v>
          </cell>
          <cell r="I9">
            <v>3.0854753331250582E-3</v>
          </cell>
          <cell r="J9">
            <v>3.0854753189103871E-3</v>
          </cell>
          <cell r="K9">
            <v>5.0000000000000002E-5</v>
          </cell>
          <cell r="L9">
            <v>5.0000000000000002E-5</v>
          </cell>
          <cell r="M9">
            <v>5.0000000000000002E-5</v>
          </cell>
          <cell r="N9">
            <v>5.0000000000000002E-5</v>
          </cell>
        </row>
        <row r="10">
          <cell r="C10">
            <v>2.0000000000000001E-4</v>
          </cell>
          <cell r="D10">
            <v>2.0000000000000001E-4</v>
          </cell>
          <cell r="E10">
            <v>2.0000000000000001E-4</v>
          </cell>
          <cell r="F10">
            <v>1.2342056631298445E-2</v>
          </cell>
          <cell r="G10">
            <v>1.2341905799747636E-2</v>
          </cell>
          <cell r="H10">
            <v>1.2341901260472667E-2</v>
          </cell>
          <cell r="I10">
            <v>1.2341901300740915E-2</v>
          </cell>
          <cell r="J10">
            <v>1.2341901250926671E-2</v>
          </cell>
          <cell r="K10">
            <v>2.0000000000000001E-4</v>
          </cell>
          <cell r="L10">
            <v>2.0000000000000001E-4</v>
          </cell>
          <cell r="M10">
            <v>2.0000000000000001E-4</v>
          </cell>
          <cell r="N10">
            <v>2.0000000000000001E-4</v>
          </cell>
        </row>
        <row r="11">
          <cell r="C11">
            <v>4.0000000000000002E-4</v>
          </cell>
          <cell r="D11">
            <v>4.0000000000000002E-4</v>
          </cell>
          <cell r="E11">
            <v>4.0000000000000002E-4</v>
          </cell>
          <cell r="F11">
            <v>6.195816641995734E-4</v>
          </cell>
          <cell r="G11">
            <v>6.1962121111816396E-4</v>
          </cell>
          <cell r="H11">
            <v>6.1968667811742304E-4</v>
          </cell>
          <cell r="I11">
            <v>6.1958184753986068E-4</v>
          </cell>
          <cell r="J11">
            <v>6.195815709425477E-4</v>
          </cell>
          <cell r="K11">
            <v>4.0000000000000002E-4</v>
          </cell>
          <cell r="L11">
            <v>4.0000000000000002E-4</v>
          </cell>
          <cell r="M11">
            <v>4.0000000000000002E-4</v>
          </cell>
          <cell r="N11">
            <v>4.0000000000000002E-4</v>
          </cell>
        </row>
        <row r="12">
          <cell r="C12">
            <v>1E-4</v>
          </cell>
          <cell r="D12">
            <v>1E-4</v>
          </cell>
          <cell r="E12">
            <v>1E-4</v>
          </cell>
          <cell r="F12">
            <v>8.9582053721681803E-3</v>
          </cell>
          <cell r="G12">
            <v>2.2752882085325832E-2</v>
          </cell>
          <cell r="H12">
            <v>1.3374096018311146E-2</v>
          </cell>
          <cell r="I12">
            <v>5.5815843410734946E-3</v>
          </cell>
          <cell r="J12">
            <v>3.1190773173084166E-3</v>
          </cell>
          <cell r="K12">
            <v>1E-4</v>
          </cell>
          <cell r="L12">
            <v>1E-4</v>
          </cell>
          <cell r="M12">
            <v>1E-4</v>
          </cell>
          <cell r="N12">
            <v>1E-4</v>
          </cell>
        </row>
        <row r="13">
          <cell r="C13">
            <v>1E-4</v>
          </cell>
          <cell r="D13">
            <v>1E-4</v>
          </cell>
          <cell r="E13">
            <v>1E-4</v>
          </cell>
          <cell r="F13">
            <v>6.0504647198337473E-2</v>
          </cell>
          <cell r="G13">
            <v>0.10140566588698018</v>
          </cell>
          <cell r="H13">
            <v>0.10142439962481842</v>
          </cell>
          <cell r="I13">
            <v>6.2370151503397045E-3</v>
          </cell>
          <cell r="J13">
            <v>6.171142387666138E-3</v>
          </cell>
          <cell r="K13">
            <v>1E-4</v>
          </cell>
          <cell r="L13">
            <v>1E-4</v>
          </cell>
          <cell r="M13">
            <v>1E-4</v>
          </cell>
          <cell r="N13">
            <v>1E-4</v>
          </cell>
        </row>
        <row r="14">
          <cell r="C14">
            <v>5.0000000000000001E-4</v>
          </cell>
          <cell r="D14">
            <v>5.0000000000000001E-4</v>
          </cell>
          <cell r="E14">
            <v>5.0000000000000001E-4</v>
          </cell>
          <cell r="F14">
            <v>0.47731321706133056</v>
          </cell>
          <cell r="G14">
            <v>0.19712042566635332</v>
          </cell>
          <cell r="H14">
            <v>0.43326742470740254</v>
          </cell>
          <cell r="I14">
            <v>2.1680259751480826E-2</v>
          </cell>
          <cell r="J14">
            <v>1.8546345280574437E-2</v>
          </cell>
          <cell r="K14">
            <v>5.0000000000000001E-4</v>
          </cell>
          <cell r="L14">
            <v>5.0000000000000001E-4</v>
          </cell>
          <cell r="M14">
            <v>5.0000000000000001E-4</v>
          </cell>
          <cell r="N14">
            <v>5.0000000000000001E-4</v>
          </cell>
        </row>
        <row r="15">
          <cell r="C15">
            <v>1E-4</v>
          </cell>
          <cell r="D15">
            <v>1E-4</v>
          </cell>
          <cell r="E15">
            <v>1E-4</v>
          </cell>
          <cell r="F15">
            <v>3.5025217107794771E-3</v>
          </cell>
          <cell r="G15">
            <v>3.4536723193852011E-3</v>
          </cell>
          <cell r="H15">
            <v>3.4459055600516196E-3</v>
          </cell>
          <cell r="I15">
            <v>3.5108792992456592E-3</v>
          </cell>
          <cell r="J15">
            <v>3.4955598945773159E-3</v>
          </cell>
          <cell r="K15">
            <v>1E-4</v>
          </cell>
          <cell r="L15">
            <v>1E-4</v>
          </cell>
          <cell r="M15">
            <v>1E-4</v>
          </cell>
          <cell r="N15">
            <v>1E-4</v>
          </cell>
        </row>
        <row r="16">
          <cell r="C16">
            <v>1E-4</v>
          </cell>
          <cell r="D16">
            <v>1E-4</v>
          </cell>
          <cell r="E16">
            <v>1E-4</v>
          </cell>
          <cell r="F16">
            <v>9.0496515662859309E-2</v>
          </cell>
          <cell r="G16">
            <v>1.7840243387917235E-2</v>
          </cell>
          <cell r="H16">
            <v>6.3305201735750299E-2</v>
          </cell>
          <cell r="I16">
            <v>3.3818561221065956E-3</v>
          </cell>
          <cell r="J16">
            <v>3.2731741977158816E-3</v>
          </cell>
          <cell r="K16">
            <v>1E-4</v>
          </cell>
          <cell r="L16">
            <v>1E-4</v>
          </cell>
          <cell r="M16">
            <v>1E-4</v>
          </cell>
          <cell r="N16">
            <v>1E-4</v>
          </cell>
        </row>
        <row r="17">
          <cell r="C17">
            <v>5.0000000000000002E-5</v>
          </cell>
          <cell r="D17">
            <v>5.0000000000000002E-5</v>
          </cell>
          <cell r="E17">
            <v>5.0000000000000002E-5</v>
          </cell>
          <cell r="F17">
            <v>6.373792109322467E-4</v>
          </cell>
          <cell r="G17">
            <v>6.368676733113283E-4</v>
          </cell>
          <cell r="H17">
            <v>6.3679021135234809E-4</v>
          </cell>
          <cell r="I17">
            <v>6.3747082967782753E-4</v>
          </cell>
          <cell r="J17">
            <v>6.3730379318629603E-4</v>
          </cell>
          <cell r="K17">
            <v>5.0000000000000002E-5</v>
          </cell>
          <cell r="L17">
            <v>5.0000000000000002E-5</v>
          </cell>
          <cell r="M17">
            <v>5.0000000000000002E-5</v>
          </cell>
          <cell r="N17">
            <v>5.0000000000000002E-5</v>
          </cell>
        </row>
        <row r="18">
          <cell r="C18">
            <v>5.0000000000000002E-5</v>
          </cell>
          <cell r="D18">
            <v>5.0000000000000002E-5</v>
          </cell>
          <cell r="E18">
            <v>5.0000000000000002E-5</v>
          </cell>
          <cell r="F18">
            <v>6.373792109322467E-4</v>
          </cell>
          <cell r="G18">
            <v>6.3619424214837999E-4</v>
          </cell>
          <cell r="H18">
            <v>6.3622372251931911E-4</v>
          </cell>
          <cell r="I18">
            <v>6.3684228461647013E-4</v>
          </cell>
          <cell r="J18">
            <v>6.3676234813300195E-4</v>
          </cell>
          <cell r="K18">
            <v>5.0000000000000002E-5</v>
          </cell>
          <cell r="L18">
            <v>5.0000000000000002E-5</v>
          </cell>
          <cell r="M18">
            <v>5.0000000000000002E-5</v>
          </cell>
          <cell r="N18">
            <v>5.0000000000000002E-5</v>
          </cell>
        </row>
        <row r="19">
          <cell r="C19">
            <v>2.0000000000000001E-4</v>
          </cell>
          <cell r="D19">
            <v>2.0000000000000001E-4</v>
          </cell>
          <cell r="E19">
            <v>2.0000000000000001E-4</v>
          </cell>
          <cell r="F19">
            <v>0.18109507125938015</v>
          </cell>
          <cell r="G19">
            <v>0.19642633416325903</v>
          </cell>
          <cell r="H19">
            <v>3.7903576576093695E-2</v>
          </cell>
          <cell r="I19">
            <v>6.9914147034399804E-3</v>
          </cell>
          <cell r="J19">
            <v>6.8618695567961661E-3</v>
          </cell>
          <cell r="K19">
            <v>2.0000000000000001E-4</v>
          </cell>
          <cell r="L19">
            <v>2.0000000000000001E-4</v>
          </cell>
          <cell r="M19">
            <v>2.0000000000000001E-4</v>
          </cell>
          <cell r="N19">
            <v>2.0000000000000001E-4</v>
          </cell>
        </row>
        <row r="20">
          <cell r="C20">
            <v>1E-4</v>
          </cell>
          <cell r="D20">
            <v>1E-4</v>
          </cell>
          <cell r="E20">
            <v>1E-4</v>
          </cell>
          <cell r="F20">
            <v>3.2686522509291884E-3</v>
          </cell>
          <cell r="G20">
            <v>3.3149132510963148E-3</v>
          </cell>
          <cell r="H20">
            <v>3.3740888353177693E-3</v>
          </cell>
          <cell r="I20">
            <v>3.3362615601907281E-3</v>
          </cell>
          <cell r="J20">
            <v>3.3049413620667941E-3</v>
          </cell>
          <cell r="K20">
            <v>1E-4</v>
          </cell>
          <cell r="L20">
            <v>1E-4</v>
          </cell>
          <cell r="M20">
            <v>1E-4</v>
          </cell>
          <cell r="N20">
            <v>1E-4</v>
          </cell>
        </row>
        <row r="21">
          <cell r="C21">
            <v>1.4999999999999999E-4</v>
          </cell>
          <cell r="D21">
            <v>1.4999999999999999E-4</v>
          </cell>
          <cell r="E21">
            <v>1.4999999999999999E-4</v>
          </cell>
          <cell r="F21">
            <v>6.7388077596357209E-3</v>
          </cell>
          <cell r="G21">
            <v>5.1490725303633819E-3</v>
          </cell>
          <cell r="H21">
            <v>4.9775985252919312E-3</v>
          </cell>
          <cell r="I21">
            <v>4.9321387869459814E-3</v>
          </cell>
          <cell r="J21">
            <v>4.9253569628040566E-3</v>
          </cell>
          <cell r="K21">
            <v>1.4999999999999999E-4</v>
          </cell>
          <cell r="L21">
            <v>1.4999999999999999E-4</v>
          </cell>
          <cell r="M21">
            <v>1.4999999999999999E-4</v>
          </cell>
          <cell r="N21">
            <v>1.4999999999999999E-4</v>
          </cell>
        </row>
        <row r="22">
          <cell r="C22">
            <v>2.0000000000000001E-4</v>
          </cell>
          <cell r="D22">
            <v>2.0000000000000001E-4</v>
          </cell>
          <cell r="E22">
            <v>2.0000000000000001E-4</v>
          </cell>
          <cell r="F22">
            <v>8.2842174692854195E-3</v>
          </cell>
          <cell r="G22">
            <v>1.1247159041598826E-2</v>
          </cell>
          <cell r="H22">
            <v>7.7399915031848999E-3</v>
          </cell>
          <cell r="I22">
            <v>6.7803883393632962E-3</v>
          </cell>
          <cell r="J22">
            <v>6.7511410766476756E-3</v>
          </cell>
          <cell r="K22">
            <v>2.0000000000000001E-4</v>
          </cell>
          <cell r="L22">
            <v>2.0000000000000001E-4</v>
          </cell>
          <cell r="M22">
            <v>2.0000000000000001E-4</v>
          </cell>
          <cell r="N22">
            <v>2.0000000000000001E-4</v>
          </cell>
        </row>
        <row r="23">
          <cell r="C23">
            <v>5.0000000000000001E-4</v>
          </cell>
          <cell r="D23">
            <v>5.0000000000000001E-4</v>
          </cell>
          <cell r="E23">
            <v>5.0000000000000001E-4</v>
          </cell>
          <cell r="F23">
            <v>7.4723542695932232E-3</v>
          </cell>
          <cell r="G23">
            <v>7.4723542695932232E-3</v>
          </cell>
          <cell r="H23">
            <v>7.4723542695932232E-3</v>
          </cell>
          <cell r="I23">
            <v>7.4723542695932232E-3</v>
          </cell>
          <cell r="J23">
            <v>7.4723542695932232E-3</v>
          </cell>
          <cell r="K23">
            <v>5.0000000000000001E-4</v>
          </cell>
          <cell r="L23">
            <v>5.0000000000000001E-4</v>
          </cell>
          <cell r="M23">
            <v>5.0000000000000001E-4</v>
          </cell>
          <cell r="N23">
            <v>5.0000000000000001E-4</v>
          </cell>
        </row>
        <row r="24">
          <cell r="C24">
            <v>1E-4</v>
          </cell>
          <cell r="D24">
            <v>1E-4</v>
          </cell>
          <cell r="E24">
            <v>1E-4</v>
          </cell>
          <cell r="F24">
            <v>3.2686522509291884E-3</v>
          </cell>
          <cell r="G24">
            <v>3.5005043781008126E-3</v>
          </cell>
          <cell r="H24">
            <v>3.2686522509291884E-3</v>
          </cell>
          <cell r="I24">
            <v>3.2686522509291884E-3</v>
          </cell>
          <cell r="J24">
            <v>3.2686522509291884E-3</v>
          </cell>
          <cell r="K24">
            <v>1E-4</v>
          </cell>
          <cell r="L24">
            <v>1E-4</v>
          </cell>
          <cell r="M24">
            <v>1E-4</v>
          </cell>
          <cell r="N24">
            <v>1E-4</v>
          </cell>
        </row>
        <row r="25">
          <cell r="C25">
            <v>1E-4</v>
          </cell>
          <cell r="D25">
            <v>1E-4</v>
          </cell>
          <cell r="E25">
            <v>1E-4</v>
          </cell>
          <cell r="F25">
            <v>3.2686522509291884E-3</v>
          </cell>
          <cell r="G25">
            <v>3.2686522509291884E-3</v>
          </cell>
          <cell r="H25">
            <v>3.2686522509291884E-3</v>
          </cell>
          <cell r="I25">
            <v>3.2686522509291884E-3</v>
          </cell>
          <cell r="J25">
            <v>3.2686522509291884E-3</v>
          </cell>
          <cell r="K25">
            <v>1E-4</v>
          </cell>
          <cell r="L25">
            <v>1E-4</v>
          </cell>
          <cell r="M25">
            <v>1E-4</v>
          </cell>
          <cell r="N25">
            <v>1E-4</v>
          </cell>
        </row>
        <row r="26">
          <cell r="C26">
            <v>1E-4</v>
          </cell>
          <cell r="D26">
            <v>1E-4</v>
          </cell>
          <cell r="E26">
            <v>1E-4</v>
          </cell>
          <cell r="F26">
            <v>4.1421087346427098E-3</v>
          </cell>
          <cell r="G26">
            <v>3.5005043781008126E-3</v>
          </cell>
          <cell r="H26">
            <v>3.4657469820771332E-3</v>
          </cell>
          <cell r="I26">
            <v>3.2686522509291884E-3</v>
          </cell>
          <cell r="J26">
            <v>3.2686522509291884E-3</v>
          </cell>
          <cell r="K26">
            <v>1E-4</v>
          </cell>
          <cell r="L26">
            <v>1E-4</v>
          </cell>
          <cell r="M26">
            <v>1E-4</v>
          </cell>
          <cell r="N26">
            <v>1E-4</v>
          </cell>
        </row>
      </sheetData>
      <sheetData sheetId="6" refreshError="1"/>
      <sheetData sheetId="7" refreshError="1"/>
      <sheetData sheetId="8">
        <row r="2">
          <cell r="C2">
            <v>0.69356036761103068</v>
          </cell>
          <cell r="D2">
            <v>0.69356036761103068</v>
          </cell>
          <cell r="E2">
            <v>1.2053101386740352</v>
          </cell>
          <cell r="F2">
            <v>1.2053101386740352</v>
          </cell>
          <cell r="G2">
            <v>1.2053101386740352</v>
          </cell>
          <cell r="H2">
            <v>1.2053101386740352</v>
          </cell>
          <cell r="I2">
            <v>1.2053101386740352</v>
          </cell>
          <cell r="J2">
            <v>1.2053101386740352</v>
          </cell>
          <cell r="K2">
            <v>0.69356036761103068</v>
          </cell>
          <cell r="L2">
            <v>0.69356036761103068</v>
          </cell>
          <cell r="M2">
            <v>0.69356036761103068</v>
          </cell>
          <cell r="N2">
            <v>0.69356036761103068</v>
          </cell>
        </row>
        <row r="3">
          <cell r="C3">
            <v>0.27498090286458499</v>
          </cell>
          <cell r="D3">
            <v>0.27498090286458499</v>
          </cell>
          <cell r="E3">
            <v>0.43050136026021851</v>
          </cell>
          <cell r="F3">
            <v>0.43050136026021851</v>
          </cell>
          <cell r="G3">
            <v>0.43050136026021851</v>
          </cell>
          <cell r="H3">
            <v>0.43050136026021851</v>
          </cell>
          <cell r="I3">
            <v>0.43050136026021851</v>
          </cell>
          <cell r="J3">
            <v>0.43050136026021851</v>
          </cell>
          <cell r="K3">
            <v>0.27498090286458499</v>
          </cell>
          <cell r="L3">
            <v>0.27498090286458499</v>
          </cell>
          <cell r="M3">
            <v>0.27498090286458499</v>
          </cell>
          <cell r="N3">
            <v>0.27498090286458499</v>
          </cell>
        </row>
        <row r="4">
          <cell r="C4">
            <v>0.23665155900910792</v>
          </cell>
          <cell r="D4">
            <v>0.23696078511077218</v>
          </cell>
          <cell r="E4">
            <v>0.33143786239743134</v>
          </cell>
          <cell r="F4">
            <v>0.33791726286170176</v>
          </cell>
          <cell r="G4">
            <v>0.37212837014285965</v>
          </cell>
          <cell r="H4">
            <v>0.37834794851294251</v>
          </cell>
          <cell r="I4">
            <v>0.34184159646125539</v>
          </cell>
          <cell r="J4">
            <v>0.33451713893341567</v>
          </cell>
          <cell r="K4">
            <v>0.24015425626405107</v>
          </cell>
          <cell r="L4">
            <v>0.23872260977906726</v>
          </cell>
          <cell r="M4">
            <v>0.23783316493448833</v>
          </cell>
          <cell r="N4">
            <v>0.23672433025199063</v>
          </cell>
        </row>
        <row r="5">
          <cell r="C5">
            <v>3.5211604231514954E-3</v>
          </cell>
          <cell r="D5">
            <v>3.5361013327648875E-3</v>
          </cell>
          <cell r="E5">
            <v>4.4863322737635491E-3</v>
          </cell>
          <cell r="F5">
            <v>4.9490100607823507E-3</v>
          </cell>
          <cell r="G5">
            <v>7.5567013651085743E-3</v>
          </cell>
          <cell r="H5">
            <v>8.0543310982130242E-3</v>
          </cell>
          <cell r="I5">
            <v>5.2347297981123518E-3</v>
          </cell>
          <cell r="J5">
            <v>4.7047668947542819E-3</v>
          </cell>
          <cell r="K5">
            <v>3.6913843370698432E-3</v>
          </cell>
          <cell r="L5">
            <v>3.6215494987359795E-3</v>
          </cell>
          <cell r="M5">
            <v>3.5783433149449047E-3</v>
          </cell>
          <cell r="N5">
            <v>3.5246749941492159E-3</v>
          </cell>
        </row>
        <row r="6">
          <cell r="C6">
            <v>0.19569049786996209</v>
          </cell>
          <cell r="D6">
            <v>0.18720139673591232</v>
          </cell>
          <cell r="E6">
            <v>0.31446604500443015</v>
          </cell>
          <cell r="F6">
            <v>0.34690497884656346</v>
          </cell>
          <cell r="G6">
            <v>0.24451035309118302</v>
          </cell>
          <cell r="H6">
            <v>0.15428099306801138</v>
          </cell>
          <cell r="I6">
            <v>0.15428099306801138</v>
          </cell>
          <cell r="J6">
            <v>0.15428099306801138</v>
          </cell>
          <cell r="K6">
            <v>7.0670846173700314E-2</v>
          </cell>
          <cell r="L6">
            <v>7.0670846173700314E-2</v>
          </cell>
          <cell r="M6">
            <v>0.12420906032245874</v>
          </cell>
          <cell r="N6">
            <v>0.16190539883273206</v>
          </cell>
        </row>
        <row r="7">
          <cell r="C7">
            <v>0.19707491424941059</v>
          </cell>
          <cell r="D7">
            <v>0.18938789568611414</v>
          </cell>
          <cell r="E7">
            <v>0.22270240644602035</v>
          </cell>
          <cell r="F7">
            <v>0.25198896507246565</v>
          </cell>
          <cell r="G7">
            <v>0.18766939892549375</v>
          </cell>
          <cell r="H7">
            <v>0.14553467739908357</v>
          </cell>
          <cell r="I7">
            <v>0.14721916052553644</v>
          </cell>
          <cell r="J7">
            <v>0.14515922365747294</v>
          </cell>
          <cell r="K7">
            <v>8.971548850008923E-2</v>
          </cell>
          <cell r="L7">
            <v>6.4722651168958326E-2</v>
          </cell>
          <cell r="M7">
            <v>0.13654925328748438</v>
          </cell>
          <cell r="N7">
            <v>0.16868262496018444</v>
          </cell>
        </row>
        <row r="8">
          <cell r="C8">
            <v>0.34501707783890262</v>
          </cell>
          <cell r="D8">
            <v>0.32858148040137342</v>
          </cell>
          <cell r="E8">
            <v>0.54815205190393723</v>
          </cell>
          <cell r="F8">
            <v>0.60605228038266989</v>
          </cell>
          <cell r="G8">
            <v>0.46832422545848607</v>
          </cell>
          <cell r="H8">
            <v>0.35591367260099693</v>
          </cell>
          <cell r="I8">
            <v>0.3599854791917893</v>
          </cell>
          <cell r="J8">
            <v>0.35502047226524147</v>
          </cell>
          <cell r="K8">
            <v>0.17170362091620064</v>
          </cell>
          <cell r="L8">
            <v>0.14594088079198475</v>
          </cell>
          <cell r="M8">
            <v>0.23279123374039926</v>
          </cell>
          <cell r="N8">
            <v>0.28734213470160597</v>
          </cell>
        </row>
        <row r="9">
          <cell r="C9">
            <v>0.30218596808199633</v>
          </cell>
          <cell r="D9">
            <v>0.28779071856630495</v>
          </cell>
          <cell r="E9">
            <v>0.48010336038515566</v>
          </cell>
          <cell r="F9">
            <v>0.53081573875381216</v>
          </cell>
          <cell r="G9">
            <v>0.41018551989621677</v>
          </cell>
          <cell r="H9">
            <v>0.31172983778724661</v>
          </cell>
          <cell r="I9">
            <v>0.31529616216802342</v>
          </cell>
          <cell r="J9">
            <v>0.31094752112674368</v>
          </cell>
          <cell r="K9">
            <v>0.15038799016776011</v>
          </cell>
          <cell r="L9">
            <v>0.12782348810413718</v>
          </cell>
          <cell r="M9">
            <v>0.20389206461742554</v>
          </cell>
          <cell r="N9">
            <v>0.25167090768212852</v>
          </cell>
        </row>
        <row r="10">
          <cell r="C10">
            <v>1.3558560888401545</v>
          </cell>
          <cell r="D10">
            <v>1.291267098060386</v>
          </cell>
          <cell r="E10">
            <v>2.1541406061389345</v>
          </cell>
          <cell r="F10">
            <v>2.3807451350668249</v>
          </cell>
          <cell r="G10">
            <v>1.8353982243396529</v>
          </cell>
          <cell r="H10">
            <v>1.3896606141695027</v>
          </cell>
          <cell r="I10">
            <v>1.4039923983919074</v>
          </cell>
          <cell r="J10">
            <v>1.3861244505104831</v>
          </cell>
          <cell r="K10">
            <v>0.67034657446620449</v>
          </cell>
          <cell r="L10">
            <v>0.56907793064642886</v>
          </cell>
          <cell r="M10">
            <v>0.91482837218541546</v>
          </cell>
          <cell r="N10">
            <v>1.1292037639290775</v>
          </cell>
        </row>
        <row r="11">
          <cell r="C11">
            <v>7.9772998458102498E-2</v>
          </cell>
          <cell r="D11">
            <v>8.0126232882796355E-2</v>
          </cell>
          <cell r="E11">
            <v>0.17689628139824251</v>
          </cell>
          <cell r="F11">
            <v>0.19284344352415189</v>
          </cell>
          <cell r="G11">
            <v>0.27091885442188773</v>
          </cell>
          <cell r="H11">
            <v>0.28398869607556515</v>
          </cell>
          <cell r="I11">
            <v>0.2023315541707347</v>
          </cell>
          <cell r="J11">
            <v>0.18451767675844336</v>
          </cell>
          <cell r="K11">
            <v>8.3792668058065262E-2</v>
          </cell>
          <cell r="L11">
            <v>8.2144833713720861E-2</v>
          </cell>
          <cell r="M11">
            <v>8.1124475142552721E-2</v>
          </cell>
          <cell r="N11">
            <v>7.9856097791950575E-2</v>
          </cell>
        </row>
        <row r="12">
          <cell r="C12">
            <v>1.3990286123187836</v>
          </cell>
          <cell r="D12">
            <v>1.1616334902369354</v>
          </cell>
          <cell r="E12">
            <v>3.3317890034141651</v>
          </cell>
          <cell r="F12">
            <v>4.0855328143260632</v>
          </cell>
          <cell r="G12">
            <v>4.5064338678600127</v>
          </cell>
          <cell r="H12">
            <v>4.2731060312774787</v>
          </cell>
          <cell r="I12">
            <v>3.8303062521410483</v>
          </cell>
          <cell r="J12">
            <v>3.4186017776215536</v>
          </cell>
          <cell r="K12">
            <v>2.371542209897247</v>
          </cell>
          <cell r="L12">
            <v>2.9943880638374196</v>
          </cell>
          <cell r="M12">
            <v>1.8388259591909983</v>
          </cell>
          <cell r="N12">
            <v>1.0149748881814065</v>
          </cell>
        </row>
        <row r="13">
          <cell r="C13">
            <v>1.4113293665336042</v>
          </cell>
          <cell r="D13">
            <v>1.3955919509894297</v>
          </cell>
          <cell r="E13">
            <v>1.9545042258876724</v>
          </cell>
          <cell r="F13">
            <v>2.5523208974135216</v>
          </cell>
          <cell r="G13">
            <v>3.1427461998585806</v>
          </cell>
          <cell r="H13">
            <v>3.2072084894586088</v>
          </cell>
          <cell r="I13">
            <v>1.9717490777422964</v>
          </cell>
          <cell r="J13">
            <v>1.5227266408484135</v>
          </cell>
          <cell r="K13">
            <v>1.4525960357846011</v>
          </cell>
          <cell r="L13">
            <v>1.737053608783282</v>
          </cell>
          <cell r="M13">
            <v>1.851685178492092</v>
          </cell>
          <cell r="N13">
            <v>1.63004886051875</v>
          </cell>
        </row>
        <row r="14">
          <cell r="C14">
            <v>7.5164691143360704E-2</v>
          </cell>
          <cell r="D14">
            <v>0.10816949241723842</v>
          </cell>
          <cell r="E14">
            <v>0.19696110473542458</v>
          </cell>
          <cell r="F14">
            <v>0.27175240072634782</v>
          </cell>
          <cell r="G14">
            <v>0.23696368368368304</v>
          </cell>
          <cell r="H14">
            <v>0.25987887235820484</v>
          </cell>
          <cell r="I14">
            <v>0.18521315818297648</v>
          </cell>
          <cell r="J14">
            <v>0.17132375727748259</v>
          </cell>
          <cell r="K14">
            <v>8.7170132197745498E-2</v>
          </cell>
          <cell r="L14">
            <v>0.10120746870915757</v>
          </cell>
          <cell r="M14">
            <v>9.4653961671243528E-2</v>
          </cell>
          <cell r="N14">
            <v>0.12636747514666624</v>
          </cell>
        </row>
        <row r="15">
          <cell r="C15">
            <v>0.23724366756746737</v>
          </cell>
          <cell r="D15">
            <v>0.23680024641865197</v>
          </cell>
          <cell r="E15">
            <v>0.49455095218690243</v>
          </cell>
          <cell r="F15">
            <v>0.50394122699196198</v>
          </cell>
          <cell r="G15">
            <v>0.49232157610407401</v>
          </cell>
          <cell r="H15">
            <v>0.49025828530007742</v>
          </cell>
          <cell r="I15">
            <v>0.50572670581130641</v>
          </cell>
          <cell r="J15">
            <v>0.5024128515071169</v>
          </cell>
          <cell r="K15">
            <v>0.25670943261583257</v>
          </cell>
          <cell r="L15">
            <v>0.24879407791768096</v>
          </cell>
          <cell r="M15">
            <v>0.24875392964562021</v>
          </cell>
          <cell r="N15">
            <v>0.24495604258120157</v>
          </cell>
        </row>
        <row r="16">
          <cell r="C16">
            <v>0.20910973884536121</v>
          </cell>
          <cell r="D16">
            <v>0.32133225620474143</v>
          </cell>
          <cell r="E16">
            <v>0.60238454965882082</v>
          </cell>
          <cell r="F16">
            <v>0.8719018223054027</v>
          </cell>
          <cell r="G16">
            <v>0.73921708834314448</v>
          </cell>
          <cell r="H16">
            <v>0.81758186691514578</v>
          </cell>
          <cell r="I16">
            <v>0.50654747691663859</v>
          </cell>
          <cell r="J16">
            <v>0.4595605205063763</v>
          </cell>
          <cell r="K16">
            <v>0.22892841124461344</v>
          </cell>
          <cell r="L16">
            <v>0.28837545460492886</v>
          </cell>
          <cell r="M16">
            <v>0.26606011671865254</v>
          </cell>
          <cell r="N16">
            <v>0.37702965863746674</v>
          </cell>
        </row>
        <row r="17">
          <cell r="C17">
            <v>9.8700323095819401E-2</v>
          </cell>
          <cell r="D17">
            <v>9.8660175343767989E-2</v>
          </cell>
          <cell r="E17">
            <v>0.14206327354597381</v>
          </cell>
          <cell r="F17">
            <v>0.14268841384057335</v>
          </cell>
          <cell r="G17">
            <v>0.14191798517555293</v>
          </cell>
          <cell r="H17">
            <v>0.14178455940423312</v>
          </cell>
          <cell r="I17">
            <v>0.14280975848444466</v>
          </cell>
          <cell r="J17">
            <v>0.14258518247633667</v>
          </cell>
          <cell r="K17">
            <v>0.10048326664842384</v>
          </cell>
          <cell r="L17">
            <v>9.9753397775821345E-2</v>
          </cell>
          <cell r="M17">
            <v>9.9749712875012025E-2</v>
          </cell>
          <cell r="N17">
            <v>9.9401910587066586E-2</v>
          </cell>
        </row>
        <row r="18">
          <cell r="C18">
            <v>0.28946142789004387</v>
          </cell>
          <cell r="D18">
            <v>0.289370143997354</v>
          </cell>
          <cell r="E18">
            <v>0.41558227476393739</v>
          </cell>
          <cell r="F18">
            <v>0.41673254161692685</v>
          </cell>
          <cell r="G18">
            <v>0.41275885027513354</v>
          </cell>
          <cell r="H18">
            <v>0.41289549449882695</v>
          </cell>
          <cell r="I18">
            <v>0.41523494965172336</v>
          </cell>
          <cell r="J18">
            <v>0.41497755904318429</v>
          </cell>
          <cell r="K18">
            <v>0.29229149398040116</v>
          </cell>
          <cell r="L18">
            <v>0.29185185987831008</v>
          </cell>
          <cell r="M18">
            <v>0.29184350850304652</v>
          </cell>
          <cell r="N18">
            <v>0.29105484174945856</v>
          </cell>
        </row>
        <row r="19">
          <cell r="C19">
            <v>8.6020335486215502E-2</v>
          </cell>
          <cell r="D19">
            <v>8.3438463113704592E-2</v>
          </cell>
          <cell r="E19">
            <v>0.194159344421032</v>
          </cell>
          <cell r="F19">
            <v>0.27004485468650002</v>
          </cell>
          <cell r="G19">
            <v>0.29211223123343061</v>
          </cell>
          <cell r="H19">
            <v>0.2357820922123065</v>
          </cell>
          <cell r="I19">
            <v>0.17013016458962529</v>
          </cell>
          <cell r="J19">
            <v>0.16458981978184023</v>
          </cell>
          <cell r="K19">
            <v>8.4844563189695507E-2</v>
          </cell>
          <cell r="L19">
            <v>9.127895899165113E-2</v>
          </cell>
          <cell r="M19">
            <v>9.3572724310340069E-2</v>
          </cell>
          <cell r="N19">
            <v>9.8318023205710245E-2</v>
          </cell>
        </row>
        <row r="20">
          <cell r="C20">
            <v>5.1902503791326646E-2</v>
          </cell>
          <cell r="D20">
            <v>5.1902475853022115E-2</v>
          </cell>
          <cell r="E20">
            <v>0.113047937729482</v>
          </cell>
          <cell r="F20">
            <v>0.113047937729482</v>
          </cell>
          <cell r="G20">
            <v>0.12166585274216216</v>
          </cell>
          <cell r="H20">
            <v>0.12917290997281877</v>
          </cell>
          <cell r="I20">
            <v>0.12470813543712893</v>
          </cell>
          <cell r="J20">
            <v>0.12007610192423367</v>
          </cell>
          <cell r="K20">
            <v>5.1632934666737254E-2</v>
          </cell>
          <cell r="L20">
            <v>5.1632934666737254E-2</v>
          </cell>
          <cell r="M20">
            <v>5.1632934666737254E-2</v>
          </cell>
          <cell r="N20">
            <v>7.1105569617838121E-2</v>
          </cell>
        </row>
        <row r="21">
          <cell r="C21">
            <v>0.12530521458310892</v>
          </cell>
          <cell r="D21">
            <v>0.13063685404417524</v>
          </cell>
          <cell r="E21">
            <v>0.30415847422545578</v>
          </cell>
          <cell r="F21">
            <v>0.37859726374503405</v>
          </cell>
          <cell r="G21">
            <v>0.31208116535634228</v>
          </cell>
          <cell r="H21">
            <v>0.2834970599548749</v>
          </cell>
          <cell r="I21">
            <v>0.27165055596954696</v>
          </cell>
          <cell r="J21">
            <v>0.26961665709017152</v>
          </cell>
          <cell r="K21">
            <v>0.12401645363953884</v>
          </cell>
          <cell r="L21">
            <v>0.12340224316990411</v>
          </cell>
          <cell r="M21">
            <v>0.12397995264173034</v>
          </cell>
          <cell r="N21">
            <v>0.12075149551057915</v>
          </cell>
        </row>
        <row r="22">
          <cell r="C22">
            <v>0.16070735096230274</v>
          </cell>
          <cell r="D22">
            <v>0.16212160340826398</v>
          </cell>
          <cell r="E22">
            <v>0.38536097784007878</v>
          </cell>
          <cell r="F22">
            <v>0.42226830720988739</v>
          </cell>
          <cell r="G22">
            <v>0.45752325965457918</v>
          </cell>
          <cell r="H22">
            <v>0.40788685432558769</v>
          </cell>
          <cell r="I22">
            <v>0.34851605474872965</v>
          </cell>
          <cell r="J22">
            <v>0.34459588262116203</v>
          </cell>
          <cell r="K22">
            <v>0.16576413885011207</v>
          </cell>
          <cell r="L22">
            <v>0.15871011906736612</v>
          </cell>
          <cell r="M22">
            <v>0.15987703755391416</v>
          </cell>
          <cell r="N22">
            <v>0.15789938267530076</v>
          </cell>
        </row>
        <row r="23">
          <cell r="C23">
            <v>0.2723966642290539</v>
          </cell>
          <cell r="D23">
            <v>0.2723966642290539</v>
          </cell>
          <cell r="E23">
            <v>0.47338699912622251</v>
          </cell>
          <cell r="F23">
            <v>0.47338699912622251</v>
          </cell>
          <cell r="G23">
            <v>0.47338699912622251</v>
          </cell>
          <cell r="H23">
            <v>0.47338699912622251</v>
          </cell>
          <cell r="I23">
            <v>0.47338699912622251</v>
          </cell>
          <cell r="J23">
            <v>0.47338699912622251</v>
          </cell>
          <cell r="K23">
            <v>0.2723966642290539</v>
          </cell>
          <cell r="L23">
            <v>0.2723966642290539</v>
          </cell>
          <cell r="M23">
            <v>0.2723966642290539</v>
          </cell>
          <cell r="N23">
            <v>0.2723966642290539</v>
          </cell>
        </row>
        <row r="24">
          <cell r="C24">
            <v>5.9170906995682483E-2</v>
          </cell>
          <cell r="D24">
            <v>5.9170906995682483E-2</v>
          </cell>
          <cell r="E24">
            <v>0.16574234046421821</v>
          </cell>
          <cell r="F24">
            <v>0.12955198174614194</v>
          </cell>
          <cell r="G24">
            <v>0.15950927432840084</v>
          </cell>
          <cell r="H24">
            <v>0.12955198174614194</v>
          </cell>
          <cell r="I24">
            <v>0.12955198174614194</v>
          </cell>
          <cell r="J24">
            <v>0.12955198174614194</v>
          </cell>
          <cell r="K24">
            <v>5.9170906995682483E-2</v>
          </cell>
          <cell r="L24">
            <v>5.9170906995682483E-2</v>
          </cell>
          <cell r="M24">
            <v>6.4008125212468153E-2</v>
          </cell>
          <cell r="N24">
            <v>6.7911944248076256E-2</v>
          </cell>
        </row>
        <row r="25">
          <cell r="C25">
            <v>8.0321957284452489E-2</v>
          </cell>
          <cell r="D25">
            <v>8.0321914048401444E-2</v>
          </cell>
          <cell r="E25">
            <v>0.17494785341974742</v>
          </cell>
          <cell r="F25">
            <v>0.17494785341974742</v>
          </cell>
          <cell r="G25">
            <v>0.17494785341974742</v>
          </cell>
          <cell r="H25">
            <v>0.17494785341974742</v>
          </cell>
          <cell r="I25">
            <v>0.17494785341974742</v>
          </cell>
          <cell r="J25">
            <v>0.17494785341974742</v>
          </cell>
          <cell r="K25">
            <v>7.9904784351957178E-2</v>
          </cell>
          <cell r="L25">
            <v>7.9904784351957178E-2</v>
          </cell>
          <cell r="M25">
            <v>7.9904784351957178E-2</v>
          </cell>
          <cell r="N25">
            <v>0.11003974969094016</v>
          </cell>
        </row>
        <row r="26">
          <cell r="C26">
            <v>4.998894088909598E-2</v>
          </cell>
          <cell r="D26">
            <v>5.0426464404925445E-2</v>
          </cell>
          <cell r="E26">
            <v>9.329273783526805E-2</v>
          </cell>
          <cell r="F26">
            <v>0.13078501810494964</v>
          </cell>
          <cell r="G26">
            <v>0.11486552896869529</v>
          </cell>
          <cell r="H26">
            <v>0.11301748296652821</v>
          </cell>
          <cell r="I26">
            <v>9.329273783526805E-2</v>
          </cell>
          <cell r="J26">
            <v>9.329273783526805E-2</v>
          </cell>
          <cell r="K26">
            <v>4.6200917476205652E-2</v>
          </cell>
          <cell r="L26">
            <v>4.9155727392411253E-2</v>
          </cell>
          <cell r="M26">
            <v>4.6093414892525435E-2</v>
          </cell>
          <cell r="N26">
            <v>5.8679825552044311E-2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"/>
      <sheetName val="Sheet1"/>
      <sheetName val="Q"/>
      <sheetName val="RR"/>
      <sheetName val="STOR_MaxMin"/>
      <sheetName val="STOR"/>
      <sheetName val="RA"/>
      <sheetName val="Hyrum-InflowReleases"/>
      <sheetName val="Hyrum-Storage"/>
      <sheetName val="Porupine-InflowReleases"/>
      <sheetName val="Porcupine-Storage"/>
    </sheetNames>
    <sheetDataSet>
      <sheetData sheetId="0"/>
      <sheetData sheetId="1"/>
      <sheetData sheetId="2">
        <row r="1">
          <cell r="C1" t="str">
            <v>t1</v>
          </cell>
          <cell r="D1" t="str">
            <v>t2</v>
          </cell>
          <cell r="E1" t="str">
            <v>t3</v>
          </cell>
          <cell r="F1" t="str">
            <v>t4</v>
          </cell>
          <cell r="G1" t="str">
            <v>t5</v>
          </cell>
          <cell r="H1" t="str">
            <v>t6</v>
          </cell>
          <cell r="I1" t="str">
            <v>t7</v>
          </cell>
          <cell r="J1" t="str">
            <v>t8</v>
          </cell>
          <cell r="K1" t="str">
            <v>t9</v>
          </cell>
          <cell r="L1" t="str">
            <v>t10</v>
          </cell>
          <cell r="M1" t="str">
            <v>t11</v>
          </cell>
          <cell r="N1" t="str">
            <v>t12</v>
          </cell>
        </row>
        <row r="29">
          <cell r="C29">
            <v>4.1352164723545375</v>
          </cell>
          <cell r="D29">
            <v>4.1352157592773438</v>
          </cell>
          <cell r="E29">
            <v>16.871489438630466</v>
          </cell>
          <cell r="F29">
            <v>32.010071478177409</v>
          </cell>
          <cell r="G29">
            <v>31.752576692241139</v>
          </cell>
          <cell r="H29">
            <v>16.733689259618757</v>
          </cell>
          <cell r="I29">
            <v>8.1874742930750983</v>
          </cell>
          <cell r="J29">
            <v>5.8616042550824812</v>
          </cell>
          <cell r="K29">
            <v>5.6408857887945016</v>
          </cell>
          <cell r="L29">
            <v>5.8276941473754924</v>
          </cell>
          <cell r="M29">
            <v>6.4899908382462836</v>
          </cell>
          <cell r="N29">
            <v>5.3456861950068104</v>
          </cell>
        </row>
      </sheetData>
      <sheetData sheetId="3"/>
      <sheetData sheetId="4">
        <row r="11">
          <cell r="B11">
            <v>16.035240000000002</v>
          </cell>
          <cell r="C11">
            <v>16.035240000000002</v>
          </cell>
          <cell r="D11">
            <v>16.035240000000002</v>
          </cell>
          <cell r="E11">
            <v>16.035240000000002</v>
          </cell>
          <cell r="F11">
            <v>16.035240000000002</v>
          </cell>
          <cell r="G11">
            <v>16.035240000000002</v>
          </cell>
          <cell r="H11">
            <v>16.035240000000002</v>
          </cell>
          <cell r="I11">
            <v>16.035240000000002</v>
          </cell>
          <cell r="J11">
            <v>16.035240000000002</v>
          </cell>
          <cell r="K11">
            <v>16.035240000000002</v>
          </cell>
          <cell r="L11">
            <v>16.035240000000002</v>
          </cell>
          <cell r="M11">
            <v>16.035240000000002</v>
          </cell>
        </row>
        <row r="12">
          <cell r="B12">
            <v>2.4669599999999998</v>
          </cell>
          <cell r="C12">
            <v>2.4669599999999998</v>
          </cell>
          <cell r="D12">
            <v>2.4669599999999998</v>
          </cell>
          <cell r="E12">
            <v>2.4669599999999998</v>
          </cell>
          <cell r="F12">
            <v>2.4669599999999998</v>
          </cell>
          <cell r="G12">
            <v>2.4669599999999998</v>
          </cell>
          <cell r="H12">
            <v>2.4669599999999998</v>
          </cell>
          <cell r="I12">
            <v>2.4669599999999998</v>
          </cell>
          <cell r="J12">
            <v>2.4669599999999998</v>
          </cell>
          <cell r="K12">
            <v>2.4669599999999998</v>
          </cell>
          <cell r="L12">
            <v>2.4669599999999998</v>
          </cell>
          <cell r="M12">
            <v>2.4669599999999998</v>
          </cell>
        </row>
      </sheetData>
      <sheetData sheetId="5">
        <row r="1">
          <cell r="B1" t="str">
            <v>t1</v>
          </cell>
          <cell r="C1" t="str">
            <v>t2</v>
          </cell>
          <cell r="D1" t="str">
            <v>t3</v>
          </cell>
          <cell r="E1" t="str">
            <v>t4</v>
          </cell>
          <cell r="F1" t="str">
            <v>t5</v>
          </cell>
          <cell r="G1" t="str">
            <v>t6</v>
          </cell>
          <cell r="H1" t="str">
            <v>t7</v>
          </cell>
          <cell r="I1" t="str">
            <v>t8</v>
          </cell>
          <cell r="J1" t="str">
            <v>t9</v>
          </cell>
          <cell r="K1" t="str">
            <v>t10</v>
          </cell>
          <cell r="L1" t="str">
            <v>t11</v>
          </cell>
          <cell r="M1" t="str">
            <v>t12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earriverfellows.usu.edu/wash/2005/&amp;&amp;%22.jpg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/>
  </sheetViews>
  <sheetFormatPr defaultRowHeight="15" x14ac:dyDescent="0.25"/>
  <sheetData>
    <row r="1" spans="1:1" x14ac:dyDescent="0.25">
      <c r="A1">
        <v>125251.44884495928</v>
      </c>
    </row>
    <row r="20" spans="14:14" x14ac:dyDescent="0.25">
      <c r="N2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L7" sqref="L7"/>
    </sheetView>
  </sheetViews>
  <sheetFormatPr defaultRowHeight="15" x14ac:dyDescent="0.25"/>
  <cols>
    <col min="14" max="14" width="51" bestFit="1" customWidth="1"/>
  </cols>
  <sheetData>
    <row r="1" spans="1:13" x14ac:dyDescent="0.25"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 spans="1:13" x14ac:dyDescent="0.25">
      <c r="A2" s="1" t="s">
        <v>0</v>
      </c>
      <c r="B2">
        <v>285.58545417804015</v>
      </c>
      <c r="C2">
        <v>357.05732639755047</v>
      </c>
      <c r="D2">
        <v>398.29087548617321</v>
      </c>
      <c r="E2">
        <v>363.14791635723424</v>
      </c>
      <c r="F2">
        <v>242.08448212881805</v>
      </c>
      <c r="G2">
        <v>902.69556196875453</v>
      </c>
      <c r="H2">
        <v>1025.4540368650476</v>
      </c>
      <c r="I2">
        <v>896.50462446719177</v>
      </c>
      <c r="J2">
        <v>427.97839628757731</v>
      </c>
      <c r="K2">
        <v>215.26927583905299</v>
      </c>
      <c r="L2">
        <v>285.52582169650134</v>
      </c>
      <c r="M2">
        <v>295.18086521653925</v>
      </c>
    </row>
    <row r="3" spans="1:13" x14ac:dyDescent="0.25">
      <c r="A3" s="1" t="s">
        <v>5</v>
      </c>
      <c r="B3">
        <v>1029.1027067853895</v>
      </c>
      <c r="C3">
        <v>964.16011123141152</v>
      </c>
      <c r="D3">
        <v>1231.4466693459849</v>
      </c>
      <c r="E3">
        <v>1157.29478062659</v>
      </c>
      <c r="F3">
        <v>944.90929195896842</v>
      </c>
      <c r="G3">
        <v>1286.8947720884798</v>
      </c>
      <c r="H3">
        <v>1109.6417736690855</v>
      </c>
      <c r="I3">
        <v>917.65722180636897</v>
      </c>
      <c r="J3">
        <v>617.39022943572547</v>
      </c>
      <c r="K3">
        <v>346.99681670835156</v>
      </c>
      <c r="L3">
        <v>637.16151739850761</v>
      </c>
      <c r="M3">
        <v>834.62442320022353</v>
      </c>
    </row>
    <row r="4" spans="1:13" x14ac:dyDescent="0.25">
      <c r="A4" s="1" t="s">
        <v>9</v>
      </c>
      <c r="B4">
        <v>1023.3915088317596</v>
      </c>
      <c r="C4">
        <v>960.64036746515717</v>
      </c>
      <c r="D4">
        <v>1230.1139074116215</v>
      </c>
      <c r="E4">
        <v>1125.3032680177751</v>
      </c>
      <c r="F4">
        <v>523.4480600704519</v>
      </c>
      <c r="G4">
        <v>725.08629584252321</v>
      </c>
      <c r="H4">
        <v>516.80067439445736</v>
      </c>
      <c r="I4">
        <v>362.33424904477505</v>
      </c>
      <c r="J4">
        <v>183.99054994591859</v>
      </c>
      <c r="K4">
        <v>141.4815385727004</v>
      </c>
      <c r="L4">
        <v>616.69601870171027</v>
      </c>
      <c r="M4">
        <v>827.6430762890127</v>
      </c>
    </row>
    <row r="5" spans="1:13" x14ac:dyDescent="0.25">
      <c r="A5" s="1" t="s">
        <v>16</v>
      </c>
      <c r="C5">
        <v>8.0573399999999999</v>
      </c>
      <c r="D5">
        <v>10.743120000000001</v>
      </c>
      <c r="E5">
        <v>17.822869377553978</v>
      </c>
      <c r="F5">
        <v>56.808604814612252</v>
      </c>
      <c r="G5">
        <v>89.082715702853037</v>
      </c>
      <c r="H5">
        <v>86.66207535021951</v>
      </c>
      <c r="I5">
        <v>67.181468887594178</v>
      </c>
      <c r="J5">
        <v>15.29952894148798</v>
      </c>
      <c r="K5">
        <v>1.3428900000000001</v>
      </c>
      <c r="L5">
        <v>20.678182675409296</v>
      </c>
      <c r="M5">
        <v>123.9820246262337</v>
      </c>
    </row>
    <row r="6" spans="1:13" x14ac:dyDescent="0.25">
      <c r="A6" s="1" t="s">
        <v>20</v>
      </c>
      <c r="B6">
        <v>1.0937403419743268</v>
      </c>
      <c r="F6">
        <v>50.649185098534666</v>
      </c>
      <c r="G6">
        <v>56.423221247328932</v>
      </c>
      <c r="H6">
        <v>42.833785877458119</v>
      </c>
      <c r="I6">
        <v>33.56025591243823</v>
      </c>
      <c r="J6">
        <v>13.023307462238657</v>
      </c>
      <c r="M6">
        <v>41.126814762512737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zoomScale="130" zoomScaleNormal="130" workbookViewId="0">
      <selection activeCell="J30" sqref="J30"/>
    </sheetView>
  </sheetViews>
  <sheetFormatPr defaultRowHeight="15" x14ac:dyDescent="0.25"/>
  <sheetData>
    <row r="1" spans="1:14" x14ac:dyDescent="0.25"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</row>
    <row r="2" spans="1:14" x14ac:dyDescent="0.25">
      <c r="A2" s="1" t="s">
        <v>12</v>
      </c>
      <c r="B2" s="1" t="s">
        <v>13</v>
      </c>
      <c r="C2">
        <v>0.36489155055529432</v>
      </c>
      <c r="D2">
        <v>0.41372063742210735</v>
      </c>
      <c r="E2">
        <v>0.30599154892253583</v>
      </c>
      <c r="F2">
        <v>0.13971345389151041</v>
      </c>
      <c r="G2">
        <v>0.12137848058254519</v>
      </c>
      <c r="H2">
        <v>0.11740453256788837</v>
      </c>
      <c r="I2">
        <v>0.14097811167481966</v>
      </c>
      <c r="J2">
        <v>0.13572100506722901</v>
      </c>
      <c r="K2">
        <v>0.1701503118391611</v>
      </c>
      <c r="L2">
        <v>0.18829704948558443</v>
      </c>
      <c r="M2">
        <v>0.39977756521954511</v>
      </c>
      <c r="N2">
        <v>0.40783894631427553</v>
      </c>
    </row>
    <row r="6" spans="1:14" x14ac:dyDescent="0.25"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"/>
  <sheetViews>
    <sheetView workbookViewId="0">
      <selection activeCell="H6" sqref="H6"/>
    </sheetView>
  </sheetViews>
  <sheetFormatPr defaultColWidth="9.140625" defaultRowHeight="15" x14ac:dyDescent="0.25"/>
  <cols>
    <col min="1" max="16384" width="9.140625" style="23"/>
  </cols>
  <sheetData>
    <row r="1" spans="1:59" x14ac:dyDescent="0.25"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x14ac:dyDescent="0.25">
      <c r="A2" s="1" t="s">
        <v>12</v>
      </c>
      <c r="B2" s="1" t="s">
        <v>13</v>
      </c>
      <c r="C2" s="23">
        <v>0.33729999999999999</v>
      </c>
      <c r="D2" s="23">
        <v>0.41210000000000002</v>
      </c>
      <c r="E2" s="23">
        <v>0.30509999999999998</v>
      </c>
      <c r="F2" s="23">
        <v>0.13730000000000001</v>
      </c>
      <c r="G2" s="23">
        <v>0.1211</v>
      </c>
      <c r="H2" s="23">
        <v>0.1167</v>
      </c>
      <c r="I2" s="23">
        <v>0.1396</v>
      </c>
      <c r="J2" s="23">
        <v>0.1343</v>
      </c>
      <c r="K2" s="23">
        <v>0.1656</v>
      </c>
      <c r="L2" s="23">
        <v>0.185</v>
      </c>
      <c r="M2" s="23">
        <v>0.39319999999999999</v>
      </c>
      <c r="N2" s="23">
        <v>0.40100000000000002</v>
      </c>
    </row>
    <row r="5" spans="1:59" x14ac:dyDescent="0.25">
      <c r="C5" s="23">
        <v>0.95</v>
      </c>
      <c r="D5" s="23">
        <v>1</v>
      </c>
      <c r="E5" s="23">
        <v>1</v>
      </c>
      <c r="F5" s="23">
        <v>1</v>
      </c>
      <c r="G5" s="23">
        <v>0.65</v>
      </c>
      <c r="H5" s="23">
        <v>0.6</v>
      </c>
      <c r="I5" s="23">
        <v>0.65</v>
      </c>
      <c r="J5" s="23">
        <v>0.68</v>
      </c>
      <c r="K5" s="23">
        <v>0.72</v>
      </c>
      <c r="L5" s="23">
        <v>0.9</v>
      </c>
      <c r="M5" s="23">
        <v>1</v>
      </c>
      <c r="N5" s="23">
        <v>1</v>
      </c>
    </row>
    <row r="8" spans="1:59" x14ac:dyDescent="0.25">
      <c r="C8" s="23">
        <f>C2*C5</f>
        <v>0.32043499999999997</v>
      </c>
      <c r="D8" s="23">
        <f t="shared" ref="D8:N8" si="0">D2*D5</f>
        <v>0.41210000000000002</v>
      </c>
      <c r="E8" s="23">
        <f t="shared" si="0"/>
        <v>0.30509999999999998</v>
      </c>
      <c r="F8" s="23">
        <f t="shared" si="0"/>
        <v>0.13730000000000001</v>
      </c>
      <c r="G8" s="23">
        <f t="shared" si="0"/>
        <v>7.8715000000000007E-2</v>
      </c>
      <c r="H8" s="23">
        <f t="shared" si="0"/>
        <v>7.0019999999999999E-2</v>
      </c>
      <c r="I8" s="23">
        <f t="shared" si="0"/>
        <v>9.0740000000000001E-2</v>
      </c>
      <c r="J8" s="23">
        <f t="shared" si="0"/>
        <v>9.1324000000000002E-2</v>
      </c>
      <c r="K8" s="23">
        <f t="shared" si="0"/>
        <v>0.11923199999999999</v>
      </c>
      <c r="L8" s="23">
        <f t="shared" si="0"/>
        <v>0.16650000000000001</v>
      </c>
      <c r="M8" s="23">
        <f t="shared" si="0"/>
        <v>0.39319999999999999</v>
      </c>
      <c r="N8" s="23">
        <f t="shared" si="0"/>
        <v>0.40100000000000002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"/>
  <sheetViews>
    <sheetView workbookViewId="0">
      <selection activeCell="C2" sqref="C2:N2"/>
    </sheetView>
  </sheetViews>
  <sheetFormatPr defaultRowHeight="15" x14ac:dyDescent="0.25"/>
  <cols>
    <col min="1" max="2" width="9.140625" style="23"/>
    <col min="3" max="6" width="10.5703125" style="23" bestFit="1" customWidth="1"/>
    <col min="7" max="8" width="9.5703125" style="23" bestFit="1" customWidth="1"/>
    <col min="9" max="9" width="10.5703125" style="23" bestFit="1" customWidth="1"/>
    <col min="10" max="10" width="9.5703125" style="23" bestFit="1" customWidth="1"/>
    <col min="11" max="14" width="10.5703125" style="23" bestFit="1" customWidth="1"/>
    <col min="15" max="16384" width="9.140625" style="23"/>
  </cols>
  <sheetData>
    <row r="1" spans="1:59" x14ac:dyDescent="0.25"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x14ac:dyDescent="0.25">
      <c r="A2" s="1" t="s">
        <v>12</v>
      </c>
      <c r="B2" s="1" t="s">
        <v>13</v>
      </c>
      <c r="C2" s="42">
        <v>9817.8223228679872</v>
      </c>
      <c r="D2" s="42">
        <v>11995.03284688378</v>
      </c>
      <c r="E2" s="42">
        <v>8880.5739422087863</v>
      </c>
      <c r="F2" s="42">
        <v>3996.4038094567886</v>
      </c>
      <c r="G2" s="42">
        <v>3524.8689098704817</v>
      </c>
      <c r="H2" s="42">
        <v>3396.7977025754353</v>
      </c>
      <c r="I2" s="42">
        <v>4063.3501223610178</v>
      </c>
      <c r="J2" s="42">
        <v>3909.0825317556219</v>
      </c>
      <c r="K2" s="42">
        <v>4820.1345291044736</v>
      </c>
      <c r="L2" s="42">
        <v>5384.8121249053602</v>
      </c>
      <c r="M2" s="42">
        <v>11444.908797366419</v>
      </c>
      <c r="N2" s="42">
        <v>11671.944119389456</v>
      </c>
    </row>
    <row r="8" spans="1:59" x14ac:dyDescent="0.25"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C2" sqref="C2:N2"/>
    </sheetView>
  </sheetViews>
  <sheetFormatPr defaultRowHeight="15" x14ac:dyDescent="0.25"/>
  <cols>
    <col min="3" max="4" width="10.5703125" bestFit="1" customWidth="1"/>
    <col min="5" max="12" width="9.5703125" bestFit="1" customWidth="1"/>
    <col min="13" max="14" width="10.5703125" bestFit="1" customWidth="1"/>
  </cols>
  <sheetData>
    <row r="1" spans="1:14" x14ac:dyDescent="0.25"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69</v>
      </c>
      <c r="H1" s="30" t="s">
        <v>70</v>
      </c>
      <c r="I1" s="30" t="s">
        <v>71</v>
      </c>
      <c r="J1" s="30" t="s">
        <v>72</v>
      </c>
      <c r="K1" s="30" t="s">
        <v>73</v>
      </c>
      <c r="L1" s="30" t="s">
        <v>74</v>
      </c>
      <c r="M1" s="30" t="s">
        <v>75</v>
      </c>
      <c r="N1" s="30" t="s">
        <v>76</v>
      </c>
    </row>
    <row r="2" spans="1:14" x14ac:dyDescent="0.25">
      <c r="A2" s="1" t="s">
        <v>12</v>
      </c>
      <c r="B2" s="1" t="s">
        <v>13</v>
      </c>
      <c r="C2" s="42">
        <v>10675.932765233903</v>
      </c>
      <c r="D2" s="42">
        <v>12104.56559486383</v>
      </c>
      <c r="E2" s="42">
        <v>8952.6468838629426</v>
      </c>
      <c r="F2" s="42">
        <v>4087.7116443899267</v>
      </c>
      <c r="G2" s="42">
        <v>3551.2702222715247</v>
      </c>
      <c r="H2" s="42">
        <v>3435.0011506735464</v>
      </c>
      <c r="I2" s="42">
        <v>4124.7127792342199</v>
      </c>
      <c r="J2" s="42">
        <v>3970.9012793600946</v>
      </c>
      <c r="K2" s="42">
        <v>4978.2278773352919</v>
      </c>
      <c r="L2" s="42">
        <v>5509.16193356852</v>
      </c>
      <c r="M2" s="42">
        <v>11696.621642341974</v>
      </c>
      <c r="N2" s="42">
        <v>11932.480111608524</v>
      </c>
    </row>
    <row r="3" spans="1:14" x14ac:dyDescent="0.25">
      <c r="A3" s="1"/>
      <c r="B3" s="1"/>
    </row>
    <row r="4" spans="1:14" x14ac:dyDescent="0.25">
      <c r="A4" s="1"/>
      <c r="B4" s="1"/>
    </row>
    <row r="5" spans="1:14" x14ac:dyDescent="0.25">
      <c r="A5" s="1"/>
      <c r="B5" s="1"/>
    </row>
    <row r="6" spans="1:14" x14ac:dyDescent="0.25">
      <c r="A6" s="1"/>
      <c r="B6" s="1"/>
    </row>
    <row r="7" spans="1:14" x14ac:dyDescent="0.25">
      <c r="A7" s="1"/>
      <c r="B7" s="1"/>
    </row>
    <row r="8" spans="1:14" x14ac:dyDescent="0.25">
      <c r="A8" s="1"/>
      <c r="B8" s="1"/>
    </row>
    <row r="9" spans="1:14" x14ac:dyDescent="0.25">
      <c r="A9" s="1"/>
      <c r="B9" s="1"/>
    </row>
    <row r="10" spans="1:14" x14ac:dyDescent="0.25">
      <c r="A10" s="1"/>
      <c r="B10" s="1"/>
    </row>
    <row r="11" spans="1:14" x14ac:dyDescent="0.25">
      <c r="A11" s="1"/>
      <c r="B11" s="1"/>
    </row>
    <row r="12" spans="1:14" x14ac:dyDescent="0.25">
      <c r="A12" s="1"/>
      <c r="B12" s="1"/>
    </row>
    <row r="13" spans="1:14" x14ac:dyDescent="0.25">
      <c r="A13" s="1"/>
      <c r="B13" s="1"/>
    </row>
    <row r="14" spans="1:14" x14ac:dyDescent="0.25">
      <c r="A14" s="1"/>
      <c r="B14" s="1"/>
    </row>
    <row r="15" spans="1:14" x14ac:dyDescent="0.25">
      <c r="A15" s="1"/>
      <c r="B15" s="1"/>
    </row>
    <row r="16" spans="1:14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E9" sqref="E9"/>
    </sheetView>
  </sheetViews>
  <sheetFormatPr defaultColWidth="9.140625" defaultRowHeight="15" x14ac:dyDescent="0.25"/>
  <cols>
    <col min="1" max="16384" width="9.140625" style="23"/>
  </cols>
  <sheetData>
    <row r="1" spans="1:15" x14ac:dyDescent="0.25">
      <c r="A1" s="23" t="s">
        <v>81</v>
      </c>
      <c r="D1" s="23" t="s">
        <v>65</v>
      </c>
      <c r="E1" s="23" t="s">
        <v>66</v>
      </c>
      <c r="F1" s="23" t="s">
        <v>67</v>
      </c>
      <c r="G1" s="23" t="s">
        <v>68</v>
      </c>
      <c r="H1" s="23" t="s">
        <v>69</v>
      </c>
      <c r="I1" s="23" t="s">
        <v>70</v>
      </c>
      <c r="J1" s="23" t="s">
        <v>71</v>
      </c>
      <c r="K1" s="23" t="s">
        <v>72</v>
      </c>
      <c r="L1" s="23" t="s">
        <v>73</v>
      </c>
      <c r="M1" s="23" t="s">
        <v>74</v>
      </c>
      <c r="N1" s="23" t="s">
        <v>75</v>
      </c>
      <c r="O1" s="23" t="s">
        <v>76</v>
      </c>
    </row>
    <row r="2" spans="1:15" x14ac:dyDescent="0.25">
      <c r="A2" s="23" t="str">
        <f t="shared" ref="A2:A26" si="0">B2&amp;C2</f>
        <v>j1j4</v>
      </c>
      <c r="B2" s="1" t="s">
        <v>0</v>
      </c>
      <c r="C2" s="1" t="s">
        <v>1</v>
      </c>
      <c r="D2" s="23">
        <v>1E-3</v>
      </c>
      <c r="E2" s="23">
        <v>1E-3</v>
      </c>
      <c r="F2" s="23">
        <v>1E-3</v>
      </c>
      <c r="G2" s="23">
        <v>0.33444278530942928</v>
      </c>
      <c r="H2" s="23">
        <v>5.3206127967379807E-2</v>
      </c>
      <c r="I2" s="23">
        <v>1.568763721020899E-2</v>
      </c>
      <c r="J2" s="23">
        <v>1.6785743188002033E-2</v>
      </c>
      <c r="K2" s="23">
        <v>1.8525162670070355E-2</v>
      </c>
      <c r="L2" s="23">
        <v>1E-3</v>
      </c>
      <c r="M2" s="23">
        <v>1E-3</v>
      </c>
      <c r="N2" s="23">
        <v>1E-3</v>
      </c>
      <c r="O2" s="23">
        <v>1E-3</v>
      </c>
    </row>
    <row r="3" spans="1:15" x14ac:dyDescent="0.25">
      <c r="A3" s="23" t="str">
        <f t="shared" si="0"/>
        <v>j4j5</v>
      </c>
      <c r="B3" s="1" t="s">
        <v>1</v>
      </c>
      <c r="C3" s="1" t="s">
        <v>3</v>
      </c>
      <c r="D3" s="23">
        <v>1E-3</v>
      </c>
      <c r="E3" s="23">
        <v>1E-3</v>
      </c>
      <c r="F3" s="23">
        <v>1E-3</v>
      </c>
      <c r="G3" s="23">
        <v>0.21966166783304991</v>
      </c>
      <c r="H3" s="23">
        <v>3.6247049084263308E-2</v>
      </c>
      <c r="I3" s="23">
        <v>1.5318291300952521E-2</v>
      </c>
      <c r="J3" s="23">
        <v>1.5920712406088333E-2</v>
      </c>
      <c r="K3" s="23">
        <v>1.6876188654868556E-2</v>
      </c>
      <c r="L3" s="23">
        <v>1E-3</v>
      </c>
      <c r="M3" s="23">
        <v>1E-3</v>
      </c>
      <c r="N3" s="23">
        <v>1E-3</v>
      </c>
      <c r="O3" s="23">
        <v>1E-3</v>
      </c>
    </row>
    <row r="4" spans="1:15" x14ac:dyDescent="0.25">
      <c r="A4" s="23" t="str">
        <f t="shared" si="0"/>
        <v>j5j18</v>
      </c>
      <c r="B4" s="1" t="s">
        <v>3</v>
      </c>
      <c r="C4" s="1" t="s">
        <v>2</v>
      </c>
      <c r="D4" s="23">
        <v>1E-3</v>
      </c>
      <c r="E4" s="23">
        <v>1E-3</v>
      </c>
      <c r="F4" s="23">
        <v>1E-3</v>
      </c>
      <c r="G4" s="23">
        <v>0.3416290433677695</v>
      </c>
      <c r="H4" s="23">
        <v>0.20232302096086419</v>
      </c>
      <c r="I4" s="23">
        <v>1.823162096535369E-2</v>
      </c>
      <c r="J4" s="23">
        <v>1.651054134908941E-2</v>
      </c>
      <c r="K4" s="23">
        <v>1.7378878275411579E-2</v>
      </c>
      <c r="L4" s="23">
        <v>1E-3</v>
      </c>
      <c r="M4" s="23">
        <v>1E-3</v>
      </c>
      <c r="N4" s="23">
        <v>1E-3</v>
      </c>
      <c r="O4" s="23">
        <v>1E-3</v>
      </c>
    </row>
    <row r="5" spans="1:15" x14ac:dyDescent="0.25">
      <c r="A5" s="23" t="str">
        <f t="shared" si="0"/>
        <v>j6j5</v>
      </c>
      <c r="B5" s="1" t="s">
        <v>4</v>
      </c>
      <c r="C5" s="1" t="s">
        <v>3</v>
      </c>
      <c r="D5" s="23">
        <v>1E-3</v>
      </c>
      <c r="E5" s="23">
        <v>1E-3</v>
      </c>
      <c r="F5" s="23">
        <v>1E-3</v>
      </c>
      <c r="G5" s="23">
        <v>0.15800087387173059</v>
      </c>
      <c r="H5" s="23">
        <v>0.35546780666070654</v>
      </c>
      <c r="I5" s="23">
        <v>0.21172407134784949</v>
      </c>
      <c r="J5" s="23">
        <v>0.15792835122960885</v>
      </c>
      <c r="K5" s="23">
        <v>0.15789335398562898</v>
      </c>
      <c r="L5" s="23">
        <v>1E-3</v>
      </c>
      <c r="M5" s="23">
        <v>1E-3</v>
      </c>
      <c r="N5" s="23">
        <v>1E-3</v>
      </c>
      <c r="O5" s="23">
        <v>1E-3</v>
      </c>
    </row>
    <row r="6" spans="1:15" x14ac:dyDescent="0.25">
      <c r="A6" s="23" t="str">
        <f t="shared" si="0"/>
        <v>j7j9</v>
      </c>
      <c r="B6" s="1" t="s">
        <v>5</v>
      </c>
      <c r="C6" s="1" t="s">
        <v>6</v>
      </c>
      <c r="D6" s="23">
        <v>1E-3</v>
      </c>
      <c r="E6" s="23">
        <v>1E-3</v>
      </c>
      <c r="F6" s="23">
        <v>1E-3</v>
      </c>
      <c r="G6" s="23">
        <v>0.98829507379808912</v>
      </c>
      <c r="H6" s="23">
        <v>0.98829507379808912</v>
      </c>
      <c r="I6" s="23">
        <v>0.98829505406218898</v>
      </c>
      <c r="J6" s="23">
        <v>1.5489538023450099E-3</v>
      </c>
      <c r="K6" s="23">
        <v>1.5489540025690896E-3</v>
      </c>
      <c r="L6" s="23">
        <v>1E-3</v>
      </c>
      <c r="M6" s="23">
        <v>1E-3</v>
      </c>
      <c r="N6" s="23">
        <v>1E-3</v>
      </c>
      <c r="O6" s="23">
        <v>1E-3</v>
      </c>
    </row>
    <row r="7" spans="1:15" x14ac:dyDescent="0.25">
      <c r="A7" s="23" t="str">
        <f t="shared" si="0"/>
        <v>j9j12</v>
      </c>
      <c r="B7" s="1" t="s">
        <v>6</v>
      </c>
      <c r="C7" s="1" t="s">
        <v>7</v>
      </c>
      <c r="D7" s="23">
        <v>1E-3</v>
      </c>
      <c r="E7" s="23">
        <v>1E-3</v>
      </c>
      <c r="F7" s="23">
        <v>1E-3</v>
      </c>
      <c r="G7" s="23">
        <v>0.98829507379808912</v>
      </c>
      <c r="H7" s="23">
        <v>0.98829507379808912</v>
      </c>
      <c r="I7" s="23">
        <v>0.98829507330784061</v>
      </c>
      <c r="J7" s="23">
        <v>1.5489662440644845E-3</v>
      </c>
      <c r="K7" s="23">
        <v>1.5489712410308321E-3</v>
      </c>
      <c r="L7" s="23">
        <v>1E-3</v>
      </c>
      <c r="M7" s="23">
        <v>1E-3</v>
      </c>
      <c r="N7" s="23">
        <v>1E-3</v>
      </c>
      <c r="O7" s="23">
        <v>1E-3</v>
      </c>
    </row>
    <row r="8" spans="1:15" x14ac:dyDescent="0.25">
      <c r="A8" s="23" t="str">
        <f t="shared" si="0"/>
        <v>j12j14</v>
      </c>
      <c r="B8" s="1" t="s">
        <v>7</v>
      </c>
      <c r="C8" s="1" t="s">
        <v>8</v>
      </c>
      <c r="D8" s="23">
        <v>1E-3</v>
      </c>
      <c r="E8" s="23">
        <v>1E-3</v>
      </c>
      <c r="F8" s="23">
        <v>1E-3</v>
      </c>
      <c r="G8" s="23">
        <v>0.48619919295600345</v>
      </c>
      <c r="H8" s="23">
        <v>1.0072708296590909</v>
      </c>
      <c r="I8" s="23">
        <v>6.234027823542386E-2</v>
      </c>
      <c r="J8" s="23">
        <v>6.1709507451490501E-2</v>
      </c>
      <c r="K8" s="23">
        <v>6.1709507958934415E-2</v>
      </c>
      <c r="L8" s="23">
        <v>1E-3</v>
      </c>
      <c r="M8" s="23">
        <v>1E-3</v>
      </c>
      <c r="N8" s="23">
        <v>1E-3</v>
      </c>
      <c r="O8" s="23">
        <v>1E-3</v>
      </c>
    </row>
    <row r="9" spans="1:15" x14ac:dyDescent="0.25">
      <c r="A9" s="23" t="str">
        <f t="shared" si="0"/>
        <v>j14j17</v>
      </c>
      <c r="B9" s="1" t="s">
        <v>8</v>
      </c>
      <c r="C9" s="1" t="s">
        <v>9</v>
      </c>
      <c r="D9" s="23">
        <v>1E-3</v>
      </c>
      <c r="E9" s="23">
        <v>1E-3</v>
      </c>
      <c r="F9" s="23">
        <v>1E-3</v>
      </c>
      <c r="G9" s="23">
        <v>0.48619919295600345</v>
      </c>
      <c r="H9" s="23">
        <v>1.0072708296590909</v>
      </c>
      <c r="I9" s="23">
        <v>6.234027823542386E-2</v>
      </c>
      <c r="J9" s="23">
        <v>6.1709507451490501E-2</v>
      </c>
      <c r="K9" s="23">
        <v>6.1709507958934415E-2</v>
      </c>
      <c r="L9" s="23">
        <v>1E-3</v>
      </c>
      <c r="M9" s="23">
        <v>1E-3</v>
      </c>
      <c r="N9" s="23">
        <v>1E-3</v>
      </c>
      <c r="O9" s="23">
        <v>1E-3</v>
      </c>
    </row>
    <row r="10" spans="1:15" x14ac:dyDescent="0.25">
      <c r="A10" s="23" t="str">
        <f t="shared" si="0"/>
        <v>j17j20</v>
      </c>
      <c r="B10" s="1" t="s">
        <v>9</v>
      </c>
      <c r="C10" s="1" t="s">
        <v>10</v>
      </c>
      <c r="D10" s="23">
        <v>1E-3</v>
      </c>
      <c r="E10" s="23">
        <v>1E-3</v>
      </c>
      <c r="F10" s="23">
        <v>1E-3</v>
      </c>
      <c r="G10" s="23">
        <v>0.48465323597412313</v>
      </c>
      <c r="H10" s="23">
        <v>1.0070827658744408</v>
      </c>
      <c r="I10" s="23">
        <v>6.231990329602722E-2</v>
      </c>
      <c r="J10" s="23">
        <v>6.1709507262191536E-2</v>
      </c>
      <c r="K10" s="23">
        <v>6.1709507784267592E-2</v>
      </c>
      <c r="L10" s="23">
        <v>1E-3</v>
      </c>
      <c r="M10" s="23">
        <v>1E-3</v>
      </c>
      <c r="N10" s="23">
        <v>1E-3</v>
      </c>
      <c r="O10" s="23">
        <v>1E-3</v>
      </c>
    </row>
    <row r="11" spans="1:15" x14ac:dyDescent="0.25">
      <c r="A11" s="23" t="str">
        <f t="shared" si="0"/>
        <v>j18j7</v>
      </c>
      <c r="B11" s="1" t="s">
        <v>2</v>
      </c>
      <c r="C11" s="1" t="s">
        <v>5</v>
      </c>
      <c r="D11" s="23">
        <v>1E-3</v>
      </c>
      <c r="E11" s="23">
        <v>1E-3</v>
      </c>
      <c r="F11" s="23">
        <v>1E-3</v>
      </c>
      <c r="G11" s="23">
        <v>0.98819679272361827</v>
      </c>
      <c r="H11" s="23">
        <v>0.9869025113144152</v>
      </c>
      <c r="I11" s="23">
        <v>1.7514571931809492E-3</v>
      </c>
      <c r="J11" s="23">
        <v>1.5645839569783492E-3</v>
      </c>
      <c r="K11" s="23">
        <v>1.6201600461639779E-3</v>
      </c>
      <c r="L11" s="23">
        <v>1E-3</v>
      </c>
      <c r="M11" s="23">
        <v>1E-3</v>
      </c>
      <c r="N11" s="23">
        <v>1E-3</v>
      </c>
      <c r="O11" s="23">
        <v>1E-3</v>
      </c>
    </row>
    <row r="12" spans="1:15" x14ac:dyDescent="0.25">
      <c r="A12" s="23" t="str">
        <f t="shared" si="0"/>
        <v>j19j20</v>
      </c>
      <c r="B12" s="1" t="s">
        <v>11</v>
      </c>
      <c r="C12" s="1" t="s">
        <v>10</v>
      </c>
      <c r="D12" s="23">
        <v>1E-3</v>
      </c>
      <c r="E12" s="23">
        <v>1E-3</v>
      </c>
      <c r="F12" s="23">
        <v>1E-3</v>
      </c>
      <c r="G12" s="23">
        <v>2.290125874119487E-2</v>
      </c>
      <c r="H12" s="23">
        <v>2.6325812624441898E-2</v>
      </c>
      <c r="I12" s="23">
        <v>1.571445037215809E-2</v>
      </c>
      <c r="J12" s="23">
        <v>1.3124533724942978E-2</v>
      </c>
      <c r="K12" s="23">
        <v>1.2915365406112791E-2</v>
      </c>
      <c r="L12" s="23">
        <v>1E-3</v>
      </c>
      <c r="M12" s="23">
        <v>1E-3</v>
      </c>
      <c r="N12" s="23">
        <v>1E-3</v>
      </c>
      <c r="O12" s="23">
        <v>1E-3</v>
      </c>
    </row>
    <row r="13" spans="1:15" x14ac:dyDescent="0.25">
      <c r="A13" s="23" t="str">
        <f t="shared" si="0"/>
        <v>j20j21</v>
      </c>
      <c r="B13" s="1" t="s">
        <v>10</v>
      </c>
      <c r="C13" s="1" t="s">
        <v>12</v>
      </c>
      <c r="D13" s="23">
        <v>1E-3</v>
      </c>
      <c r="E13" s="23">
        <v>1E-3</v>
      </c>
      <c r="F13" s="23">
        <v>1E-3</v>
      </c>
      <c r="G13" s="23">
        <v>0.87108295129724578</v>
      </c>
      <c r="H13" s="23">
        <v>1.0142000291556637</v>
      </c>
      <c r="I13" s="23">
        <v>6.7183573043427924E-2</v>
      </c>
      <c r="J13" s="23">
        <v>6.1709513696624516E-2</v>
      </c>
      <c r="K13" s="23">
        <v>6.1709513796425176E-2</v>
      </c>
      <c r="L13" s="23">
        <v>1E-3</v>
      </c>
      <c r="M13" s="23">
        <v>1E-3</v>
      </c>
      <c r="N13" s="23">
        <v>1E-3</v>
      </c>
      <c r="O13" s="23">
        <v>1E-3</v>
      </c>
    </row>
    <row r="14" spans="1:15" x14ac:dyDescent="0.25">
      <c r="A14" s="23" t="str">
        <f t="shared" si="0"/>
        <v>j24j7</v>
      </c>
      <c r="B14" s="1" t="s">
        <v>14</v>
      </c>
      <c r="C14" s="1" t="s">
        <v>5</v>
      </c>
      <c r="D14" s="23">
        <v>1E-3</v>
      </c>
      <c r="E14" s="23">
        <v>1E-3</v>
      </c>
      <c r="F14" s="23">
        <v>1E-3</v>
      </c>
      <c r="G14" s="23">
        <v>0.98334875063809801</v>
      </c>
      <c r="H14" s="23">
        <v>4.0263682772451029E-2</v>
      </c>
      <c r="I14" s="23">
        <v>4.017463159629539E-2</v>
      </c>
      <c r="J14" s="23">
        <v>7.2132203283991364E-2</v>
      </c>
      <c r="K14" s="23">
        <v>4.4473695794551953E-2</v>
      </c>
      <c r="L14" s="23">
        <v>1E-3</v>
      </c>
      <c r="M14" s="23">
        <v>1E-3</v>
      </c>
      <c r="N14" s="23">
        <v>1E-3</v>
      </c>
      <c r="O14" s="23">
        <v>1E-3</v>
      </c>
    </row>
    <row r="15" spans="1:15" x14ac:dyDescent="0.25">
      <c r="A15" s="23" t="str">
        <f t="shared" si="0"/>
        <v>j25j24</v>
      </c>
      <c r="B15" s="1" t="s">
        <v>15</v>
      </c>
      <c r="C15" s="1" t="s">
        <v>14</v>
      </c>
      <c r="D15" s="23">
        <v>1E-3</v>
      </c>
      <c r="E15" s="23">
        <v>1E-3</v>
      </c>
      <c r="F15" s="23">
        <v>1E-3</v>
      </c>
      <c r="G15" s="23">
        <v>3.7352970006836607E-2</v>
      </c>
      <c r="H15" s="23">
        <v>3.7212768346832799E-2</v>
      </c>
      <c r="I15" s="23">
        <v>3.6159394047558392E-2</v>
      </c>
      <c r="J15" s="23">
        <v>4.0958644939275556E-2</v>
      </c>
      <c r="K15" s="23">
        <v>3.9627133455408275E-2</v>
      </c>
      <c r="L15" s="23">
        <v>1E-3</v>
      </c>
      <c r="M15" s="23">
        <v>1E-3</v>
      </c>
      <c r="N15" s="23">
        <v>1E-3</v>
      </c>
      <c r="O15" s="23">
        <v>1E-3</v>
      </c>
    </row>
    <row r="16" spans="1:15" x14ac:dyDescent="0.25">
      <c r="A16" s="23" t="str">
        <f t="shared" si="0"/>
        <v>j29j24</v>
      </c>
      <c r="B16" s="1" t="s">
        <v>16</v>
      </c>
      <c r="C16" s="1" t="s">
        <v>14</v>
      </c>
      <c r="D16" s="23">
        <v>1E-3</v>
      </c>
      <c r="E16" s="23">
        <v>1E-3</v>
      </c>
      <c r="F16" s="23">
        <v>1E-3</v>
      </c>
      <c r="G16" s="23">
        <v>0.97374960831512736</v>
      </c>
      <c r="H16" s="23">
        <v>3.2778457567545938E-2</v>
      </c>
      <c r="I16" s="23">
        <v>3.2731741977158814E-2</v>
      </c>
      <c r="J16" s="23">
        <v>3.4728120038788099E-2</v>
      </c>
      <c r="K16" s="23">
        <v>3.2731741977158814E-2</v>
      </c>
      <c r="L16" s="23">
        <v>1E-3</v>
      </c>
      <c r="M16" s="23">
        <v>1E-3</v>
      </c>
      <c r="N16" s="23">
        <v>1E-3</v>
      </c>
      <c r="O16" s="23">
        <v>1E-3</v>
      </c>
    </row>
    <row r="17" spans="1:15" x14ac:dyDescent="0.25">
      <c r="A17" s="23" t="str">
        <f t="shared" si="0"/>
        <v>j30j25</v>
      </c>
      <c r="B17" s="1" t="s">
        <v>17</v>
      </c>
      <c r="C17" s="1" t="s">
        <v>15</v>
      </c>
      <c r="D17" s="23">
        <v>1E-3</v>
      </c>
      <c r="E17" s="23">
        <v>1E-3</v>
      </c>
      <c r="F17" s="23">
        <v>1E-3</v>
      </c>
      <c r="G17" s="23">
        <v>1.2806798448020391E-2</v>
      </c>
      <c r="H17" s="23">
        <v>1.2802779157962218E-2</v>
      </c>
      <c r="I17" s="23">
        <v>1.2774381644907247E-2</v>
      </c>
      <c r="J17" s="23">
        <v>1.2927757706585946E-2</v>
      </c>
      <c r="K17" s="23">
        <v>1.2879307780510219E-2</v>
      </c>
      <c r="L17" s="23">
        <v>1E-3</v>
      </c>
      <c r="M17" s="23">
        <v>1E-3</v>
      </c>
      <c r="N17" s="23">
        <v>1E-3</v>
      </c>
      <c r="O17" s="23">
        <v>1E-3</v>
      </c>
    </row>
    <row r="18" spans="1:15" x14ac:dyDescent="0.25">
      <c r="A18" s="23" t="str">
        <f t="shared" si="0"/>
        <v>j31j30</v>
      </c>
      <c r="B18" s="1" t="s">
        <v>18</v>
      </c>
      <c r="C18" s="1" t="s">
        <v>17</v>
      </c>
      <c r="D18" s="23">
        <v>1E-3</v>
      </c>
      <c r="E18" s="23">
        <v>1E-3</v>
      </c>
      <c r="F18" s="23">
        <v>1E-3</v>
      </c>
      <c r="G18" s="23">
        <v>1.2806798448020391E-2</v>
      </c>
      <c r="H18" s="23">
        <v>1.2767893698759204E-2</v>
      </c>
      <c r="I18" s="23">
        <v>1.2752013246116987E-2</v>
      </c>
      <c r="J18" s="23">
        <v>1.2873057193840059E-2</v>
      </c>
      <c r="K18" s="23">
        <v>1.2839549452723059E-2</v>
      </c>
      <c r="L18" s="23">
        <v>1E-3</v>
      </c>
      <c r="M18" s="23">
        <v>1E-3</v>
      </c>
      <c r="N18" s="23">
        <v>1E-3</v>
      </c>
      <c r="O18" s="23">
        <v>1E-3</v>
      </c>
    </row>
    <row r="19" spans="1:15" x14ac:dyDescent="0.25">
      <c r="A19" s="23" t="str">
        <f t="shared" si="0"/>
        <v>j32j29</v>
      </c>
      <c r="B19" s="1" t="s">
        <v>19</v>
      </c>
      <c r="C19" s="1" t="s">
        <v>16</v>
      </c>
      <c r="D19" s="23">
        <v>1E-3</v>
      </c>
      <c r="E19" s="23">
        <v>1E-3</v>
      </c>
      <c r="F19" s="23">
        <v>1E-3</v>
      </c>
      <c r="G19" s="23">
        <v>0.60448107713504862</v>
      </c>
      <c r="H19" s="23">
        <v>9.1252411853631255E-2</v>
      </c>
      <c r="I19" s="23">
        <v>3.9901993969889658E-2</v>
      </c>
      <c r="J19" s="23">
        <v>3.4439212356288135E-2</v>
      </c>
      <c r="K19" s="23">
        <v>3.3934437489510264E-2</v>
      </c>
      <c r="L19" s="23">
        <v>1E-3</v>
      </c>
      <c r="M19" s="23">
        <v>1E-3</v>
      </c>
      <c r="N19" s="23">
        <v>1E-3</v>
      </c>
      <c r="O19" s="23">
        <v>1E-3</v>
      </c>
    </row>
    <row r="20" spans="1:15" x14ac:dyDescent="0.25">
      <c r="A20" s="23" t="str">
        <f t="shared" si="0"/>
        <v>j33j43</v>
      </c>
      <c r="B20" s="1" t="s">
        <v>20</v>
      </c>
      <c r="C20" s="1" t="s">
        <v>167</v>
      </c>
      <c r="D20" s="23">
        <v>1E-3</v>
      </c>
      <c r="E20" s="23">
        <v>1E-3</v>
      </c>
      <c r="F20" s="23">
        <v>1E-3</v>
      </c>
      <c r="G20" s="23">
        <v>6.2611157784176141E-2</v>
      </c>
      <c r="H20" s="23">
        <v>3.3149132510963145E-2</v>
      </c>
      <c r="I20" s="23">
        <v>3.3740888353177692E-2</v>
      </c>
      <c r="J20" s="23">
        <v>3.3362615601907279E-2</v>
      </c>
      <c r="K20" s="23">
        <v>3.304941362066794E-2</v>
      </c>
      <c r="L20" s="23">
        <v>1E-3</v>
      </c>
      <c r="M20" s="23">
        <v>1E-3</v>
      </c>
      <c r="N20" s="23">
        <v>1E-3</v>
      </c>
      <c r="O20" s="23">
        <v>1E-3</v>
      </c>
    </row>
    <row r="21" spans="1:15" x14ac:dyDescent="0.25">
      <c r="A21" s="23" t="str">
        <f t="shared" si="0"/>
        <v>j34j33</v>
      </c>
      <c r="B21" s="1" t="s">
        <v>21</v>
      </c>
      <c r="C21" s="1" t="s">
        <v>20</v>
      </c>
      <c r="D21" s="23">
        <v>1E-3</v>
      </c>
      <c r="E21" s="23">
        <v>1E-3</v>
      </c>
      <c r="F21" s="23">
        <v>1E-3</v>
      </c>
      <c r="G21" s="23">
        <v>4.747046436475047E-2</v>
      </c>
      <c r="H21" s="23">
        <v>4.0268610007906019E-2</v>
      </c>
      <c r="I21" s="23">
        <v>3.5319216391358058E-2</v>
      </c>
      <c r="J21" s="23">
        <v>3.4519606076041459E-2</v>
      </c>
      <c r="K21" s="23">
        <v>3.4182849172140761E-2</v>
      </c>
      <c r="L21" s="23">
        <v>1E-3</v>
      </c>
      <c r="M21" s="23">
        <v>1E-3</v>
      </c>
      <c r="N21" s="23">
        <v>1E-3</v>
      </c>
      <c r="O21" s="23">
        <v>1E-3</v>
      </c>
    </row>
    <row r="22" spans="1:15" x14ac:dyDescent="0.25">
      <c r="A22" s="23" t="str">
        <f t="shared" si="0"/>
        <v>j35j40</v>
      </c>
      <c r="B22" s="1" t="s">
        <v>165</v>
      </c>
      <c r="C22" s="1" t="s">
        <v>168</v>
      </c>
      <c r="D22" s="23">
        <v>1E-3</v>
      </c>
      <c r="E22" s="23">
        <v>1E-3</v>
      </c>
      <c r="F22" s="23">
        <v>1E-3</v>
      </c>
      <c r="G22" s="23">
        <v>8.8280693211546607E-2</v>
      </c>
      <c r="H22" s="23">
        <v>0.17093150199753948</v>
      </c>
      <c r="I22" s="23">
        <v>5.0174518662936332E-2</v>
      </c>
      <c r="J22" s="23">
        <v>3.7206028588401767E-2</v>
      </c>
      <c r="K22" s="23">
        <v>3.5976573441235553E-2</v>
      </c>
      <c r="L22" s="23">
        <v>1E-3</v>
      </c>
      <c r="M22" s="23">
        <v>1E-3</v>
      </c>
      <c r="N22" s="23">
        <v>1E-3</v>
      </c>
      <c r="O22" s="23">
        <v>1E-3</v>
      </c>
    </row>
    <row r="23" spans="1:15" x14ac:dyDescent="0.25">
      <c r="A23" s="23" t="str">
        <f t="shared" si="0"/>
        <v>j37j1</v>
      </c>
      <c r="B23" s="1" t="s">
        <v>22</v>
      </c>
      <c r="C23" s="1" t="s">
        <v>0</v>
      </c>
      <c r="D23" s="23">
        <v>1E-3</v>
      </c>
      <c r="E23" s="23">
        <v>1E-3</v>
      </c>
      <c r="F23" s="23">
        <v>1E-3</v>
      </c>
      <c r="G23" s="23">
        <v>0.33446406479122204</v>
      </c>
      <c r="H23" s="23">
        <v>5.3220583332813771E-2</v>
      </c>
      <c r="I23" s="23">
        <v>1.5688037575525615E-2</v>
      </c>
      <c r="J23" s="23">
        <v>1.6786867897700338E-2</v>
      </c>
      <c r="K23" s="23">
        <v>1.8526947828303324E-2</v>
      </c>
      <c r="L23" s="23">
        <v>1E-3</v>
      </c>
      <c r="M23" s="23">
        <v>1E-3</v>
      </c>
      <c r="N23" s="23">
        <v>1E-3</v>
      </c>
      <c r="O23" s="23">
        <v>1E-3</v>
      </c>
    </row>
    <row r="24" spans="1:15" x14ac:dyDescent="0.25">
      <c r="A24" s="23" t="str">
        <f t="shared" si="0"/>
        <v>j40j32</v>
      </c>
      <c r="B24" s="1" t="s">
        <v>168</v>
      </c>
      <c r="C24" s="1" t="s">
        <v>19</v>
      </c>
      <c r="D24" s="23">
        <v>1E-3</v>
      </c>
      <c r="E24" s="23">
        <v>1E-3</v>
      </c>
      <c r="F24" s="23">
        <v>1E-3</v>
      </c>
      <c r="G24" s="23">
        <v>8.8280693211546607E-2</v>
      </c>
      <c r="H24" s="23">
        <v>9.1252411853631255E-2</v>
      </c>
      <c r="I24" s="23">
        <v>3.9901993969889658E-2</v>
      </c>
      <c r="J24" s="23">
        <v>3.4199057996849733E-2</v>
      </c>
      <c r="K24" s="23">
        <v>3.3756160398040552E-2</v>
      </c>
      <c r="L24" s="23">
        <v>1E-3</v>
      </c>
      <c r="M24" s="23">
        <v>1E-3</v>
      </c>
      <c r="N24" s="23">
        <v>1E-3</v>
      </c>
      <c r="O24" s="23">
        <v>1E-3</v>
      </c>
    </row>
    <row r="25" spans="1:15" x14ac:dyDescent="0.25">
      <c r="A25" s="23" t="str">
        <f t="shared" si="0"/>
        <v>j43j45</v>
      </c>
      <c r="B25" s="1" t="s">
        <v>167</v>
      </c>
      <c r="C25" s="1" t="s">
        <v>169</v>
      </c>
      <c r="D25" s="23">
        <v>1E-3</v>
      </c>
      <c r="E25" s="23">
        <v>1E-3</v>
      </c>
      <c r="F25" s="23">
        <v>1E-3</v>
      </c>
      <c r="G25" s="23">
        <v>6.2611157784176141E-2</v>
      </c>
      <c r="H25" s="23">
        <v>3.2686522509291882E-2</v>
      </c>
      <c r="I25" s="23">
        <v>3.2686522509291882E-2</v>
      </c>
      <c r="J25" s="23">
        <v>3.2686522509291882E-2</v>
      </c>
      <c r="K25" s="23">
        <v>3.2686522509291882E-2</v>
      </c>
      <c r="L25" s="23">
        <v>1E-3</v>
      </c>
      <c r="M25" s="23">
        <v>1E-3</v>
      </c>
      <c r="N25" s="23">
        <v>1E-3</v>
      </c>
      <c r="O25" s="23">
        <v>1E-3</v>
      </c>
    </row>
    <row r="26" spans="1:15" x14ac:dyDescent="0.25">
      <c r="A26" s="23" t="str">
        <f t="shared" si="0"/>
        <v>j45j32</v>
      </c>
      <c r="B26" s="1" t="s">
        <v>169</v>
      </c>
      <c r="C26" s="1" t="s">
        <v>19</v>
      </c>
      <c r="D26" s="23">
        <v>1E-3</v>
      </c>
      <c r="E26" s="23">
        <v>1E-3</v>
      </c>
      <c r="F26" s="23">
        <v>1E-3</v>
      </c>
      <c r="G26" s="23">
        <v>6.2611157784176141E-2</v>
      </c>
      <c r="H26" s="23">
        <v>3.2686522509291882E-2</v>
      </c>
      <c r="I26" s="23">
        <v>3.2686522509291882E-2</v>
      </c>
      <c r="J26" s="23">
        <v>3.2800623701548355E-2</v>
      </c>
      <c r="K26" s="23">
        <v>3.2786584103545124E-2</v>
      </c>
      <c r="L26" s="23">
        <v>1E-3</v>
      </c>
      <c r="M26" s="23">
        <v>1E-3</v>
      </c>
      <c r="N26" s="23">
        <v>1E-3</v>
      </c>
      <c r="O26" s="23">
        <v>1E-3</v>
      </c>
    </row>
    <row r="27" spans="1:15" x14ac:dyDescent="0.25">
      <c r="B27" s="1"/>
      <c r="C27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opLeftCell="A91" zoomScale="70" zoomScaleNormal="70" workbookViewId="0">
      <selection activeCell="F158" sqref="F158"/>
    </sheetView>
  </sheetViews>
  <sheetFormatPr defaultRowHeight="15" x14ac:dyDescent="0.25"/>
  <sheetData>
    <row r="1" spans="1:4" x14ac:dyDescent="0.25">
      <c r="D1" s="1" t="s">
        <v>77</v>
      </c>
    </row>
    <row r="2" spans="1:4" x14ac:dyDescent="0.25">
      <c r="A2" s="1" t="s">
        <v>0</v>
      </c>
      <c r="B2" s="1" t="s">
        <v>1</v>
      </c>
      <c r="C2" s="1" t="s">
        <v>65</v>
      </c>
      <c r="D2">
        <v>1E-3</v>
      </c>
    </row>
    <row r="3" spans="1:4" x14ac:dyDescent="0.25">
      <c r="A3" s="1" t="s">
        <v>0</v>
      </c>
      <c r="B3" s="1" t="s">
        <v>1</v>
      </c>
      <c r="C3" s="1" t="s">
        <v>66</v>
      </c>
      <c r="D3">
        <v>1E-3</v>
      </c>
    </row>
    <row r="4" spans="1:4" x14ac:dyDescent="0.25">
      <c r="A4" s="1" t="s">
        <v>0</v>
      </c>
      <c r="B4" s="1" t="s">
        <v>1</v>
      </c>
      <c r="C4" s="1" t="s">
        <v>67</v>
      </c>
      <c r="D4">
        <v>1E-3</v>
      </c>
    </row>
    <row r="5" spans="1:4" x14ac:dyDescent="0.25">
      <c r="A5" s="1" t="s">
        <v>0</v>
      </c>
      <c r="B5" s="1" t="s">
        <v>1</v>
      </c>
      <c r="C5" s="1" t="s">
        <v>68</v>
      </c>
      <c r="D5">
        <v>1.5335572582669491E-2</v>
      </c>
    </row>
    <row r="6" spans="1:4" x14ac:dyDescent="0.25">
      <c r="A6" s="1" t="s">
        <v>0</v>
      </c>
      <c r="B6" s="1" t="s">
        <v>1</v>
      </c>
      <c r="C6" s="1" t="s">
        <v>69</v>
      </c>
      <c r="D6">
        <v>1.5122863340589132E-2</v>
      </c>
    </row>
    <row r="7" spans="1:4" x14ac:dyDescent="0.25">
      <c r="A7" s="1" t="s">
        <v>0</v>
      </c>
      <c r="B7" s="1" t="s">
        <v>1</v>
      </c>
      <c r="C7" s="1" t="s">
        <v>70</v>
      </c>
      <c r="D7">
        <v>2.1912695818998927E-2</v>
      </c>
    </row>
    <row r="8" spans="1:4" x14ac:dyDescent="0.25">
      <c r="A8" s="1" t="s">
        <v>0</v>
      </c>
      <c r="B8" s="1" t="s">
        <v>1</v>
      </c>
      <c r="C8" s="1" t="s">
        <v>71</v>
      </c>
      <c r="D8">
        <v>2.7878657718750248E-2</v>
      </c>
    </row>
    <row r="9" spans="1:4" x14ac:dyDescent="0.25">
      <c r="A9" s="1" t="s">
        <v>0</v>
      </c>
      <c r="B9" s="1" t="s">
        <v>1</v>
      </c>
      <c r="C9" s="1" t="s">
        <v>72</v>
      </c>
      <c r="D9">
        <v>2.1697493514686712E-2</v>
      </c>
    </row>
    <row r="10" spans="1:4" x14ac:dyDescent="0.25">
      <c r="A10" s="1" t="s">
        <v>0</v>
      </c>
      <c r="B10" s="1" t="s">
        <v>1</v>
      </c>
      <c r="C10" s="1" t="s">
        <v>73</v>
      </c>
      <c r="D10">
        <v>1E-3</v>
      </c>
    </row>
    <row r="11" spans="1:4" x14ac:dyDescent="0.25">
      <c r="A11" s="1" t="s">
        <v>0</v>
      </c>
      <c r="B11" s="1" t="s">
        <v>1</v>
      </c>
      <c r="C11" s="1" t="s">
        <v>74</v>
      </c>
      <c r="D11">
        <v>1E-3</v>
      </c>
    </row>
    <row r="12" spans="1:4" x14ac:dyDescent="0.25">
      <c r="A12" s="1" t="s">
        <v>0</v>
      </c>
      <c r="B12" s="1" t="s">
        <v>1</v>
      </c>
      <c r="C12" s="1" t="s">
        <v>75</v>
      </c>
      <c r="D12">
        <v>1E-3</v>
      </c>
    </row>
    <row r="13" spans="1:4" x14ac:dyDescent="0.25">
      <c r="A13" s="1" t="s">
        <v>0</v>
      </c>
      <c r="B13" s="1" t="s">
        <v>1</v>
      </c>
      <c r="C13" s="1" t="s">
        <v>76</v>
      </c>
      <c r="D13">
        <v>1E-3</v>
      </c>
    </row>
    <row r="14" spans="1:4" x14ac:dyDescent="0.25">
      <c r="A14" s="1" t="s">
        <v>1</v>
      </c>
      <c r="B14" s="1" t="s">
        <v>3</v>
      </c>
      <c r="C14" s="1" t="s">
        <v>65</v>
      </c>
      <c r="D14">
        <v>1E-3</v>
      </c>
    </row>
    <row r="15" spans="1:4" x14ac:dyDescent="0.25">
      <c r="A15" s="1" t="s">
        <v>1</v>
      </c>
      <c r="B15" s="1" t="s">
        <v>3</v>
      </c>
      <c r="C15" s="1" t="s">
        <v>66</v>
      </c>
      <c r="D15">
        <v>1E-3</v>
      </c>
    </row>
    <row r="16" spans="1:4" x14ac:dyDescent="0.25">
      <c r="A16" s="1" t="s">
        <v>1</v>
      </c>
      <c r="B16" s="1" t="s">
        <v>3</v>
      </c>
      <c r="C16" s="1" t="s">
        <v>67</v>
      </c>
      <c r="D16">
        <v>1E-3</v>
      </c>
    </row>
    <row r="17" spans="1:4" x14ac:dyDescent="0.25">
      <c r="A17" s="1" t="s">
        <v>1</v>
      </c>
      <c r="B17" s="1" t="s">
        <v>3</v>
      </c>
      <c r="C17" s="1" t="s">
        <v>68</v>
      </c>
      <c r="D17">
        <v>1.5125275690154736E-2</v>
      </c>
    </row>
    <row r="18" spans="1:4" x14ac:dyDescent="0.25">
      <c r="A18" s="1" t="s">
        <v>1</v>
      </c>
      <c r="B18" s="1" t="s">
        <v>3</v>
      </c>
      <c r="C18" s="1" t="s">
        <v>69</v>
      </c>
      <c r="D18">
        <v>1.5008690040085912E-2</v>
      </c>
    </row>
    <row r="19" spans="1:4" x14ac:dyDescent="0.25">
      <c r="A19" s="1" t="s">
        <v>1</v>
      </c>
      <c r="B19" s="1" t="s">
        <v>3</v>
      </c>
      <c r="C19" s="1" t="s">
        <v>70</v>
      </c>
      <c r="D19">
        <v>1.8741328224980314E-2</v>
      </c>
    </row>
    <row r="20" spans="1:4" x14ac:dyDescent="0.25">
      <c r="A20" s="1" t="s">
        <v>1</v>
      </c>
      <c r="B20" s="1" t="s">
        <v>3</v>
      </c>
      <c r="C20" s="1" t="s">
        <v>71</v>
      </c>
      <c r="D20">
        <v>2.2040144771779947E-2</v>
      </c>
    </row>
    <row r="21" spans="1:4" x14ac:dyDescent="0.25">
      <c r="A21" s="1" t="s">
        <v>1</v>
      </c>
      <c r="B21" s="1" t="s">
        <v>3</v>
      </c>
      <c r="C21" s="1" t="s">
        <v>72</v>
      </c>
      <c r="D21">
        <v>1.8622669075491871E-2</v>
      </c>
    </row>
    <row r="22" spans="1:4" x14ac:dyDescent="0.25">
      <c r="A22" s="1" t="s">
        <v>1</v>
      </c>
      <c r="B22" s="1" t="s">
        <v>3</v>
      </c>
      <c r="C22" s="1" t="s">
        <v>73</v>
      </c>
      <c r="D22">
        <v>1E-3</v>
      </c>
    </row>
    <row r="23" spans="1:4" x14ac:dyDescent="0.25">
      <c r="A23" s="1" t="s">
        <v>1</v>
      </c>
      <c r="B23" s="1" t="s">
        <v>3</v>
      </c>
      <c r="C23" s="1" t="s">
        <v>74</v>
      </c>
      <c r="D23">
        <v>1E-3</v>
      </c>
    </row>
    <row r="24" spans="1:4" x14ac:dyDescent="0.25">
      <c r="A24" s="1" t="s">
        <v>1</v>
      </c>
      <c r="B24" s="1" t="s">
        <v>3</v>
      </c>
      <c r="C24" s="1" t="s">
        <v>75</v>
      </c>
      <c r="D24">
        <v>1E-3</v>
      </c>
    </row>
    <row r="25" spans="1:4" x14ac:dyDescent="0.25">
      <c r="A25" s="1" t="s">
        <v>1</v>
      </c>
      <c r="B25" s="1" t="s">
        <v>3</v>
      </c>
      <c r="C25" s="1" t="s">
        <v>76</v>
      </c>
      <c r="D25">
        <v>1E-3</v>
      </c>
    </row>
    <row r="26" spans="1:4" x14ac:dyDescent="0.25">
      <c r="A26" s="1" t="s">
        <v>3</v>
      </c>
      <c r="B26" s="1" t="s">
        <v>2</v>
      </c>
      <c r="C26" s="1" t="s">
        <v>65</v>
      </c>
      <c r="D26">
        <v>1E-3</v>
      </c>
    </row>
    <row r="27" spans="1:4" x14ac:dyDescent="0.25">
      <c r="A27" s="1" t="s">
        <v>3</v>
      </c>
      <c r="B27" s="1" t="s">
        <v>2</v>
      </c>
      <c r="C27" s="1" t="s">
        <v>66</v>
      </c>
      <c r="D27">
        <v>1E-3</v>
      </c>
    </row>
    <row r="28" spans="1:4" x14ac:dyDescent="0.25">
      <c r="A28" s="1" t="s">
        <v>3</v>
      </c>
      <c r="B28" s="1" t="s">
        <v>2</v>
      </c>
      <c r="C28" s="1" t="s">
        <v>67</v>
      </c>
      <c r="D28">
        <v>1E-3</v>
      </c>
    </row>
    <row r="29" spans="1:4" x14ac:dyDescent="0.25">
      <c r="A29" s="1" t="s">
        <v>3</v>
      </c>
      <c r="B29" s="1" t="s">
        <v>2</v>
      </c>
      <c r="C29" s="1" t="s">
        <v>68</v>
      </c>
      <c r="D29">
        <v>1.5254425153987769E-2</v>
      </c>
    </row>
    <row r="30" spans="1:4" x14ac:dyDescent="0.25">
      <c r="A30" s="1" t="s">
        <v>3</v>
      </c>
      <c r="B30" s="1" t="s">
        <v>2</v>
      </c>
      <c r="C30" s="1" t="s">
        <v>69</v>
      </c>
      <c r="D30">
        <v>1.5738531893845019E-2</v>
      </c>
    </row>
    <row r="31" spans="1:4" x14ac:dyDescent="0.25">
      <c r="A31" s="1" t="s">
        <v>3</v>
      </c>
      <c r="B31" s="1" t="s">
        <v>2</v>
      </c>
      <c r="C31" s="1" t="s">
        <v>70</v>
      </c>
      <c r="D31">
        <v>4.5927453489436249E-2</v>
      </c>
    </row>
    <row r="32" spans="1:4" x14ac:dyDescent="0.25">
      <c r="A32" s="1" t="s">
        <v>3</v>
      </c>
      <c r="B32" s="1" t="s">
        <v>2</v>
      </c>
      <c r="C32" s="1" t="s">
        <v>71</v>
      </c>
      <c r="D32">
        <v>2.7427677533520874E-2</v>
      </c>
    </row>
    <row r="33" spans="1:4" x14ac:dyDescent="0.25">
      <c r="A33" s="1" t="s">
        <v>3</v>
      </c>
      <c r="B33" s="1" t="s">
        <v>2</v>
      </c>
      <c r="C33" s="1" t="s">
        <v>72</v>
      </c>
      <c r="D33">
        <v>1.9812553057011552E-2</v>
      </c>
    </row>
    <row r="34" spans="1:4" x14ac:dyDescent="0.25">
      <c r="A34" s="1" t="s">
        <v>3</v>
      </c>
      <c r="B34" s="1" t="s">
        <v>2</v>
      </c>
      <c r="C34" s="1" t="s">
        <v>73</v>
      </c>
      <c r="D34">
        <v>1E-3</v>
      </c>
    </row>
    <row r="35" spans="1:4" x14ac:dyDescent="0.25">
      <c r="A35" s="1" t="s">
        <v>3</v>
      </c>
      <c r="B35" s="1" t="s">
        <v>2</v>
      </c>
      <c r="C35" s="1" t="s">
        <v>74</v>
      </c>
      <c r="D35">
        <v>1E-3</v>
      </c>
    </row>
    <row r="36" spans="1:4" x14ac:dyDescent="0.25">
      <c r="A36" s="1" t="s">
        <v>3</v>
      </c>
      <c r="B36" s="1" t="s">
        <v>2</v>
      </c>
      <c r="C36" s="1" t="s">
        <v>75</v>
      </c>
      <c r="D36">
        <v>1E-3</v>
      </c>
    </row>
    <row r="37" spans="1:4" x14ac:dyDescent="0.25">
      <c r="A37" s="1" t="s">
        <v>3</v>
      </c>
      <c r="B37" s="1" t="s">
        <v>2</v>
      </c>
      <c r="C37" s="1" t="s">
        <v>76</v>
      </c>
      <c r="D37">
        <v>1E-3</v>
      </c>
    </row>
    <row r="38" spans="1:4" x14ac:dyDescent="0.25">
      <c r="A38" s="1" t="s">
        <v>4</v>
      </c>
      <c r="B38" s="1" t="s">
        <v>3</v>
      </c>
      <c r="C38" s="1" t="s">
        <v>65</v>
      </c>
      <c r="D38">
        <v>1E-3</v>
      </c>
    </row>
    <row r="39" spans="1:4" x14ac:dyDescent="0.25">
      <c r="A39" s="1" t="s">
        <v>4</v>
      </c>
      <c r="B39" s="1" t="s">
        <v>3</v>
      </c>
      <c r="C39" s="1" t="s">
        <v>66</v>
      </c>
      <c r="D39">
        <v>1E-3</v>
      </c>
    </row>
    <row r="40" spans="1:4" x14ac:dyDescent="0.25">
      <c r="A40" s="1" t="s">
        <v>4</v>
      </c>
      <c r="B40" s="1" t="s">
        <v>3</v>
      </c>
      <c r="C40" s="1" t="s">
        <v>67</v>
      </c>
      <c r="D40">
        <v>1E-3</v>
      </c>
    </row>
    <row r="41" spans="1:4" x14ac:dyDescent="0.25">
      <c r="A41" s="1" t="s">
        <v>4</v>
      </c>
      <c r="B41" s="1" t="s">
        <v>3</v>
      </c>
      <c r="C41" s="1" t="s">
        <v>68</v>
      </c>
      <c r="D41">
        <v>0.15792005173812942</v>
      </c>
    </row>
    <row r="42" spans="1:4" x14ac:dyDescent="0.25">
      <c r="A42" s="1" t="s">
        <v>4</v>
      </c>
      <c r="B42" s="1" t="s">
        <v>3</v>
      </c>
      <c r="C42" s="1" t="s">
        <v>69</v>
      </c>
      <c r="D42">
        <v>0.18295860594705052</v>
      </c>
    </row>
    <row r="43" spans="1:4" x14ac:dyDescent="0.25">
      <c r="A43" s="1" t="s">
        <v>4</v>
      </c>
      <c r="B43" s="1" t="s">
        <v>3</v>
      </c>
      <c r="C43" s="1" t="s">
        <v>70</v>
      </c>
      <c r="D43">
        <v>0.23615903583515305</v>
      </c>
    </row>
    <row r="44" spans="1:4" x14ac:dyDescent="0.25">
      <c r="A44" s="1" t="s">
        <v>4</v>
      </c>
      <c r="B44" s="1" t="s">
        <v>3</v>
      </c>
      <c r="C44" s="1" t="s">
        <v>71</v>
      </c>
      <c r="D44">
        <v>0.15796729127345172</v>
      </c>
    </row>
    <row r="45" spans="1:4" x14ac:dyDescent="0.25">
      <c r="A45" s="1" t="s">
        <v>4</v>
      </c>
      <c r="B45" s="1" t="s">
        <v>3</v>
      </c>
      <c r="C45" s="1" t="s">
        <v>72</v>
      </c>
      <c r="D45">
        <v>0.1578988358094843</v>
      </c>
    </row>
    <row r="46" spans="1:4" x14ac:dyDescent="0.25">
      <c r="A46" s="1" t="s">
        <v>4</v>
      </c>
      <c r="B46" s="1" t="s">
        <v>3</v>
      </c>
      <c r="C46" s="1" t="s">
        <v>73</v>
      </c>
      <c r="D46">
        <v>1E-3</v>
      </c>
    </row>
    <row r="47" spans="1:4" x14ac:dyDescent="0.25">
      <c r="A47" s="1" t="s">
        <v>4</v>
      </c>
      <c r="B47" s="1" t="s">
        <v>3</v>
      </c>
      <c r="C47" s="1" t="s">
        <v>74</v>
      </c>
      <c r="D47">
        <v>1E-3</v>
      </c>
    </row>
    <row r="48" spans="1:4" x14ac:dyDescent="0.25">
      <c r="A48" s="1" t="s">
        <v>4</v>
      </c>
      <c r="B48" s="1" t="s">
        <v>3</v>
      </c>
      <c r="C48" s="1" t="s">
        <v>75</v>
      </c>
      <c r="D48">
        <v>1E-3</v>
      </c>
    </row>
    <row r="49" spans="1:4" x14ac:dyDescent="0.25">
      <c r="A49" s="1" t="s">
        <v>4</v>
      </c>
      <c r="B49" s="1" t="s">
        <v>3</v>
      </c>
      <c r="C49" s="1" t="s">
        <v>76</v>
      </c>
      <c r="D49">
        <v>1E-3</v>
      </c>
    </row>
    <row r="50" spans="1:4" x14ac:dyDescent="0.25">
      <c r="A50" s="1" t="s">
        <v>5</v>
      </c>
      <c r="B50" s="1" t="s">
        <v>6</v>
      </c>
      <c r="C50" s="1" t="s">
        <v>65</v>
      </c>
      <c r="D50">
        <v>1E-3</v>
      </c>
    </row>
    <row r="51" spans="1:4" x14ac:dyDescent="0.25">
      <c r="A51" s="1" t="s">
        <v>5</v>
      </c>
      <c r="B51" s="1" t="s">
        <v>6</v>
      </c>
      <c r="C51" s="1" t="s">
        <v>66</v>
      </c>
      <c r="D51">
        <v>1E-3</v>
      </c>
    </row>
    <row r="52" spans="1:4" x14ac:dyDescent="0.25">
      <c r="A52" s="1" t="s">
        <v>5</v>
      </c>
      <c r="B52" s="1" t="s">
        <v>6</v>
      </c>
      <c r="C52" s="1" t="s">
        <v>67</v>
      </c>
      <c r="D52">
        <v>1E-3</v>
      </c>
    </row>
    <row r="53" spans="1:4" x14ac:dyDescent="0.25">
      <c r="A53" s="1" t="s">
        <v>5</v>
      </c>
      <c r="B53" s="1" t="s">
        <v>6</v>
      </c>
      <c r="C53" s="1" t="s">
        <v>68</v>
      </c>
      <c r="D53">
        <v>6.9638358494144736E-2</v>
      </c>
    </row>
    <row r="54" spans="1:4" x14ac:dyDescent="0.25">
      <c r="A54" s="1" t="s">
        <v>5</v>
      </c>
      <c r="B54" s="1" t="s">
        <v>6</v>
      </c>
      <c r="C54" s="1" t="s">
        <v>69</v>
      </c>
      <c r="D54">
        <v>1.5490734931212827E-3</v>
      </c>
    </row>
    <row r="55" spans="1:4" x14ac:dyDescent="0.25">
      <c r="A55" s="1" t="s">
        <v>5</v>
      </c>
      <c r="B55" s="1" t="s">
        <v>6</v>
      </c>
      <c r="C55" s="1" t="s">
        <v>70</v>
      </c>
      <c r="D55">
        <v>1.5507789020646405E-3</v>
      </c>
    </row>
    <row r="56" spans="1:4" x14ac:dyDescent="0.25">
      <c r="A56" s="1" t="s">
        <v>5</v>
      </c>
      <c r="B56" s="1" t="s">
        <v>6</v>
      </c>
      <c r="C56" s="1" t="s">
        <v>71</v>
      </c>
      <c r="D56">
        <v>1.5489897198577075E-3</v>
      </c>
    </row>
    <row r="57" spans="1:4" x14ac:dyDescent="0.25">
      <c r="A57" s="1" t="s">
        <v>5</v>
      </c>
      <c r="B57" s="1" t="s">
        <v>6</v>
      </c>
      <c r="C57" s="1" t="s">
        <v>72</v>
      </c>
      <c r="D57">
        <v>1.5489563453913772E-3</v>
      </c>
    </row>
    <row r="58" spans="1:4" x14ac:dyDescent="0.25">
      <c r="A58" s="1" t="s">
        <v>5</v>
      </c>
      <c r="B58" s="1" t="s">
        <v>6</v>
      </c>
      <c r="C58" s="1" t="s">
        <v>73</v>
      </c>
      <c r="D58">
        <v>1E-3</v>
      </c>
    </row>
    <row r="59" spans="1:4" x14ac:dyDescent="0.25">
      <c r="A59" s="1" t="s">
        <v>5</v>
      </c>
      <c r="B59" s="1" t="s">
        <v>6</v>
      </c>
      <c r="C59" s="1" t="s">
        <v>74</v>
      </c>
      <c r="D59">
        <v>1E-3</v>
      </c>
    </row>
    <row r="60" spans="1:4" x14ac:dyDescent="0.25">
      <c r="A60" s="1" t="s">
        <v>5</v>
      </c>
      <c r="B60" s="1" t="s">
        <v>6</v>
      </c>
      <c r="C60" s="1" t="s">
        <v>75</v>
      </c>
      <c r="D60">
        <v>1E-3</v>
      </c>
    </row>
    <row r="61" spans="1:4" x14ac:dyDescent="0.25">
      <c r="A61" s="1" t="s">
        <v>5</v>
      </c>
      <c r="B61" s="1" t="s">
        <v>6</v>
      </c>
      <c r="C61" s="1" t="s">
        <v>76</v>
      </c>
      <c r="D61">
        <v>1E-3</v>
      </c>
    </row>
    <row r="62" spans="1:4" x14ac:dyDescent="0.25">
      <c r="A62" s="1" t="s">
        <v>6</v>
      </c>
      <c r="B62" s="1" t="s">
        <v>7</v>
      </c>
      <c r="C62" s="1" t="s">
        <v>65</v>
      </c>
      <c r="D62">
        <v>1E-3</v>
      </c>
    </row>
    <row r="63" spans="1:4" x14ac:dyDescent="0.25">
      <c r="A63" s="1" t="s">
        <v>6</v>
      </c>
      <c r="B63" s="1" t="s">
        <v>7</v>
      </c>
      <c r="C63" s="1" t="s">
        <v>66</v>
      </c>
      <c r="D63">
        <v>1E-3</v>
      </c>
    </row>
    <row r="64" spans="1:4" x14ac:dyDescent="0.25">
      <c r="A64" s="1" t="s">
        <v>6</v>
      </c>
      <c r="B64" s="1" t="s">
        <v>7</v>
      </c>
      <c r="C64" s="1" t="s">
        <v>67</v>
      </c>
      <c r="D64">
        <v>1E-3</v>
      </c>
    </row>
    <row r="65" spans="1:4" x14ac:dyDescent="0.25">
      <c r="A65" s="1" t="s">
        <v>6</v>
      </c>
      <c r="B65" s="1" t="s">
        <v>7</v>
      </c>
      <c r="C65" s="1" t="s">
        <v>68</v>
      </c>
      <c r="D65">
        <v>8.3806337250123514E-2</v>
      </c>
    </row>
    <row r="66" spans="1:4" x14ac:dyDescent="0.25">
      <c r="A66" s="1" t="s">
        <v>6</v>
      </c>
      <c r="B66" s="1" t="s">
        <v>7</v>
      </c>
      <c r="C66" s="1" t="s">
        <v>69</v>
      </c>
      <c r="D66">
        <v>1.5508679905588351E-3</v>
      </c>
    </row>
    <row r="67" spans="1:4" x14ac:dyDescent="0.25">
      <c r="A67" s="1" t="s">
        <v>6</v>
      </c>
      <c r="B67" s="1" t="s">
        <v>7</v>
      </c>
      <c r="C67" s="1" t="s">
        <v>70</v>
      </c>
      <c r="D67">
        <v>1.6224315419087936E-3</v>
      </c>
    </row>
    <row r="68" spans="1:4" x14ac:dyDescent="0.25">
      <c r="A68" s="1" t="s">
        <v>6</v>
      </c>
      <c r="B68" s="1" t="s">
        <v>7</v>
      </c>
      <c r="C68" s="1" t="s">
        <v>71</v>
      </c>
      <c r="D68">
        <v>1.5507291217384026E-3</v>
      </c>
    </row>
    <row r="69" spans="1:4" x14ac:dyDescent="0.25">
      <c r="A69" s="1" t="s">
        <v>6</v>
      </c>
      <c r="B69" s="1" t="s">
        <v>7</v>
      </c>
      <c r="C69" s="1" t="s">
        <v>72</v>
      </c>
      <c r="D69">
        <v>1.549061574511987E-3</v>
      </c>
    </row>
    <row r="70" spans="1:4" x14ac:dyDescent="0.25">
      <c r="A70" s="1" t="s">
        <v>6</v>
      </c>
      <c r="B70" s="1" t="s">
        <v>7</v>
      </c>
      <c r="C70" s="1" t="s">
        <v>73</v>
      </c>
      <c r="D70">
        <v>1E-3</v>
      </c>
    </row>
    <row r="71" spans="1:4" x14ac:dyDescent="0.25">
      <c r="A71" s="1" t="s">
        <v>6</v>
      </c>
      <c r="B71" s="1" t="s">
        <v>7</v>
      </c>
      <c r="C71" s="1" t="s">
        <v>74</v>
      </c>
      <c r="D71">
        <v>1E-3</v>
      </c>
    </row>
    <row r="72" spans="1:4" x14ac:dyDescent="0.25">
      <c r="A72" s="1" t="s">
        <v>6</v>
      </c>
      <c r="B72" s="1" t="s">
        <v>7</v>
      </c>
      <c r="C72" s="1" t="s">
        <v>75</v>
      </c>
      <c r="D72">
        <v>1E-3</v>
      </c>
    </row>
    <row r="73" spans="1:4" x14ac:dyDescent="0.25">
      <c r="A73" s="1" t="s">
        <v>6</v>
      </c>
      <c r="B73" s="1" t="s">
        <v>7</v>
      </c>
      <c r="C73" s="1" t="s">
        <v>76</v>
      </c>
      <c r="D73">
        <v>1E-3</v>
      </c>
    </row>
    <row r="74" spans="1:4" x14ac:dyDescent="0.25">
      <c r="A74" s="1" t="s">
        <v>7</v>
      </c>
      <c r="B74" s="1" t="s">
        <v>8</v>
      </c>
      <c r="C74" s="1" t="s">
        <v>65</v>
      </c>
      <c r="D74">
        <v>1E-3</v>
      </c>
    </row>
    <row r="75" spans="1:4" x14ac:dyDescent="0.25">
      <c r="A75" s="1" t="s">
        <v>7</v>
      </c>
      <c r="B75" s="1" t="s">
        <v>8</v>
      </c>
      <c r="C75" s="1" t="s">
        <v>66</v>
      </c>
      <c r="D75">
        <v>1E-3</v>
      </c>
    </row>
    <row r="76" spans="1:4" x14ac:dyDescent="0.25">
      <c r="A76" s="1" t="s">
        <v>7</v>
      </c>
      <c r="B76" s="1" t="s">
        <v>8</v>
      </c>
      <c r="C76" s="1" t="s">
        <v>67</v>
      </c>
      <c r="D76">
        <v>1E-3</v>
      </c>
    </row>
    <row r="77" spans="1:4" x14ac:dyDescent="0.25">
      <c r="A77" s="1" t="s">
        <v>7</v>
      </c>
      <c r="B77" s="1" t="s">
        <v>8</v>
      </c>
      <c r="C77" s="1" t="s">
        <v>68</v>
      </c>
      <c r="D77">
        <v>6.1710034077740103E-2</v>
      </c>
    </row>
    <row r="78" spans="1:4" x14ac:dyDescent="0.25">
      <c r="A78" s="1" t="s">
        <v>7</v>
      </c>
      <c r="B78" s="1" t="s">
        <v>8</v>
      </c>
      <c r="C78" s="1" t="s">
        <v>69</v>
      </c>
      <c r="D78">
        <v>6.1709524295769695E-2</v>
      </c>
    </row>
    <row r="79" spans="1:4" x14ac:dyDescent="0.25">
      <c r="A79" s="1" t="s">
        <v>7</v>
      </c>
      <c r="B79" s="1" t="s">
        <v>8</v>
      </c>
      <c r="C79" s="1" t="s">
        <v>70</v>
      </c>
      <c r="D79">
        <v>6.1709566838356419E-2</v>
      </c>
    </row>
    <row r="80" spans="1:4" x14ac:dyDescent="0.25">
      <c r="A80" s="1" t="s">
        <v>7</v>
      </c>
      <c r="B80" s="1" t="s">
        <v>8</v>
      </c>
      <c r="C80" s="1" t="s">
        <v>71</v>
      </c>
      <c r="D80">
        <v>6.1709523814599522E-2</v>
      </c>
    </row>
    <row r="81" spans="1:4" x14ac:dyDescent="0.25">
      <c r="A81" s="1" t="s">
        <v>7</v>
      </c>
      <c r="B81" s="1" t="s">
        <v>8</v>
      </c>
      <c r="C81" s="1" t="s">
        <v>72</v>
      </c>
      <c r="D81">
        <v>6.1709511806442893E-2</v>
      </c>
    </row>
    <row r="82" spans="1:4" x14ac:dyDescent="0.25">
      <c r="A82" s="1" t="s">
        <v>7</v>
      </c>
      <c r="B82" s="1" t="s">
        <v>8</v>
      </c>
      <c r="C82" s="1" t="s">
        <v>73</v>
      </c>
      <c r="D82">
        <v>1E-3</v>
      </c>
    </row>
    <row r="83" spans="1:4" x14ac:dyDescent="0.25">
      <c r="A83" s="1" t="s">
        <v>7</v>
      </c>
      <c r="B83" s="1" t="s">
        <v>8</v>
      </c>
      <c r="C83" s="1" t="s">
        <v>74</v>
      </c>
      <c r="D83">
        <v>1E-3</v>
      </c>
    </row>
    <row r="84" spans="1:4" x14ac:dyDescent="0.25">
      <c r="A84" s="1" t="s">
        <v>7</v>
      </c>
      <c r="B84" s="1" t="s">
        <v>8</v>
      </c>
      <c r="C84" s="1" t="s">
        <v>75</v>
      </c>
      <c r="D84">
        <v>1E-3</v>
      </c>
    </row>
    <row r="85" spans="1:4" x14ac:dyDescent="0.25">
      <c r="A85" s="1" t="s">
        <v>7</v>
      </c>
      <c r="B85" s="1" t="s">
        <v>8</v>
      </c>
      <c r="C85" s="1" t="s">
        <v>76</v>
      </c>
      <c r="D85">
        <v>1E-3</v>
      </c>
    </row>
    <row r="86" spans="1:4" x14ac:dyDescent="0.25">
      <c r="A86" s="1" t="s">
        <v>8</v>
      </c>
      <c r="B86" s="1" t="s">
        <v>9</v>
      </c>
      <c r="C86" s="1" t="s">
        <v>65</v>
      </c>
      <c r="D86">
        <v>1E-3</v>
      </c>
    </row>
    <row r="87" spans="1:4" x14ac:dyDescent="0.25">
      <c r="A87" s="1" t="s">
        <v>8</v>
      </c>
      <c r="B87" s="1" t="s">
        <v>9</v>
      </c>
      <c r="C87" s="1" t="s">
        <v>66</v>
      </c>
      <c r="D87">
        <v>1E-3</v>
      </c>
    </row>
    <row r="88" spans="1:4" x14ac:dyDescent="0.25">
      <c r="A88" s="1" t="s">
        <v>8</v>
      </c>
      <c r="B88" s="1" t="s">
        <v>9</v>
      </c>
      <c r="C88" s="1" t="s">
        <v>67</v>
      </c>
      <c r="D88">
        <v>1E-3</v>
      </c>
    </row>
    <row r="89" spans="1:4" x14ac:dyDescent="0.25">
      <c r="A89" s="1" t="s">
        <v>8</v>
      </c>
      <c r="B89" s="1" t="s">
        <v>9</v>
      </c>
      <c r="C89" s="1" t="s">
        <v>68</v>
      </c>
      <c r="D89">
        <v>6.1710034077740103E-2</v>
      </c>
    </row>
    <row r="90" spans="1:4" x14ac:dyDescent="0.25">
      <c r="A90" s="1" t="s">
        <v>8</v>
      </c>
      <c r="B90" s="1" t="s">
        <v>9</v>
      </c>
      <c r="C90" s="1" t="s">
        <v>69</v>
      </c>
      <c r="D90">
        <v>6.1709524295769695E-2</v>
      </c>
    </row>
    <row r="91" spans="1:4" x14ac:dyDescent="0.25">
      <c r="A91" s="1" t="s">
        <v>8</v>
      </c>
      <c r="B91" s="1" t="s">
        <v>9</v>
      </c>
      <c r="C91" s="1" t="s">
        <v>70</v>
      </c>
      <c r="D91">
        <v>6.1709566838356419E-2</v>
      </c>
    </row>
    <row r="92" spans="1:4" x14ac:dyDescent="0.25">
      <c r="A92" s="1" t="s">
        <v>8</v>
      </c>
      <c r="B92" s="1" t="s">
        <v>9</v>
      </c>
      <c r="C92" s="1" t="s">
        <v>71</v>
      </c>
      <c r="D92">
        <v>6.1709523814599522E-2</v>
      </c>
    </row>
    <row r="93" spans="1:4" x14ac:dyDescent="0.25">
      <c r="A93" s="1" t="s">
        <v>8</v>
      </c>
      <c r="B93" s="1" t="s">
        <v>9</v>
      </c>
      <c r="C93" s="1" t="s">
        <v>72</v>
      </c>
      <c r="D93">
        <v>6.1709511806442893E-2</v>
      </c>
    </row>
    <row r="94" spans="1:4" x14ac:dyDescent="0.25">
      <c r="A94" s="1" t="s">
        <v>8</v>
      </c>
      <c r="B94" s="1" t="s">
        <v>9</v>
      </c>
      <c r="C94" s="1" t="s">
        <v>73</v>
      </c>
      <c r="D94">
        <v>1E-3</v>
      </c>
    </row>
    <row r="95" spans="1:4" x14ac:dyDescent="0.25">
      <c r="A95" s="1" t="s">
        <v>8</v>
      </c>
      <c r="B95" s="1" t="s">
        <v>9</v>
      </c>
      <c r="C95" s="1" t="s">
        <v>74</v>
      </c>
      <c r="D95">
        <v>1E-3</v>
      </c>
    </row>
    <row r="96" spans="1:4" x14ac:dyDescent="0.25">
      <c r="A96" s="1" t="s">
        <v>8</v>
      </c>
      <c r="B96" s="1" t="s">
        <v>9</v>
      </c>
      <c r="C96" s="1" t="s">
        <v>75</v>
      </c>
      <c r="D96">
        <v>1E-3</v>
      </c>
    </row>
    <row r="97" spans="1:4" x14ac:dyDescent="0.25">
      <c r="A97" s="1" t="s">
        <v>8</v>
      </c>
      <c r="B97" s="1" t="s">
        <v>9</v>
      </c>
      <c r="C97" s="1" t="s">
        <v>76</v>
      </c>
      <c r="D97">
        <v>1E-3</v>
      </c>
    </row>
    <row r="98" spans="1:4" x14ac:dyDescent="0.25">
      <c r="A98" s="1" t="s">
        <v>9</v>
      </c>
      <c r="B98" s="1" t="s">
        <v>10</v>
      </c>
      <c r="C98" s="1" t="s">
        <v>65</v>
      </c>
      <c r="D98">
        <v>1E-3</v>
      </c>
    </row>
    <row r="99" spans="1:4" x14ac:dyDescent="0.25">
      <c r="A99" s="1" t="s">
        <v>9</v>
      </c>
      <c r="B99" s="1" t="s">
        <v>10</v>
      </c>
      <c r="C99" s="1" t="s">
        <v>66</v>
      </c>
      <c r="D99">
        <v>1E-3</v>
      </c>
    </row>
    <row r="100" spans="1:4" x14ac:dyDescent="0.25">
      <c r="A100" s="1" t="s">
        <v>9</v>
      </c>
      <c r="B100" s="1" t="s">
        <v>10</v>
      </c>
      <c r="C100" s="1" t="s">
        <v>67</v>
      </c>
      <c r="D100">
        <v>1E-3</v>
      </c>
    </row>
    <row r="101" spans="1:4" x14ac:dyDescent="0.25">
      <c r="A101" s="1" t="s">
        <v>9</v>
      </c>
      <c r="B101" s="1" t="s">
        <v>10</v>
      </c>
      <c r="C101" s="1" t="s">
        <v>68</v>
      </c>
      <c r="D101">
        <v>6.171003059644959E-2</v>
      </c>
    </row>
    <row r="102" spans="1:4" x14ac:dyDescent="0.25">
      <c r="A102" s="1" t="s">
        <v>9</v>
      </c>
      <c r="B102" s="1" t="s">
        <v>10</v>
      </c>
      <c r="C102" s="1" t="s">
        <v>69</v>
      </c>
      <c r="D102">
        <v>6.1709523731762472E-2</v>
      </c>
    </row>
    <row r="103" spans="1:4" x14ac:dyDescent="0.25">
      <c r="A103" s="1" t="s">
        <v>9</v>
      </c>
      <c r="B103" s="1" t="s">
        <v>10</v>
      </c>
      <c r="C103" s="1" t="s">
        <v>70</v>
      </c>
      <c r="D103">
        <v>6.1709564760582439E-2</v>
      </c>
    </row>
    <row r="104" spans="1:4" x14ac:dyDescent="0.25">
      <c r="A104" s="1" t="s">
        <v>9</v>
      </c>
      <c r="B104" s="1" t="s">
        <v>10</v>
      </c>
      <c r="C104" s="1" t="s">
        <v>71</v>
      </c>
      <c r="D104">
        <v>6.170952299270159E-2</v>
      </c>
    </row>
    <row r="105" spans="1:4" x14ac:dyDescent="0.25">
      <c r="A105" s="1" t="s">
        <v>9</v>
      </c>
      <c r="B105" s="1" t="s">
        <v>10</v>
      </c>
      <c r="C105" s="1" t="s">
        <v>72</v>
      </c>
      <c r="D105">
        <v>6.1709511507416479E-2</v>
      </c>
    </row>
    <row r="106" spans="1:4" x14ac:dyDescent="0.25">
      <c r="A106" s="1" t="s">
        <v>9</v>
      </c>
      <c r="B106" s="1" t="s">
        <v>10</v>
      </c>
      <c r="C106" s="1" t="s">
        <v>73</v>
      </c>
      <c r="D106">
        <v>1E-3</v>
      </c>
    </row>
    <row r="107" spans="1:4" x14ac:dyDescent="0.25">
      <c r="A107" s="1" t="s">
        <v>9</v>
      </c>
      <c r="B107" s="1" t="s">
        <v>10</v>
      </c>
      <c r="C107" s="1" t="s">
        <v>74</v>
      </c>
      <c r="D107">
        <v>1E-3</v>
      </c>
    </row>
    <row r="108" spans="1:4" x14ac:dyDescent="0.25">
      <c r="A108" s="1" t="s">
        <v>9</v>
      </c>
      <c r="B108" s="1" t="s">
        <v>10</v>
      </c>
      <c r="C108" s="1" t="s">
        <v>75</v>
      </c>
      <c r="D108">
        <v>1E-3</v>
      </c>
    </row>
    <row r="109" spans="1:4" x14ac:dyDescent="0.25">
      <c r="A109" s="1" t="s">
        <v>9</v>
      </c>
      <c r="B109" s="1" t="s">
        <v>10</v>
      </c>
      <c r="C109" s="1" t="s">
        <v>76</v>
      </c>
      <c r="D109">
        <v>1E-3</v>
      </c>
    </row>
    <row r="110" spans="1:4" x14ac:dyDescent="0.25">
      <c r="A110" s="1" t="s">
        <v>2</v>
      </c>
      <c r="B110" s="1" t="s">
        <v>5</v>
      </c>
      <c r="C110" s="1" t="s">
        <v>65</v>
      </c>
      <c r="D110">
        <v>1E-3</v>
      </c>
    </row>
    <row r="111" spans="1:4" x14ac:dyDescent="0.25">
      <c r="A111" s="1" t="s">
        <v>2</v>
      </c>
      <c r="B111" s="1" t="s">
        <v>5</v>
      </c>
      <c r="C111" s="1" t="s">
        <v>66</v>
      </c>
      <c r="D111">
        <v>1E-3</v>
      </c>
    </row>
    <row r="112" spans="1:4" x14ac:dyDescent="0.25">
      <c r="A112" s="1" t="s">
        <v>2</v>
      </c>
      <c r="B112" s="1" t="s">
        <v>5</v>
      </c>
      <c r="C112" s="1" t="s">
        <v>67</v>
      </c>
      <c r="D112">
        <v>1E-3</v>
      </c>
    </row>
    <row r="113" spans="1:4" x14ac:dyDescent="0.25">
      <c r="A113" s="1" t="s">
        <v>2</v>
      </c>
      <c r="B113" s="1" t="s">
        <v>5</v>
      </c>
      <c r="C113" s="1" t="s">
        <v>68</v>
      </c>
      <c r="D113">
        <v>1.5490419711091015E-3</v>
      </c>
    </row>
    <row r="114" spans="1:4" x14ac:dyDescent="0.25">
      <c r="A114" s="1" t="s">
        <v>2</v>
      </c>
      <c r="B114" s="1" t="s">
        <v>5</v>
      </c>
      <c r="C114" s="1" t="s">
        <v>69</v>
      </c>
      <c r="D114">
        <v>1.5505707266672913E-3</v>
      </c>
    </row>
    <row r="115" spans="1:4" x14ac:dyDescent="0.25">
      <c r="A115" s="1" t="s">
        <v>2</v>
      </c>
      <c r="B115" s="1" t="s">
        <v>5</v>
      </c>
      <c r="C115" s="1" t="s">
        <v>70</v>
      </c>
      <c r="D115">
        <v>0.38089244910968956</v>
      </c>
    </row>
    <row r="116" spans="1:4" x14ac:dyDescent="0.25">
      <c r="A116" s="1" t="s">
        <v>2</v>
      </c>
      <c r="B116" s="1" t="s">
        <v>5</v>
      </c>
      <c r="C116" s="1" t="s">
        <v>71</v>
      </c>
      <c r="D116">
        <v>2.3920854759358862E-2</v>
      </c>
    </row>
    <row r="117" spans="1:4" x14ac:dyDescent="0.25">
      <c r="A117" s="1" t="s">
        <v>2</v>
      </c>
      <c r="B117" s="1" t="s">
        <v>5</v>
      </c>
      <c r="C117" s="1" t="s">
        <v>72</v>
      </c>
      <c r="D117">
        <v>2.3523588990803823E-3</v>
      </c>
    </row>
    <row r="118" spans="1:4" x14ac:dyDescent="0.25">
      <c r="A118" s="1" t="s">
        <v>2</v>
      </c>
      <c r="B118" s="1" t="s">
        <v>5</v>
      </c>
      <c r="C118" s="1" t="s">
        <v>73</v>
      </c>
      <c r="D118">
        <v>1E-3</v>
      </c>
    </row>
    <row r="119" spans="1:4" x14ac:dyDescent="0.25">
      <c r="A119" s="1" t="s">
        <v>2</v>
      </c>
      <c r="B119" s="1" t="s">
        <v>5</v>
      </c>
      <c r="C119" s="1" t="s">
        <v>74</v>
      </c>
      <c r="D119">
        <v>1E-3</v>
      </c>
    </row>
    <row r="120" spans="1:4" x14ac:dyDescent="0.25">
      <c r="A120" s="1" t="s">
        <v>2</v>
      </c>
      <c r="B120" s="1" t="s">
        <v>5</v>
      </c>
      <c r="C120" s="1" t="s">
        <v>75</v>
      </c>
      <c r="D120">
        <v>1E-3</v>
      </c>
    </row>
    <row r="121" spans="1:4" x14ac:dyDescent="0.25">
      <c r="A121" s="1" t="s">
        <v>2</v>
      </c>
      <c r="B121" s="1" t="s">
        <v>5</v>
      </c>
      <c r="C121" s="1" t="s">
        <v>76</v>
      </c>
      <c r="D121">
        <v>1E-3</v>
      </c>
    </row>
    <row r="122" spans="1:4" x14ac:dyDescent="0.25">
      <c r="A122" s="1" t="s">
        <v>11</v>
      </c>
      <c r="B122" s="1" t="s">
        <v>10</v>
      </c>
      <c r="C122" s="1" t="s">
        <v>65</v>
      </c>
      <c r="D122">
        <v>1E-3</v>
      </c>
    </row>
    <row r="123" spans="1:4" x14ac:dyDescent="0.25">
      <c r="A123" s="1" t="s">
        <v>11</v>
      </c>
      <c r="B123" s="1" t="s">
        <v>10</v>
      </c>
      <c r="C123" s="1" t="s">
        <v>66</v>
      </c>
      <c r="D123">
        <v>1E-3</v>
      </c>
    </row>
    <row r="124" spans="1:4" x14ac:dyDescent="0.25">
      <c r="A124" s="1" t="s">
        <v>11</v>
      </c>
      <c r="B124" s="1" t="s">
        <v>10</v>
      </c>
      <c r="C124" s="1" t="s">
        <v>67</v>
      </c>
      <c r="D124">
        <v>1E-3</v>
      </c>
    </row>
    <row r="125" spans="1:4" x14ac:dyDescent="0.25">
      <c r="A125" s="1" t="s">
        <v>11</v>
      </c>
      <c r="B125" s="1" t="s">
        <v>10</v>
      </c>
      <c r="C125" s="1" t="s">
        <v>68</v>
      </c>
      <c r="D125">
        <v>8.9582053721681792E-2</v>
      </c>
    </row>
    <row r="126" spans="1:4" x14ac:dyDescent="0.25">
      <c r="A126" s="1" t="s">
        <v>11</v>
      </c>
      <c r="B126" s="1" t="s">
        <v>10</v>
      </c>
      <c r="C126" s="1" t="s">
        <v>69</v>
      </c>
      <c r="D126">
        <v>0.22752882085325832</v>
      </c>
    </row>
    <row r="127" spans="1:4" x14ac:dyDescent="0.25">
      <c r="A127" s="1" t="s">
        <v>11</v>
      </c>
      <c r="B127" s="1" t="s">
        <v>10</v>
      </c>
      <c r="C127" s="1" t="s">
        <v>70</v>
      </c>
      <c r="D127">
        <v>0.13374096018311146</v>
      </c>
    </row>
    <row r="128" spans="1:4" x14ac:dyDescent="0.25">
      <c r="A128" s="1" t="s">
        <v>11</v>
      </c>
      <c r="B128" s="1" t="s">
        <v>10</v>
      </c>
      <c r="C128" s="1" t="s">
        <v>71</v>
      </c>
      <c r="D128">
        <v>5.5815843410734943E-2</v>
      </c>
    </row>
    <row r="129" spans="1:4" x14ac:dyDescent="0.25">
      <c r="A129" s="1" t="s">
        <v>11</v>
      </c>
      <c r="B129" s="1" t="s">
        <v>10</v>
      </c>
      <c r="C129" s="1" t="s">
        <v>72</v>
      </c>
      <c r="D129">
        <v>3.1190773173084163E-2</v>
      </c>
    </row>
    <row r="130" spans="1:4" x14ac:dyDescent="0.25">
      <c r="A130" s="1" t="s">
        <v>11</v>
      </c>
      <c r="B130" s="1" t="s">
        <v>10</v>
      </c>
      <c r="C130" s="1" t="s">
        <v>73</v>
      </c>
      <c r="D130">
        <v>1E-3</v>
      </c>
    </row>
    <row r="131" spans="1:4" x14ac:dyDescent="0.25">
      <c r="A131" s="1" t="s">
        <v>11</v>
      </c>
      <c r="B131" s="1" t="s">
        <v>10</v>
      </c>
      <c r="C131" s="1" t="s">
        <v>74</v>
      </c>
      <c r="D131">
        <v>1E-3</v>
      </c>
    </row>
    <row r="132" spans="1:4" x14ac:dyDescent="0.25">
      <c r="A132" s="1" t="s">
        <v>11</v>
      </c>
      <c r="B132" s="1" t="s">
        <v>10</v>
      </c>
      <c r="C132" s="1" t="s">
        <v>75</v>
      </c>
      <c r="D132">
        <v>1E-3</v>
      </c>
    </row>
    <row r="133" spans="1:4" x14ac:dyDescent="0.25">
      <c r="A133" s="1" t="s">
        <v>11</v>
      </c>
      <c r="B133" s="1" t="s">
        <v>10</v>
      </c>
      <c r="C133" s="1" t="s">
        <v>76</v>
      </c>
      <c r="D133">
        <v>1E-3</v>
      </c>
    </row>
    <row r="134" spans="1:4" x14ac:dyDescent="0.25">
      <c r="A134" s="1" t="s">
        <v>10</v>
      </c>
      <c r="B134" s="1" t="s">
        <v>12</v>
      </c>
      <c r="C134" s="1" t="s">
        <v>65</v>
      </c>
      <c r="D134">
        <v>1E-3</v>
      </c>
    </row>
    <row r="135" spans="1:4" x14ac:dyDescent="0.25">
      <c r="A135" s="1" t="s">
        <v>10</v>
      </c>
      <c r="B135" s="1" t="s">
        <v>12</v>
      </c>
      <c r="C135" s="1" t="s">
        <v>66</v>
      </c>
      <c r="D135">
        <v>1E-3</v>
      </c>
    </row>
    <row r="136" spans="1:4" x14ac:dyDescent="0.25">
      <c r="A136" s="1" t="s">
        <v>10</v>
      </c>
      <c r="B136" s="1" t="s">
        <v>12</v>
      </c>
      <c r="C136" s="1" t="s">
        <v>67</v>
      </c>
      <c r="D136">
        <v>1E-3</v>
      </c>
    </row>
    <row r="137" spans="1:4" x14ac:dyDescent="0.25">
      <c r="A137" s="1" t="s">
        <v>10</v>
      </c>
      <c r="B137" s="1" t="s">
        <v>12</v>
      </c>
      <c r="C137" s="1" t="s">
        <v>68</v>
      </c>
      <c r="D137">
        <v>6.1716948844715708E-2</v>
      </c>
    </row>
    <row r="138" spans="1:4" x14ac:dyDescent="0.25">
      <c r="A138" s="1" t="s">
        <v>10</v>
      </c>
      <c r="B138" s="1" t="s">
        <v>12</v>
      </c>
      <c r="C138" s="1" t="s">
        <v>69</v>
      </c>
      <c r="D138">
        <v>6.1710512019744632E-2</v>
      </c>
    </row>
    <row r="139" spans="1:4" x14ac:dyDescent="0.25">
      <c r="A139" s="1" t="s">
        <v>10</v>
      </c>
      <c r="B139" s="1" t="s">
        <v>12</v>
      </c>
      <c r="C139" s="1" t="s">
        <v>70</v>
      </c>
      <c r="D139">
        <v>6.1711271977422606E-2</v>
      </c>
    </row>
    <row r="140" spans="1:4" x14ac:dyDescent="0.25">
      <c r="A140" s="1" t="s">
        <v>10</v>
      </c>
      <c r="B140" s="1" t="s">
        <v>12</v>
      </c>
      <c r="C140" s="1" t="s">
        <v>71</v>
      </c>
      <c r="D140">
        <v>6.1709683920106832E-2</v>
      </c>
    </row>
    <row r="141" spans="1:4" x14ac:dyDescent="0.25">
      <c r="A141" s="1" t="s">
        <v>10</v>
      </c>
      <c r="B141" s="1" t="s">
        <v>12</v>
      </c>
      <c r="C141" s="1" t="s">
        <v>72</v>
      </c>
      <c r="D141">
        <v>6.1709541215776396E-2</v>
      </c>
    </row>
    <row r="142" spans="1:4" x14ac:dyDescent="0.25">
      <c r="A142" s="1" t="s">
        <v>10</v>
      </c>
      <c r="B142" s="1" t="s">
        <v>12</v>
      </c>
      <c r="C142" s="1" t="s">
        <v>73</v>
      </c>
      <c r="D142">
        <v>1E-3</v>
      </c>
    </row>
    <row r="143" spans="1:4" x14ac:dyDescent="0.25">
      <c r="A143" s="1" t="s">
        <v>10</v>
      </c>
      <c r="B143" s="1" t="s">
        <v>12</v>
      </c>
      <c r="C143" s="1" t="s">
        <v>74</v>
      </c>
      <c r="D143">
        <v>1E-3</v>
      </c>
    </row>
    <row r="144" spans="1:4" x14ac:dyDescent="0.25">
      <c r="A144" s="1" t="s">
        <v>10</v>
      </c>
      <c r="B144" s="1" t="s">
        <v>12</v>
      </c>
      <c r="C144" s="1" t="s">
        <v>75</v>
      </c>
      <c r="D144">
        <v>1E-3</v>
      </c>
    </row>
    <row r="145" spans="1:4" x14ac:dyDescent="0.25">
      <c r="A145" s="1" t="s">
        <v>10</v>
      </c>
      <c r="B145" s="1" t="s">
        <v>12</v>
      </c>
      <c r="C145" s="1" t="s">
        <v>76</v>
      </c>
      <c r="D145">
        <v>1E-3</v>
      </c>
    </row>
    <row r="146" spans="1:4" x14ac:dyDescent="0.25">
      <c r="A146" s="1" t="s">
        <v>14</v>
      </c>
      <c r="B146" s="1" t="s">
        <v>5</v>
      </c>
      <c r="C146" s="1" t="s">
        <v>65</v>
      </c>
      <c r="D146">
        <v>1E-3</v>
      </c>
    </row>
    <row r="147" spans="1:4" x14ac:dyDescent="0.25">
      <c r="A147" s="1" t="s">
        <v>14</v>
      </c>
      <c r="B147" s="1" t="s">
        <v>5</v>
      </c>
      <c r="C147" s="1" t="s">
        <v>66</v>
      </c>
      <c r="D147">
        <v>1E-3</v>
      </c>
    </row>
    <row r="148" spans="1:4" x14ac:dyDescent="0.25">
      <c r="A148" s="1" t="s">
        <v>14</v>
      </c>
      <c r="B148" s="1" t="s">
        <v>5</v>
      </c>
      <c r="C148" s="1" t="s">
        <v>67</v>
      </c>
      <c r="D148">
        <v>1E-3</v>
      </c>
    </row>
    <row r="149" spans="1:4" x14ac:dyDescent="0.25">
      <c r="A149" s="1" t="s">
        <v>14</v>
      </c>
      <c r="B149" s="1" t="s">
        <v>5</v>
      </c>
      <c r="C149" s="1" t="s">
        <v>68</v>
      </c>
      <c r="D149">
        <v>3.7021622165158787E-2</v>
      </c>
    </row>
    <row r="150" spans="1:4" x14ac:dyDescent="0.25">
      <c r="A150" s="1" t="s">
        <v>14</v>
      </c>
      <c r="B150" s="1" t="s">
        <v>5</v>
      </c>
      <c r="C150" s="1" t="s">
        <v>69</v>
      </c>
      <c r="D150">
        <v>3.6208841163863081E-2</v>
      </c>
    </row>
    <row r="151" spans="1:4" x14ac:dyDescent="0.25">
      <c r="A151" s="1" t="s">
        <v>14</v>
      </c>
      <c r="B151" s="1" t="s">
        <v>5</v>
      </c>
      <c r="C151" s="1" t="s">
        <v>70</v>
      </c>
      <c r="D151">
        <v>3.7071519092916311E-2</v>
      </c>
    </row>
    <row r="152" spans="1:4" x14ac:dyDescent="0.25">
      <c r="A152" s="1" t="s">
        <v>14</v>
      </c>
      <c r="B152" s="1" t="s">
        <v>5</v>
      </c>
      <c r="C152" s="1" t="s">
        <v>71</v>
      </c>
      <c r="D152">
        <v>3.814981708794854E-2</v>
      </c>
    </row>
    <row r="153" spans="1:4" x14ac:dyDescent="0.25">
      <c r="A153" s="1" t="s">
        <v>14</v>
      </c>
      <c r="B153" s="1" t="s">
        <v>5</v>
      </c>
      <c r="C153" s="1" t="s">
        <v>72</v>
      </c>
      <c r="D153">
        <v>3.7092690561148875E-2</v>
      </c>
    </row>
    <row r="154" spans="1:4" x14ac:dyDescent="0.25">
      <c r="A154" s="1" t="s">
        <v>14</v>
      </c>
      <c r="B154" s="1" t="s">
        <v>5</v>
      </c>
      <c r="C154" s="1" t="s">
        <v>73</v>
      </c>
      <c r="D154">
        <v>1E-3</v>
      </c>
    </row>
    <row r="155" spans="1:4" x14ac:dyDescent="0.25">
      <c r="A155" s="1" t="s">
        <v>14</v>
      </c>
      <c r="B155" s="1" t="s">
        <v>5</v>
      </c>
      <c r="C155" s="1" t="s">
        <v>74</v>
      </c>
      <c r="D155">
        <v>1E-3</v>
      </c>
    </row>
    <row r="156" spans="1:4" x14ac:dyDescent="0.25">
      <c r="A156" s="1" t="s">
        <v>14</v>
      </c>
      <c r="B156" s="1" t="s">
        <v>5</v>
      </c>
      <c r="C156" s="1" t="s">
        <v>75</v>
      </c>
      <c r="D156">
        <v>1E-3</v>
      </c>
    </row>
    <row r="157" spans="1:4" x14ac:dyDescent="0.25">
      <c r="A157" s="1" t="s">
        <v>14</v>
      </c>
      <c r="B157" s="1" t="s">
        <v>5</v>
      </c>
      <c r="C157" s="1" t="s">
        <v>76</v>
      </c>
      <c r="D157">
        <v>1E-3</v>
      </c>
    </row>
    <row r="158" spans="1:4" x14ac:dyDescent="0.25">
      <c r="A158" s="1" t="s">
        <v>15</v>
      </c>
      <c r="B158" s="1" t="s">
        <v>14</v>
      </c>
      <c r="C158" s="1" t="s">
        <v>65</v>
      </c>
      <c r="D158">
        <v>1E-3</v>
      </c>
    </row>
    <row r="159" spans="1:4" x14ac:dyDescent="0.25">
      <c r="A159" s="1" t="s">
        <v>15</v>
      </c>
      <c r="B159" s="1" t="s">
        <v>14</v>
      </c>
      <c r="C159" s="1" t="s">
        <v>66</v>
      </c>
      <c r="D159">
        <v>1E-3</v>
      </c>
    </row>
    <row r="160" spans="1:4" x14ac:dyDescent="0.25">
      <c r="A160" s="1" t="s">
        <v>15</v>
      </c>
      <c r="B160" s="1" t="s">
        <v>14</v>
      </c>
      <c r="C160" s="1" t="s">
        <v>67</v>
      </c>
      <c r="D160">
        <v>1E-3</v>
      </c>
    </row>
    <row r="161" spans="1:4" x14ac:dyDescent="0.25">
      <c r="A161" s="1" t="s">
        <v>15</v>
      </c>
      <c r="B161" s="1" t="s">
        <v>14</v>
      </c>
      <c r="C161" s="1" t="s">
        <v>68</v>
      </c>
      <c r="D161">
        <v>3.502521710779477E-2</v>
      </c>
    </row>
    <row r="162" spans="1:4" x14ac:dyDescent="0.25">
      <c r="A162" s="1" t="s">
        <v>15</v>
      </c>
      <c r="B162" s="1" t="s">
        <v>14</v>
      </c>
      <c r="C162" s="1" t="s">
        <v>69</v>
      </c>
      <c r="D162">
        <v>3.4536723193852009E-2</v>
      </c>
    </row>
    <row r="163" spans="1:4" x14ac:dyDescent="0.25">
      <c r="A163" s="1" t="s">
        <v>15</v>
      </c>
      <c r="B163" s="1" t="s">
        <v>14</v>
      </c>
      <c r="C163" s="1" t="s">
        <v>70</v>
      </c>
      <c r="D163">
        <v>3.4459055600516195E-2</v>
      </c>
    </row>
    <row r="164" spans="1:4" x14ac:dyDescent="0.25">
      <c r="A164" s="1" t="s">
        <v>15</v>
      </c>
      <c r="B164" s="1" t="s">
        <v>14</v>
      </c>
      <c r="C164" s="1" t="s">
        <v>71</v>
      </c>
      <c r="D164">
        <v>3.5108792992456589E-2</v>
      </c>
    </row>
    <row r="165" spans="1:4" x14ac:dyDescent="0.25">
      <c r="A165" s="1" t="s">
        <v>15</v>
      </c>
      <c r="B165" s="1" t="s">
        <v>14</v>
      </c>
      <c r="C165" s="1" t="s">
        <v>72</v>
      </c>
      <c r="D165">
        <v>3.4955598945773159E-2</v>
      </c>
    </row>
    <row r="166" spans="1:4" x14ac:dyDescent="0.25">
      <c r="A166" s="1" t="s">
        <v>15</v>
      </c>
      <c r="B166" s="1" t="s">
        <v>14</v>
      </c>
      <c r="C166" s="1" t="s">
        <v>73</v>
      </c>
      <c r="D166">
        <v>1E-3</v>
      </c>
    </row>
    <row r="167" spans="1:4" x14ac:dyDescent="0.25">
      <c r="A167" s="1" t="s">
        <v>15</v>
      </c>
      <c r="B167" s="1" t="s">
        <v>14</v>
      </c>
      <c r="C167" s="1" t="s">
        <v>74</v>
      </c>
      <c r="D167">
        <v>1E-3</v>
      </c>
    </row>
    <row r="168" spans="1:4" x14ac:dyDescent="0.25">
      <c r="A168" s="1" t="s">
        <v>15</v>
      </c>
      <c r="B168" s="1" t="s">
        <v>14</v>
      </c>
      <c r="C168" s="1" t="s">
        <v>75</v>
      </c>
      <c r="D168">
        <v>1E-3</v>
      </c>
    </row>
    <row r="169" spans="1:4" x14ac:dyDescent="0.25">
      <c r="A169" s="1" t="s">
        <v>15</v>
      </c>
      <c r="B169" s="1" t="s">
        <v>14</v>
      </c>
      <c r="C169" s="1" t="s">
        <v>76</v>
      </c>
      <c r="D169">
        <v>1E-3</v>
      </c>
    </row>
    <row r="170" spans="1:4" x14ac:dyDescent="0.25">
      <c r="A170" s="1" t="s">
        <v>16</v>
      </c>
      <c r="B170" s="1" t="s">
        <v>14</v>
      </c>
      <c r="C170" s="1" t="s">
        <v>65</v>
      </c>
      <c r="D170">
        <v>1E-3</v>
      </c>
    </row>
    <row r="171" spans="1:4" x14ac:dyDescent="0.25">
      <c r="A171" s="1" t="s">
        <v>16</v>
      </c>
      <c r="B171" s="1" t="s">
        <v>14</v>
      </c>
      <c r="C171" s="1" t="s">
        <v>66</v>
      </c>
      <c r="D171">
        <v>1E-3</v>
      </c>
    </row>
    <row r="172" spans="1:4" x14ac:dyDescent="0.25">
      <c r="A172" s="1" t="s">
        <v>16</v>
      </c>
      <c r="B172" s="1" t="s">
        <v>14</v>
      </c>
      <c r="C172" s="1" t="s">
        <v>67</v>
      </c>
      <c r="D172">
        <v>1E-3</v>
      </c>
    </row>
    <row r="173" spans="1:4" x14ac:dyDescent="0.25">
      <c r="A173" s="1" t="s">
        <v>16</v>
      </c>
      <c r="B173" s="1" t="s">
        <v>14</v>
      </c>
      <c r="C173" s="1" t="s">
        <v>68</v>
      </c>
      <c r="D173">
        <v>3.3424966306530912E-2</v>
      </c>
    </row>
    <row r="174" spans="1:4" x14ac:dyDescent="0.25">
      <c r="A174" s="1" t="s">
        <v>16</v>
      </c>
      <c r="B174" s="1" t="s">
        <v>14</v>
      </c>
      <c r="C174" s="1" t="s">
        <v>69</v>
      </c>
      <c r="D174">
        <v>3.2778457567545938E-2</v>
      </c>
    </row>
    <row r="175" spans="1:4" x14ac:dyDescent="0.25">
      <c r="A175" s="1" t="s">
        <v>16</v>
      </c>
      <c r="B175" s="1" t="s">
        <v>14</v>
      </c>
      <c r="C175" s="1" t="s">
        <v>70</v>
      </c>
      <c r="D175">
        <v>3.2731741977158814E-2</v>
      </c>
    </row>
    <row r="176" spans="1:4" x14ac:dyDescent="0.25">
      <c r="A176" s="1" t="s">
        <v>16</v>
      </c>
      <c r="B176" s="1" t="s">
        <v>14</v>
      </c>
      <c r="C176" s="1" t="s">
        <v>71</v>
      </c>
      <c r="D176">
        <v>3.2731741977158814E-2</v>
      </c>
    </row>
    <row r="177" spans="1:4" x14ac:dyDescent="0.25">
      <c r="A177" s="1" t="s">
        <v>16</v>
      </c>
      <c r="B177" s="1" t="s">
        <v>14</v>
      </c>
      <c r="C177" s="1" t="s">
        <v>72</v>
      </c>
      <c r="D177">
        <v>3.2731741977158814E-2</v>
      </c>
    </row>
    <row r="178" spans="1:4" x14ac:dyDescent="0.25">
      <c r="A178" s="1" t="s">
        <v>16</v>
      </c>
      <c r="B178" s="1" t="s">
        <v>14</v>
      </c>
      <c r="C178" s="1" t="s">
        <v>73</v>
      </c>
      <c r="D178">
        <v>1E-3</v>
      </c>
    </row>
    <row r="179" spans="1:4" x14ac:dyDescent="0.25">
      <c r="A179" s="1" t="s">
        <v>16</v>
      </c>
      <c r="B179" s="1" t="s">
        <v>14</v>
      </c>
      <c r="C179" s="1" t="s">
        <v>74</v>
      </c>
      <c r="D179">
        <v>1E-3</v>
      </c>
    </row>
    <row r="180" spans="1:4" x14ac:dyDescent="0.25">
      <c r="A180" s="1" t="s">
        <v>16</v>
      </c>
      <c r="B180" s="1" t="s">
        <v>14</v>
      </c>
      <c r="C180" s="1" t="s">
        <v>75</v>
      </c>
      <c r="D180">
        <v>1E-3</v>
      </c>
    </row>
    <row r="181" spans="1:4" x14ac:dyDescent="0.25">
      <c r="A181" s="1" t="s">
        <v>16</v>
      </c>
      <c r="B181" s="1" t="s">
        <v>14</v>
      </c>
      <c r="C181" s="1" t="s">
        <v>76</v>
      </c>
      <c r="D181">
        <v>1E-3</v>
      </c>
    </row>
    <row r="182" spans="1:4" x14ac:dyDescent="0.25">
      <c r="A182" s="1" t="s">
        <v>17</v>
      </c>
      <c r="B182" s="1" t="s">
        <v>15</v>
      </c>
      <c r="C182" s="1" t="s">
        <v>65</v>
      </c>
      <c r="D182">
        <v>1E-3</v>
      </c>
    </row>
    <row r="183" spans="1:4" x14ac:dyDescent="0.25">
      <c r="A183" s="1" t="s">
        <v>17</v>
      </c>
      <c r="B183" s="1" t="s">
        <v>15</v>
      </c>
      <c r="C183" s="1" t="s">
        <v>66</v>
      </c>
      <c r="D183">
        <v>1E-3</v>
      </c>
    </row>
    <row r="184" spans="1:4" x14ac:dyDescent="0.25">
      <c r="A184" s="1" t="s">
        <v>17</v>
      </c>
      <c r="B184" s="1" t="s">
        <v>15</v>
      </c>
      <c r="C184" s="1" t="s">
        <v>67</v>
      </c>
      <c r="D184">
        <v>1E-3</v>
      </c>
    </row>
    <row r="185" spans="1:4" x14ac:dyDescent="0.25">
      <c r="A185" s="1" t="s">
        <v>17</v>
      </c>
      <c r="B185" s="1" t="s">
        <v>15</v>
      </c>
      <c r="C185" s="1" t="s">
        <v>68</v>
      </c>
      <c r="D185">
        <v>1.2747584218644933E-2</v>
      </c>
    </row>
    <row r="186" spans="1:4" x14ac:dyDescent="0.25">
      <c r="A186" s="1" t="s">
        <v>17</v>
      </c>
      <c r="B186" s="1" t="s">
        <v>15</v>
      </c>
      <c r="C186" s="1" t="s">
        <v>69</v>
      </c>
      <c r="D186">
        <v>1.2737353466226566E-2</v>
      </c>
    </row>
    <row r="187" spans="1:4" x14ac:dyDescent="0.25">
      <c r="A187" s="1" t="s">
        <v>17</v>
      </c>
      <c r="B187" s="1" t="s">
        <v>15</v>
      </c>
      <c r="C187" s="1" t="s">
        <v>70</v>
      </c>
      <c r="D187">
        <v>1.2735804227046961E-2</v>
      </c>
    </row>
    <row r="188" spans="1:4" x14ac:dyDescent="0.25">
      <c r="A188" s="1" t="s">
        <v>17</v>
      </c>
      <c r="B188" s="1" t="s">
        <v>15</v>
      </c>
      <c r="C188" s="1" t="s">
        <v>71</v>
      </c>
      <c r="D188">
        <v>1.2749416593556551E-2</v>
      </c>
    </row>
    <row r="189" spans="1:4" x14ac:dyDescent="0.25">
      <c r="A189" s="1" t="s">
        <v>17</v>
      </c>
      <c r="B189" s="1" t="s">
        <v>15</v>
      </c>
      <c r="C189" s="1" t="s">
        <v>72</v>
      </c>
      <c r="D189">
        <v>1.274607586372592E-2</v>
      </c>
    </row>
    <row r="190" spans="1:4" x14ac:dyDescent="0.25">
      <c r="A190" s="1" t="s">
        <v>17</v>
      </c>
      <c r="B190" s="1" t="s">
        <v>15</v>
      </c>
      <c r="C190" s="1" t="s">
        <v>73</v>
      </c>
      <c r="D190">
        <v>1E-3</v>
      </c>
    </row>
    <row r="191" spans="1:4" x14ac:dyDescent="0.25">
      <c r="A191" s="1" t="s">
        <v>17</v>
      </c>
      <c r="B191" s="1" t="s">
        <v>15</v>
      </c>
      <c r="C191" s="1" t="s">
        <v>74</v>
      </c>
      <c r="D191">
        <v>1E-3</v>
      </c>
    </row>
    <row r="192" spans="1:4" x14ac:dyDescent="0.25">
      <c r="A192" s="1" t="s">
        <v>17</v>
      </c>
      <c r="B192" s="1" t="s">
        <v>15</v>
      </c>
      <c r="C192" s="1" t="s">
        <v>75</v>
      </c>
      <c r="D192">
        <v>1E-3</v>
      </c>
    </row>
    <row r="193" spans="1:4" x14ac:dyDescent="0.25">
      <c r="A193" s="1" t="s">
        <v>17</v>
      </c>
      <c r="B193" s="1" t="s">
        <v>15</v>
      </c>
      <c r="C193" s="1" t="s">
        <v>76</v>
      </c>
      <c r="D193">
        <v>1E-3</v>
      </c>
    </row>
    <row r="194" spans="1:4" x14ac:dyDescent="0.25">
      <c r="A194" s="1" t="s">
        <v>18</v>
      </c>
      <c r="B194" s="1" t="s">
        <v>17</v>
      </c>
      <c r="C194" s="1" t="s">
        <v>65</v>
      </c>
      <c r="D194">
        <v>1E-3</v>
      </c>
    </row>
    <row r="195" spans="1:4" x14ac:dyDescent="0.25">
      <c r="A195" s="1" t="s">
        <v>18</v>
      </c>
      <c r="B195" s="1" t="s">
        <v>17</v>
      </c>
      <c r="C195" s="1" t="s">
        <v>66</v>
      </c>
      <c r="D195">
        <v>1E-3</v>
      </c>
    </row>
    <row r="196" spans="1:4" x14ac:dyDescent="0.25">
      <c r="A196" s="1" t="s">
        <v>18</v>
      </c>
      <c r="B196" s="1" t="s">
        <v>17</v>
      </c>
      <c r="C196" s="1" t="s">
        <v>67</v>
      </c>
      <c r="D196">
        <v>1E-3</v>
      </c>
    </row>
    <row r="197" spans="1:4" x14ac:dyDescent="0.25">
      <c r="A197" s="1" t="s">
        <v>18</v>
      </c>
      <c r="B197" s="1" t="s">
        <v>17</v>
      </c>
      <c r="C197" s="1" t="s">
        <v>68</v>
      </c>
      <c r="D197">
        <v>1.2747584218644933E-2</v>
      </c>
    </row>
    <row r="198" spans="1:4" x14ac:dyDescent="0.25">
      <c r="A198" s="1" t="s">
        <v>18</v>
      </c>
      <c r="B198" s="1" t="s">
        <v>17</v>
      </c>
      <c r="C198" s="1" t="s">
        <v>69</v>
      </c>
      <c r="D198">
        <v>1.27238848429676E-2</v>
      </c>
    </row>
    <row r="199" spans="1:4" x14ac:dyDescent="0.25">
      <c r="A199" s="1" t="s">
        <v>18</v>
      </c>
      <c r="B199" s="1" t="s">
        <v>17</v>
      </c>
      <c r="C199" s="1" t="s">
        <v>70</v>
      </c>
      <c r="D199">
        <v>1.2724474450386382E-2</v>
      </c>
    </row>
    <row r="200" spans="1:4" x14ac:dyDescent="0.25">
      <c r="A200" s="1" t="s">
        <v>18</v>
      </c>
      <c r="B200" s="1" t="s">
        <v>17</v>
      </c>
      <c r="C200" s="1" t="s">
        <v>71</v>
      </c>
      <c r="D200">
        <v>1.2736845692329402E-2</v>
      </c>
    </row>
    <row r="201" spans="1:4" x14ac:dyDescent="0.25">
      <c r="A201" s="1" t="s">
        <v>18</v>
      </c>
      <c r="B201" s="1" t="s">
        <v>17</v>
      </c>
      <c r="C201" s="1" t="s">
        <v>72</v>
      </c>
      <c r="D201">
        <v>1.2735246962660037E-2</v>
      </c>
    </row>
    <row r="202" spans="1:4" x14ac:dyDescent="0.25">
      <c r="A202" s="1" t="s">
        <v>18</v>
      </c>
      <c r="B202" s="1" t="s">
        <v>17</v>
      </c>
      <c r="C202" s="1" t="s">
        <v>73</v>
      </c>
      <c r="D202">
        <v>1E-3</v>
      </c>
    </row>
    <row r="203" spans="1:4" x14ac:dyDescent="0.25">
      <c r="A203" s="1" t="s">
        <v>18</v>
      </c>
      <c r="B203" s="1" t="s">
        <v>17</v>
      </c>
      <c r="C203" s="1" t="s">
        <v>74</v>
      </c>
      <c r="D203">
        <v>1E-3</v>
      </c>
    </row>
    <row r="204" spans="1:4" x14ac:dyDescent="0.25">
      <c r="A204" s="1" t="s">
        <v>18</v>
      </c>
      <c r="B204" s="1" t="s">
        <v>17</v>
      </c>
      <c r="C204" s="1" t="s">
        <v>75</v>
      </c>
      <c r="D204">
        <v>1E-3</v>
      </c>
    </row>
    <row r="205" spans="1:4" x14ac:dyDescent="0.25">
      <c r="A205" s="1" t="s">
        <v>18</v>
      </c>
      <c r="B205" s="1" t="s">
        <v>17</v>
      </c>
      <c r="C205" s="1" t="s">
        <v>76</v>
      </c>
      <c r="D205">
        <v>1E-3</v>
      </c>
    </row>
    <row r="206" spans="1:4" x14ac:dyDescent="0.25">
      <c r="A206" s="1" t="s">
        <v>19</v>
      </c>
      <c r="B206" s="1" t="s">
        <v>16</v>
      </c>
      <c r="C206" s="1" t="s">
        <v>65</v>
      </c>
      <c r="D206">
        <v>1E-3</v>
      </c>
    </row>
    <row r="207" spans="1:4" x14ac:dyDescent="0.25">
      <c r="A207" s="1" t="s">
        <v>19</v>
      </c>
      <c r="B207" s="1" t="s">
        <v>16</v>
      </c>
      <c r="C207" s="1" t="s">
        <v>66</v>
      </c>
      <c r="D207">
        <v>1E-3</v>
      </c>
    </row>
    <row r="208" spans="1:4" x14ac:dyDescent="0.25">
      <c r="A208" s="1" t="s">
        <v>19</v>
      </c>
      <c r="B208" s="1" t="s">
        <v>16</v>
      </c>
      <c r="C208" s="1" t="s">
        <v>67</v>
      </c>
      <c r="D208">
        <v>1E-3</v>
      </c>
    </row>
    <row r="209" spans="1:4" x14ac:dyDescent="0.25">
      <c r="A209" s="1" t="s">
        <v>19</v>
      </c>
      <c r="B209" s="1" t="s">
        <v>16</v>
      </c>
      <c r="C209" s="1" t="s">
        <v>68</v>
      </c>
      <c r="D209">
        <v>4.1421087346427098E-2</v>
      </c>
    </row>
    <row r="210" spans="1:4" x14ac:dyDescent="0.25">
      <c r="A210" s="1" t="s">
        <v>19</v>
      </c>
      <c r="B210" s="1" t="s">
        <v>16</v>
      </c>
      <c r="C210" s="1" t="s">
        <v>69</v>
      </c>
      <c r="D210">
        <v>4.1221814206892214E-2</v>
      </c>
    </row>
    <row r="211" spans="1:4" x14ac:dyDescent="0.25">
      <c r="A211" s="1" t="s">
        <v>19</v>
      </c>
      <c r="B211" s="1" t="s">
        <v>16</v>
      </c>
      <c r="C211" s="1" t="s">
        <v>70</v>
      </c>
      <c r="D211">
        <v>3.4657469820771329E-2</v>
      </c>
    </row>
    <row r="212" spans="1:4" x14ac:dyDescent="0.25">
      <c r="A212" s="1" t="s">
        <v>19</v>
      </c>
      <c r="B212" s="1" t="s">
        <v>16</v>
      </c>
      <c r="C212" s="1" t="s">
        <v>71</v>
      </c>
      <c r="D212">
        <v>3.2686522509291882E-2</v>
      </c>
    </row>
    <row r="213" spans="1:4" x14ac:dyDescent="0.25">
      <c r="A213" s="1" t="s">
        <v>19</v>
      </c>
      <c r="B213" s="1" t="s">
        <v>16</v>
      </c>
      <c r="C213" s="1" t="s">
        <v>72</v>
      </c>
      <c r="D213">
        <v>3.2686522509291882E-2</v>
      </c>
    </row>
    <row r="214" spans="1:4" x14ac:dyDescent="0.25">
      <c r="A214" s="1" t="s">
        <v>19</v>
      </c>
      <c r="B214" s="1" t="s">
        <v>16</v>
      </c>
      <c r="C214" s="1" t="s">
        <v>73</v>
      </c>
      <c r="D214">
        <v>1E-3</v>
      </c>
    </row>
    <row r="215" spans="1:4" x14ac:dyDescent="0.25">
      <c r="A215" s="1" t="s">
        <v>19</v>
      </c>
      <c r="B215" s="1" t="s">
        <v>16</v>
      </c>
      <c r="C215" s="1" t="s">
        <v>74</v>
      </c>
      <c r="D215">
        <v>1E-3</v>
      </c>
    </row>
    <row r="216" spans="1:4" x14ac:dyDescent="0.25">
      <c r="A216" s="1" t="s">
        <v>19</v>
      </c>
      <c r="B216" s="1" t="s">
        <v>16</v>
      </c>
      <c r="C216" s="1" t="s">
        <v>75</v>
      </c>
      <c r="D216">
        <v>1E-3</v>
      </c>
    </row>
    <row r="217" spans="1:4" x14ac:dyDescent="0.25">
      <c r="A217" s="1" t="s">
        <v>19</v>
      </c>
      <c r="B217" s="1" t="s">
        <v>16</v>
      </c>
      <c r="C217" s="1" t="s">
        <v>76</v>
      </c>
      <c r="D217">
        <v>1E-3</v>
      </c>
    </row>
    <row r="218" spans="1:4" x14ac:dyDescent="0.25">
      <c r="A218" s="1" t="s">
        <v>20</v>
      </c>
      <c r="B218" s="1" t="s">
        <v>167</v>
      </c>
      <c r="C218" s="1" t="s">
        <v>65</v>
      </c>
      <c r="D218">
        <v>1E-3</v>
      </c>
    </row>
    <row r="219" spans="1:4" x14ac:dyDescent="0.25">
      <c r="A219" s="1" t="s">
        <v>20</v>
      </c>
      <c r="B219" s="1" t="s">
        <v>167</v>
      </c>
      <c r="C219" s="1" t="s">
        <v>66</v>
      </c>
      <c r="D219">
        <v>1E-3</v>
      </c>
    </row>
    <row r="220" spans="1:4" x14ac:dyDescent="0.25">
      <c r="A220" s="1" t="s">
        <v>20</v>
      </c>
      <c r="B220" s="1" t="s">
        <v>167</v>
      </c>
      <c r="C220" s="1" t="s">
        <v>67</v>
      </c>
      <c r="D220">
        <v>1E-3</v>
      </c>
    </row>
    <row r="221" spans="1:4" x14ac:dyDescent="0.25">
      <c r="A221" s="1" t="s">
        <v>20</v>
      </c>
      <c r="B221" s="1" t="s">
        <v>167</v>
      </c>
      <c r="C221" s="1" t="s">
        <v>68</v>
      </c>
      <c r="D221">
        <v>3.2686522509291882E-2</v>
      </c>
    </row>
    <row r="222" spans="1:4" x14ac:dyDescent="0.25">
      <c r="A222" s="1" t="s">
        <v>20</v>
      </c>
      <c r="B222" s="1" t="s">
        <v>167</v>
      </c>
      <c r="C222" s="1" t="s">
        <v>69</v>
      </c>
      <c r="D222">
        <v>3.3149132510963145E-2</v>
      </c>
    </row>
    <row r="223" spans="1:4" x14ac:dyDescent="0.25">
      <c r="A223" s="1" t="s">
        <v>20</v>
      </c>
      <c r="B223" s="1" t="s">
        <v>167</v>
      </c>
      <c r="C223" s="1" t="s">
        <v>70</v>
      </c>
      <c r="D223">
        <v>3.3740888353177692E-2</v>
      </c>
    </row>
    <row r="224" spans="1:4" x14ac:dyDescent="0.25">
      <c r="A224" s="1" t="s">
        <v>20</v>
      </c>
      <c r="B224" s="1" t="s">
        <v>167</v>
      </c>
      <c r="C224" s="1" t="s">
        <v>71</v>
      </c>
      <c r="D224">
        <v>3.3362615601907279E-2</v>
      </c>
    </row>
    <row r="225" spans="1:4" x14ac:dyDescent="0.25">
      <c r="A225" s="1" t="s">
        <v>20</v>
      </c>
      <c r="B225" s="1" t="s">
        <v>167</v>
      </c>
      <c r="C225" s="1" t="s">
        <v>72</v>
      </c>
      <c r="D225">
        <v>3.304941362066794E-2</v>
      </c>
    </row>
    <row r="226" spans="1:4" x14ac:dyDescent="0.25">
      <c r="A226" s="1" t="s">
        <v>20</v>
      </c>
      <c r="B226" s="1" t="s">
        <v>167</v>
      </c>
      <c r="C226" s="1" t="s">
        <v>73</v>
      </c>
      <c r="D226">
        <v>1E-3</v>
      </c>
    </row>
    <row r="227" spans="1:4" x14ac:dyDescent="0.25">
      <c r="A227" s="1" t="s">
        <v>20</v>
      </c>
      <c r="B227" s="1" t="s">
        <v>167</v>
      </c>
      <c r="C227" s="1" t="s">
        <v>74</v>
      </c>
      <c r="D227">
        <v>1E-3</v>
      </c>
    </row>
    <row r="228" spans="1:4" x14ac:dyDescent="0.25">
      <c r="A228" s="1" t="s">
        <v>20</v>
      </c>
      <c r="B228" s="1" t="s">
        <v>167</v>
      </c>
      <c r="C228" s="1" t="s">
        <v>75</v>
      </c>
      <c r="D228">
        <v>1E-3</v>
      </c>
    </row>
    <row r="229" spans="1:4" x14ac:dyDescent="0.25">
      <c r="A229" s="1" t="s">
        <v>20</v>
      </c>
      <c r="B229" s="1" t="s">
        <v>167</v>
      </c>
      <c r="C229" s="1" t="s">
        <v>76</v>
      </c>
      <c r="D229">
        <v>1E-3</v>
      </c>
    </row>
    <row r="230" spans="1:4" x14ac:dyDescent="0.25">
      <c r="A230" s="1" t="s">
        <v>21</v>
      </c>
      <c r="B230" s="1" t="s">
        <v>20</v>
      </c>
      <c r="C230" s="1" t="s">
        <v>65</v>
      </c>
      <c r="D230">
        <v>1E-3</v>
      </c>
    </row>
    <row r="231" spans="1:4" x14ac:dyDescent="0.25">
      <c r="A231" s="1" t="s">
        <v>21</v>
      </c>
      <c r="B231" s="1" t="s">
        <v>20</v>
      </c>
      <c r="C231" s="1" t="s">
        <v>66</v>
      </c>
      <c r="D231">
        <v>1E-3</v>
      </c>
    </row>
    <row r="232" spans="1:4" x14ac:dyDescent="0.25">
      <c r="A232" s="1" t="s">
        <v>21</v>
      </c>
      <c r="B232" s="1" t="s">
        <v>20</v>
      </c>
      <c r="C232" s="1" t="s">
        <v>67</v>
      </c>
      <c r="D232">
        <v>1E-3</v>
      </c>
    </row>
    <row r="233" spans="1:4" x14ac:dyDescent="0.25">
      <c r="A233" s="1" t="s">
        <v>21</v>
      </c>
      <c r="B233" s="1" t="s">
        <v>20</v>
      </c>
      <c r="C233" s="1" t="s">
        <v>68</v>
      </c>
      <c r="D233">
        <v>4.4925385064238141E-2</v>
      </c>
    </row>
    <row r="234" spans="1:4" x14ac:dyDescent="0.25">
      <c r="A234" s="1" t="s">
        <v>21</v>
      </c>
      <c r="B234" s="1" t="s">
        <v>20</v>
      </c>
      <c r="C234" s="1" t="s">
        <v>69</v>
      </c>
      <c r="D234">
        <v>3.4327150202422545E-2</v>
      </c>
    </row>
    <row r="235" spans="1:4" x14ac:dyDescent="0.25">
      <c r="A235" s="1" t="s">
        <v>21</v>
      </c>
      <c r="B235" s="1" t="s">
        <v>20</v>
      </c>
      <c r="C235" s="1" t="s">
        <v>70</v>
      </c>
      <c r="D235">
        <v>3.3183990168612877E-2</v>
      </c>
    </row>
    <row r="236" spans="1:4" x14ac:dyDescent="0.25">
      <c r="A236" s="1" t="s">
        <v>21</v>
      </c>
      <c r="B236" s="1" t="s">
        <v>20</v>
      </c>
      <c r="C236" s="1" t="s">
        <v>71</v>
      </c>
      <c r="D236">
        <v>3.2880925246306543E-2</v>
      </c>
    </row>
    <row r="237" spans="1:4" x14ac:dyDescent="0.25">
      <c r="A237" s="1" t="s">
        <v>21</v>
      </c>
      <c r="B237" s="1" t="s">
        <v>20</v>
      </c>
      <c r="C237" s="1" t="s">
        <v>72</v>
      </c>
      <c r="D237">
        <v>3.2835713085360381E-2</v>
      </c>
    </row>
    <row r="238" spans="1:4" x14ac:dyDescent="0.25">
      <c r="A238" s="1" t="s">
        <v>21</v>
      </c>
      <c r="B238" s="1" t="s">
        <v>20</v>
      </c>
      <c r="C238" s="1" t="s">
        <v>73</v>
      </c>
      <c r="D238">
        <v>1E-3</v>
      </c>
    </row>
    <row r="239" spans="1:4" x14ac:dyDescent="0.25">
      <c r="A239" s="1" t="s">
        <v>21</v>
      </c>
      <c r="B239" s="1" t="s">
        <v>20</v>
      </c>
      <c r="C239" s="1" t="s">
        <v>74</v>
      </c>
      <c r="D239">
        <v>1E-3</v>
      </c>
    </row>
    <row r="240" spans="1:4" x14ac:dyDescent="0.25">
      <c r="A240" s="1" t="s">
        <v>21</v>
      </c>
      <c r="B240" s="1" t="s">
        <v>20</v>
      </c>
      <c r="C240" s="1" t="s">
        <v>75</v>
      </c>
      <c r="D240">
        <v>1E-3</v>
      </c>
    </row>
    <row r="241" spans="1:4" x14ac:dyDescent="0.25">
      <c r="A241" s="1" t="s">
        <v>21</v>
      </c>
      <c r="B241" s="1" t="s">
        <v>20</v>
      </c>
      <c r="C241" s="1" t="s">
        <v>76</v>
      </c>
      <c r="D241">
        <v>1E-3</v>
      </c>
    </row>
    <row r="242" spans="1:4" x14ac:dyDescent="0.25">
      <c r="A242" s="1" t="s">
        <v>165</v>
      </c>
      <c r="B242" s="1" t="s">
        <v>168</v>
      </c>
      <c r="C242" s="1" t="s">
        <v>65</v>
      </c>
      <c r="D242">
        <v>1E-3</v>
      </c>
    </row>
    <row r="243" spans="1:4" x14ac:dyDescent="0.25">
      <c r="A243" s="1" t="s">
        <v>165</v>
      </c>
      <c r="B243" s="1" t="s">
        <v>168</v>
      </c>
      <c r="C243" s="1" t="s">
        <v>66</v>
      </c>
      <c r="D243">
        <v>1E-3</v>
      </c>
    </row>
    <row r="244" spans="1:4" x14ac:dyDescent="0.25">
      <c r="A244" s="1" t="s">
        <v>165</v>
      </c>
      <c r="B244" s="1" t="s">
        <v>168</v>
      </c>
      <c r="C244" s="1" t="s">
        <v>67</v>
      </c>
      <c r="D244">
        <v>1E-3</v>
      </c>
    </row>
    <row r="245" spans="1:4" x14ac:dyDescent="0.25">
      <c r="A245" s="1" t="s">
        <v>165</v>
      </c>
      <c r="B245" s="1" t="s">
        <v>168</v>
      </c>
      <c r="C245" s="1" t="s">
        <v>68</v>
      </c>
      <c r="D245">
        <v>4.1421087346427098E-2</v>
      </c>
    </row>
    <row r="246" spans="1:4" x14ac:dyDescent="0.25">
      <c r="A246" s="1" t="s">
        <v>165</v>
      </c>
      <c r="B246" s="1" t="s">
        <v>168</v>
      </c>
      <c r="C246" s="1" t="s">
        <v>69</v>
      </c>
      <c r="D246">
        <v>5.6235795207994127E-2</v>
      </c>
    </row>
    <row r="247" spans="1:4" x14ac:dyDescent="0.25">
      <c r="A247" s="1" t="s">
        <v>165</v>
      </c>
      <c r="B247" s="1" t="s">
        <v>168</v>
      </c>
      <c r="C247" s="1" t="s">
        <v>70</v>
      </c>
      <c r="D247">
        <v>3.8699957515924498E-2</v>
      </c>
    </row>
    <row r="248" spans="1:4" x14ac:dyDescent="0.25">
      <c r="A248" s="1" t="s">
        <v>165</v>
      </c>
      <c r="B248" s="1" t="s">
        <v>168</v>
      </c>
      <c r="C248" s="1" t="s">
        <v>71</v>
      </c>
      <c r="D248">
        <v>3.3901941696816477E-2</v>
      </c>
    </row>
    <row r="249" spans="1:4" x14ac:dyDescent="0.25">
      <c r="A249" s="1" t="s">
        <v>165</v>
      </c>
      <c r="B249" s="1" t="s">
        <v>168</v>
      </c>
      <c r="C249" s="1" t="s">
        <v>72</v>
      </c>
      <c r="D249">
        <v>3.3755705383238375E-2</v>
      </c>
    </row>
    <row r="250" spans="1:4" x14ac:dyDescent="0.25">
      <c r="A250" s="1" t="s">
        <v>165</v>
      </c>
      <c r="B250" s="1" t="s">
        <v>168</v>
      </c>
      <c r="C250" s="1" t="s">
        <v>73</v>
      </c>
      <c r="D250">
        <v>1E-3</v>
      </c>
    </row>
    <row r="251" spans="1:4" x14ac:dyDescent="0.25">
      <c r="A251" s="1" t="s">
        <v>165</v>
      </c>
      <c r="B251" s="1" t="s">
        <v>168</v>
      </c>
      <c r="C251" s="1" t="s">
        <v>74</v>
      </c>
      <c r="D251">
        <v>1E-3</v>
      </c>
    </row>
    <row r="252" spans="1:4" x14ac:dyDescent="0.25">
      <c r="A252" s="1" t="s">
        <v>165</v>
      </c>
      <c r="B252" s="1" t="s">
        <v>168</v>
      </c>
      <c r="C252" s="1" t="s">
        <v>75</v>
      </c>
      <c r="D252">
        <v>1E-3</v>
      </c>
    </row>
    <row r="253" spans="1:4" x14ac:dyDescent="0.25">
      <c r="A253" s="1" t="s">
        <v>165</v>
      </c>
      <c r="B253" s="1" t="s">
        <v>168</v>
      </c>
      <c r="C253" s="1" t="s">
        <v>76</v>
      </c>
      <c r="D253">
        <v>1E-3</v>
      </c>
    </row>
    <row r="254" spans="1:4" x14ac:dyDescent="0.25">
      <c r="A254" s="1" t="s">
        <v>22</v>
      </c>
      <c r="B254" s="1" t="s">
        <v>0</v>
      </c>
      <c r="C254" s="1" t="s">
        <v>65</v>
      </c>
      <c r="D254">
        <v>1E-3</v>
      </c>
    </row>
    <row r="255" spans="1:4" x14ac:dyDescent="0.25">
      <c r="A255" s="1" t="s">
        <v>22</v>
      </c>
      <c r="B255" s="1" t="s">
        <v>0</v>
      </c>
      <c r="C255" s="1" t="s">
        <v>66</v>
      </c>
      <c r="D255">
        <v>1E-3</v>
      </c>
    </row>
    <row r="256" spans="1:4" x14ac:dyDescent="0.25">
      <c r="A256" s="1" t="s">
        <v>22</v>
      </c>
      <c r="B256" s="1" t="s">
        <v>0</v>
      </c>
      <c r="C256" s="1" t="s">
        <v>67</v>
      </c>
      <c r="D256">
        <v>1E-3</v>
      </c>
    </row>
    <row r="257" spans="1:4" x14ac:dyDescent="0.25">
      <c r="A257" s="1" t="s">
        <v>22</v>
      </c>
      <c r="B257" s="1" t="s">
        <v>0</v>
      </c>
      <c r="C257" s="1" t="s">
        <v>68</v>
      </c>
      <c r="D257">
        <v>1.5335618172754554E-2</v>
      </c>
    </row>
    <row r="258" spans="1:4" x14ac:dyDescent="0.25">
      <c r="A258" s="1" t="s">
        <v>22</v>
      </c>
      <c r="B258" s="1" t="s">
        <v>0</v>
      </c>
      <c r="C258" s="1" t="s">
        <v>69</v>
      </c>
      <c r="D258">
        <v>1.5122962370832401E-2</v>
      </c>
    </row>
    <row r="259" spans="1:4" x14ac:dyDescent="0.25">
      <c r="A259" s="1" t="s">
        <v>22</v>
      </c>
      <c r="B259" s="1" t="s">
        <v>0</v>
      </c>
      <c r="C259" s="1" t="s">
        <v>70</v>
      </c>
      <c r="D259">
        <v>2.191612381020416E-2</v>
      </c>
    </row>
    <row r="260" spans="1:4" x14ac:dyDescent="0.25">
      <c r="A260" s="1" t="s">
        <v>22</v>
      </c>
      <c r="B260" s="1" t="s">
        <v>0</v>
      </c>
      <c r="C260" s="1" t="s">
        <v>71</v>
      </c>
      <c r="D260">
        <v>2.788621064466771E-2</v>
      </c>
    </row>
    <row r="261" spans="1:4" x14ac:dyDescent="0.25">
      <c r="A261" s="1" t="s">
        <v>22</v>
      </c>
      <c r="B261" s="1" t="s">
        <v>0</v>
      </c>
      <c r="C261" s="1" t="s">
        <v>72</v>
      </c>
      <c r="D261">
        <v>2.1700817476456104E-2</v>
      </c>
    </row>
    <row r="262" spans="1:4" x14ac:dyDescent="0.25">
      <c r="A262" s="1" t="s">
        <v>22</v>
      </c>
      <c r="B262" s="1" t="s">
        <v>0</v>
      </c>
      <c r="C262" s="1" t="s">
        <v>73</v>
      </c>
      <c r="D262">
        <v>1E-3</v>
      </c>
    </row>
    <row r="263" spans="1:4" x14ac:dyDescent="0.25">
      <c r="A263" s="1" t="s">
        <v>22</v>
      </c>
      <c r="B263" s="1" t="s">
        <v>0</v>
      </c>
      <c r="C263" s="1" t="s">
        <v>74</v>
      </c>
      <c r="D263">
        <v>1E-3</v>
      </c>
    </row>
    <row r="264" spans="1:4" x14ac:dyDescent="0.25">
      <c r="A264" s="1" t="s">
        <v>22</v>
      </c>
      <c r="B264" s="1" t="s">
        <v>0</v>
      </c>
      <c r="C264" s="1" t="s">
        <v>75</v>
      </c>
      <c r="D264">
        <v>1E-3</v>
      </c>
    </row>
    <row r="265" spans="1:4" x14ac:dyDescent="0.25">
      <c r="A265" s="1" t="s">
        <v>22</v>
      </c>
      <c r="B265" s="1" t="s">
        <v>0</v>
      </c>
      <c r="C265" s="1" t="s">
        <v>76</v>
      </c>
      <c r="D265">
        <v>1E-3</v>
      </c>
    </row>
    <row r="266" spans="1:4" x14ac:dyDescent="0.25">
      <c r="A266" s="1" t="s">
        <v>168</v>
      </c>
      <c r="B266" s="1" t="s">
        <v>19</v>
      </c>
      <c r="C266" s="1" t="s">
        <v>65</v>
      </c>
      <c r="D266">
        <v>1E-3</v>
      </c>
    </row>
    <row r="267" spans="1:4" x14ac:dyDescent="0.25">
      <c r="A267" s="1" t="s">
        <v>168</v>
      </c>
      <c r="B267" s="1" t="s">
        <v>19</v>
      </c>
      <c r="C267" s="1" t="s">
        <v>66</v>
      </c>
      <c r="D267">
        <v>1E-3</v>
      </c>
    </row>
    <row r="268" spans="1:4" x14ac:dyDescent="0.25">
      <c r="A268" s="1" t="s">
        <v>168</v>
      </c>
      <c r="B268" s="1" t="s">
        <v>19</v>
      </c>
      <c r="C268" s="1" t="s">
        <v>67</v>
      </c>
      <c r="D268">
        <v>1E-3</v>
      </c>
    </row>
    <row r="269" spans="1:4" x14ac:dyDescent="0.25">
      <c r="A269" s="1" t="s">
        <v>168</v>
      </c>
      <c r="B269" s="1" t="s">
        <v>19</v>
      </c>
      <c r="C269" s="1" t="s">
        <v>68</v>
      </c>
      <c r="D269">
        <v>4.1421087346427098E-2</v>
      </c>
    </row>
    <row r="270" spans="1:4" x14ac:dyDescent="0.25">
      <c r="A270" s="1" t="s">
        <v>168</v>
      </c>
      <c r="B270" s="1" t="s">
        <v>19</v>
      </c>
      <c r="C270" s="1" t="s">
        <v>69</v>
      </c>
      <c r="D270">
        <v>4.1221814206892214E-2</v>
      </c>
    </row>
    <row r="271" spans="1:4" x14ac:dyDescent="0.25">
      <c r="A271" s="1" t="s">
        <v>168</v>
      </c>
      <c r="B271" s="1" t="s">
        <v>19</v>
      </c>
      <c r="C271" s="1" t="s">
        <v>70</v>
      </c>
      <c r="D271">
        <v>3.4422155057851164E-2</v>
      </c>
    </row>
    <row r="272" spans="1:4" x14ac:dyDescent="0.25">
      <c r="A272" s="1" t="s">
        <v>168</v>
      </c>
      <c r="B272" s="1" t="s">
        <v>19</v>
      </c>
      <c r="C272" s="1" t="s">
        <v>71</v>
      </c>
      <c r="D272">
        <v>3.2686522509291882E-2</v>
      </c>
    </row>
    <row r="273" spans="1:4" x14ac:dyDescent="0.25">
      <c r="A273" s="1" t="s">
        <v>168</v>
      </c>
      <c r="B273" s="1" t="s">
        <v>19</v>
      </c>
      <c r="C273" s="1" t="s">
        <v>72</v>
      </c>
      <c r="D273">
        <v>3.2686522509291882E-2</v>
      </c>
    </row>
    <row r="274" spans="1:4" x14ac:dyDescent="0.25">
      <c r="A274" s="1" t="s">
        <v>168</v>
      </c>
      <c r="B274" s="1" t="s">
        <v>19</v>
      </c>
      <c r="C274" s="1" t="s">
        <v>73</v>
      </c>
      <c r="D274">
        <v>1E-3</v>
      </c>
    </row>
    <row r="275" spans="1:4" x14ac:dyDescent="0.25">
      <c r="A275" s="1" t="s">
        <v>168</v>
      </c>
      <c r="B275" s="1" t="s">
        <v>19</v>
      </c>
      <c r="C275" s="1" t="s">
        <v>74</v>
      </c>
      <c r="D275">
        <v>1E-3</v>
      </c>
    </row>
    <row r="276" spans="1:4" x14ac:dyDescent="0.25">
      <c r="A276" s="1" t="s">
        <v>168</v>
      </c>
      <c r="B276" s="1" t="s">
        <v>19</v>
      </c>
      <c r="C276" s="1" t="s">
        <v>75</v>
      </c>
      <c r="D276">
        <v>1E-3</v>
      </c>
    </row>
    <row r="277" spans="1:4" x14ac:dyDescent="0.25">
      <c r="A277" s="1" t="s">
        <v>168</v>
      </c>
      <c r="B277" s="1" t="s">
        <v>19</v>
      </c>
      <c r="C277" s="1" t="s">
        <v>76</v>
      </c>
      <c r="D277">
        <v>1E-3</v>
      </c>
    </row>
    <row r="278" spans="1:4" x14ac:dyDescent="0.25">
      <c r="A278" s="1" t="s">
        <v>167</v>
      </c>
      <c r="B278" s="1" t="s">
        <v>169</v>
      </c>
      <c r="C278" s="1" t="s">
        <v>65</v>
      </c>
      <c r="D278">
        <v>1E-3</v>
      </c>
    </row>
    <row r="279" spans="1:4" x14ac:dyDescent="0.25">
      <c r="A279" s="1" t="s">
        <v>167</v>
      </c>
      <c r="B279" s="1" t="s">
        <v>169</v>
      </c>
      <c r="C279" s="1" t="s">
        <v>66</v>
      </c>
      <c r="D279">
        <v>1E-3</v>
      </c>
    </row>
    <row r="280" spans="1:4" x14ac:dyDescent="0.25">
      <c r="A280" s="1" t="s">
        <v>167</v>
      </c>
      <c r="B280" s="1" t="s">
        <v>169</v>
      </c>
      <c r="C280" s="1" t="s">
        <v>67</v>
      </c>
      <c r="D280">
        <v>1E-3</v>
      </c>
    </row>
    <row r="281" spans="1:4" x14ac:dyDescent="0.25">
      <c r="A281" s="1" t="s">
        <v>167</v>
      </c>
      <c r="B281" s="1" t="s">
        <v>169</v>
      </c>
      <c r="C281" s="1" t="s">
        <v>68</v>
      </c>
      <c r="D281">
        <v>3.2686522509291882E-2</v>
      </c>
    </row>
    <row r="282" spans="1:4" x14ac:dyDescent="0.25">
      <c r="A282" s="1" t="s">
        <v>167</v>
      </c>
      <c r="B282" s="1" t="s">
        <v>169</v>
      </c>
      <c r="C282" s="1" t="s">
        <v>69</v>
      </c>
      <c r="D282">
        <v>3.2686522509291882E-2</v>
      </c>
    </row>
    <row r="283" spans="1:4" x14ac:dyDescent="0.25">
      <c r="A283" s="1" t="s">
        <v>167</v>
      </c>
      <c r="B283" s="1" t="s">
        <v>169</v>
      </c>
      <c r="C283" s="1" t="s">
        <v>70</v>
      </c>
      <c r="D283">
        <v>3.2686522509291882E-2</v>
      </c>
    </row>
    <row r="284" spans="1:4" x14ac:dyDescent="0.25">
      <c r="A284" s="1" t="s">
        <v>167</v>
      </c>
      <c r="B284" s="1" t="s">
        <v>169</v>
      </c>
      <c r="C284" s="1" t="s">
        <v>71</v>
      </c>
      <c r="D284">
        <v>3.2686522509291882E-2</v>
      </c>
    </row>
    <row r="285" spans="1:4" x14ac:dyDescent="0.25">
      <c r="A285" s="1" t="s">
        <v>167</v>
      </c>
      <c r="B285" s="1" t="s">
        <v>169</v>
      </c>
      <c r="C285" s="1" t="s">
        <v>72</v>
      </c>
      <c r="D285">
        <v>3.2686522509291882E-2</v>
      </c>
    </row>
    <row r="286" spans="1:4" x14ac:dyDescent="0.25">
      <c r="A286" s="1" t="s">
        <v>167</v>
      </c>
      <c r="B286" s="1" t="s">
        <v>169</v>
      </c>
      <c r="C286" s="1" t="s">
        <v>73</v>
      </c>
      <c r="D286">
        <v>1E-3</v>
      </c>
    </row>
    <row r="287" spans="1:4" x14ac:dyDescent="0.25">
      <c r="A287" s="1" t="s">
        <v>167</v>
      </c>
      <c r="B287" s="1" t="s">
        <v>169</v>
      </c>
      <c r="C287" s="1" t="s">
        <v>74</v>
      </c>
      <c r="D287">
        <v>1E-3</v>
      </c>
    </row>
    <row r="288" spans="1:4" x14ac:dyDescent="0.25">
      <c r="A288" s="1" t="s">
        <v>167</v>
      </c>
      <c r="B288" s="1" t="s">
        <v>169</v>
      </c>
      <c r="C288" s="1" t="s">
        <v>75</v>
      </c>
      <c r="D288">
        <v>1E-3</v>
      </c>
    </row>
    <row r="289" spans="1:4" x14ac:dyDescent="0.25">
      <c r="A289" s="1" t="s">
        <v>167</v>
      </c>
      <c r="B289" s="1" t="s">
        <v>169</v>
      </c>
      <c r="C289" s="1" t="s">
        <v>76</v>
      </c>
      <c r="D289">
        <v>1E-3</v>
      </c>
    </row>
    <row r="290" spans="1:4" x14ac:dyDescent="0.25">
      <c r="A290" s="1" t="s">
        <v>169</v>
      </c>
      <c r="B290" s="1" t="s">
        <v>19</v>
      </c>
      <c r="C290" s="1" t="s">
        <v>65</v>
      </c>
      <c r="D290">
        <v>1E-3</v>
      </c>
    </row>
    <row r="291" spans="1:4" x14ac:dyDescent="0.25">
      <c r="A291" s="1" t="s">
        <v>169</v>
      </c>
      <c r="B291" s="1" t="s">
        <v>19</v>
      </c>
      <c r="C291" s="1" t="s">
        <v>66</v>
      </c>
      <c r="D291">
        <v>1E-3</v>
      </c>
    </row>
    <row r="292" spans="1:4" x14ac:dyDescent="0.25">
      <c r="A292" s="1" t="s">
        <v>169</v>
      </c>
      <c r="B292" s="1" t="s">
        <v>19</v>
      </c>
      <c r="C292" s="1" t="s">
        <v>67</v>
      </c>
      <c r="D292">
        <v>1E-3</v>
      </c>
    </row>
    <row r="293" spans="1:4" x14ac:dyDescent="0.25">
      <c r="A293" s="1" t="s">
        <v>169</v>
      </c>
      <c r="B293" s="1" t="s">
        <v>19</v>
      </c>
      <c r="C293" s="1" t="s">
        <v>68</v>
      </c>
      <c r="D293">
        <v>3.2686522509291882E-2</v>
      </c>
    </row>
    <row r="294" spans="1:4" x14ac:dyDescent="0.25">
      <c r="A294" s="1" t="s">
        <v>169</v>
      </c>
      <c r="B294" s="1" t="s">
        <v>19</v>
      </c>
      <c r="C294" s="1" t="s">
        <v>69</v>
      </c>
      <c r="D294">
        <v>3.2686522509291882E-2</v>
      </c>
    </row>
    <row r="295" spans="1:4" x14ac:dyDescent="0.25">
      <c r="A295" s="1" t="s">
        <v>169</v>
      </c>
      <c r="B295" s="1" t="s">
        <v>19</v>
      </c>
      <c r="C295" s="1" t="s">
        <v>70</v>
      </c>
      <c r="D295">
        <v>3.2790303956794581E-2</v>
      </c>
    </row>
    <row r="296" spans="1:4" x14ac:dyDescent="0.25">
      <c r="A296" s="1" t="s">
        <v>169</v>
      </c>
      <c r="B296" s="1" t="s">
        <v>19</v>
      </c>
      <c r="C296" s="1" t="s">
        <v>71</v>
      </c>
      <c r="D296">
        <v>3.2686522509291882E-2</v>
      </c>
    </row>
    <row r="297" spans="1:4" x14ac:dyDescent="0.25">
      <c r="A297" s="1" t="s">
        <v>169</v>
      </c>
      <c r="B297" s="1" t="s">
        <v>19</v>
      </c>
      <c r="C297" s="1" t="s">
        <v>72</v>
      </c>
      <c r="D297">
        <v>3.2686522509291882E-2</v>
      </c>
    </row>
    <row r="298" spans="1:4" x14ac:dyDescent="0.25">
      <c r="A298" s="1" t="s">
        <v>169</v>
      </c>
      <c r="B298" s="1" t="s">
        <v>19</v>
      </c>
      <c r="C298" s="1" t="s">
        <v>73</v>
      </c>
      <c r="D298">
        <v>1E-3</v>
      </c>
    </row>
    <row r="299" spans="1:4" x14ac:dyDescent="0.25">
      <c r="A299" s="1" t="s">
        <v>169</v>
      </c>
      <c r="B299" s="1" t="s">
        <v>19</v>
      </c>
      <c r="C299" s="1" t="s">
        <v>74</v>
      </c>
      <c r="D299">
        <v>1E-3</v>
      </c>
    </row>
    <row r="300" spans="1:4" x14ac:dyDescent="0.25">
      <c r="A300" s="1" t="s">
        <v>169</v>
      </c>
      <c r="B300" s="1" t="s">
        <v>19</v>
      </c>
      <c r="C300" s="1" t="s">
        <v>75</v>
      </c>
      <c r="D300">
        <v>1E-3</v>
      </c>
    </row>
    <row r="301" spans="1:4" x14ac:dyDescent="0.25">
      <c r="A301" s="1" t="s">
        <v>169</v>
      </c>
      <c r="B301" s="1" t="s">
        <v>19</v>
      </c>
      <c r="C301" s="1" t="s">
        <v>76</v>
      </c>
      <c r="D301">
        <v>1E-3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6"/>
  <sheetViews>
    <sheetView workbookViewId="0">
      <selection activeCell="C2" sqref="C2:N26"/>
    </sheetView>
  </sheetViews>
  <sheetFormatPr defaultRowHeight="15" x14ac:dyDescent="0.25"/>
  <cols>
    <col min="1" max="16384" width="9.140625" style="23"/>
  </cols>
  <sheetData>
    <row r="1" spans="1:59" x14ac:dyDescent="0.25"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x14ac:dyDescent="0.25">
      <c r="A2" s="1" t="s">
        <v>0</v>
      </c>
      <c r="B2" s="1" t="s">
        <v>1</v>
      </c>
      <c r="C2" s="23">
        <f>[2]F!C2*247.11</f>
        <v>0.12355500000000001</v>
      </c>
      <c r="D2" s="23">
        <f>[2]F!D2*247.11</f>
        <v>0.12355500000000001</v>
      </c>
      <c r="E2" s="23">
        <f>[2]F!E2*247.11</f>
        <v>0.12355500000000001</v>
      </c>
      <c r="F2" s="23">
        <f>[2]F!F2*247.11</f>
        <v>1.8464934635591814</v>
      </c>
      <c r="G2" s="23">
        <f>[2]F!G2*247.11</f>
        <v>1.8464934635591814</v>
      </c>
      <c r="H2" s="23">
        <f>[2]F!H2*247.11</f>
        <v>1.8464934635591814</v>
      </c>
      <c r="I2" s="23">
        <f>[2]F!I2*247.11</f>
        <v>1.8464934635591814</v>
      </c>
      <c r="J2" s="23">
        <f>[2]F!J2*247.11</f>
        <v>1.8464934635591814</v>
      </c>
      <c r="K2" s="23">
        <f>[2]F!K2*247.11</f>
        <v>0.12355500000000001</v>
      </c>
      <c r="L2" s="23">
        <f>[2]F!L2*247.11</f>
        <v>0.12355500000000001</v>
      </c>
      <c r="M2" s="23">
        <f>[2]F!M2*247.11</f>
        <v>0.12355500000000001</v>
      </c>
      <c r="N2" s="23">
        <f>[2]F!N2*247.11</f>
        <v>0.12355500000000001</v>
      </c>
    </row>
    <row r="3" spans="1:59" x14ac:dyDescent="0.25">
      <c r="A3" s="1" t="s">
        <v>1</v>
      </c>
      <c r="B3" s="1" t="s">
        <v>3</v>
      </c>
      <c r="C3" s="23">
        <f>[2]F!C3*247.11</f>
        <v>0.49422000000000005</v>
      </c>
      <c r="D3" s="23">
        <f>[2]F!D3*247.11</f>
        <v>0.49422000000000005</v>
      </c>
      <c r="E3" s="23">
        <f>[2]F!E3*247.11</f>
        <v>0.49422000000000005</v>
      </c>
      <c r="F3" s="23">
        <f>[2]F!F3*247.11</f>
        <v>7.3859738542367257</v>
      </c>
      <c r="G3" s="23">
        <f>[2]F!G3*247.11</f>
        <v>7.3859738542367257</v>
      </c>
      <c r="H3" s="23">
        <f>[2]F!H3*247.11</f>
        <v>7.3859738542367257</v>
      </c>
      <c r="I3" s="23">
        <f>[2]F!I3*247.11</f>
        <v>7.3859738542367257</v>
      </c>
      <c r="J3" s="23">
        <f>[2]F!J3*247.11</f>
        <v>7.3859738542367257</v>
      </c>
      <c r="K3" s="23">
        <f>[2]F!K3*247.11</f>
        <v>0.49422000000000005</v>
      </c>
      <c r="L3" s="23">
        <f>[2]F!L3*247.11</f>
        <v>0.49422000000000005</v>
      </c>
      <c r="M3" s="23">
        <f>[2]F!M3*247.11</f>
        <v>0.49422000000000005</v>
      </c>
      <c r="N3" s="23">
        <f>[2]F!N3*247.11</f>
        <v>0.49422000000000005</v>
      </c>
    </row>
    <row r="4" spans="1:59" x14ac:dyDescent="0.25">
      <c r="A4" s="1" t="s">
        <v>3</v>
      </c>
      <c r="B4" s="1" t="s">
        <v>2</v>
      </c>
      <c r="C4" s="23">
        <f>[2]F!C4*247.11</f>
        <v>7.4133000000000004E-2</v>
      </c>
      <c r="D4" s="23">
        <f>[2]F!D4*247.11</f>
        <v>7.4133000000000004E-2</v>
      </c>
      <c r="E4" s="23">
        <f>[2]F!E4*247.11</f>
        <v>7.4133000000000004E-2</v>
      </c>
      <c r="F4" s="23">
        <f>[2]F!F4*247.11</f>
        <v>1.1106914625321525</v>
      </c>
      <c r="G4" s="23">
        <f>[2]F!G4*247.11</f>
        <v>1.1370029223633518</v>
      </c>
      <c r="H4" s="23">
        <f>[2]F!H4*247.11</f>
        <v>1.1478693850467432</v>
      </c>
      <c r="I4" s="23">
        <f>[2]F!I4*247.11</f>
        <v>1.1120946103354257</v>
      </c>
      <c r="J4" s="23">
        <f>[2]F!J4*247.11</f>
        <v>1.1096543303244126</v>
      </c>
      <c r="K4" s="23">
        <f>[2]F!K4*247.11</f>
        <v>7.4133000000000004E-2</v>
      </c>
      <c r="L4" s="23">
        <f>[2]F!L4*247.11</f>
        <v>7.4133000000000004E-2</v>
      </c>
      <c r="M4" s="23">
        <f>[2]F!M4*247.11</f>
        <v>7.4133000000000004E-2</v>
      </c>
      <c r="N4" s="23">
        <f>[2]F!N4*247.11</f>
        <v>7.4133000000000004E-2</v>
      </c>
    </row>
    <row r="5" spans="1:59" x14ac:dyDescent="0.25">
      <c r="A5" s="1" t="s">
        <v>4</v>
      </c>
      <c r="B5" s="1" t="s">
        <v>3</v>
      </c>
      <c r="C5" s="23">
        <f>[2]F!C5*247.11</f>
        <v>2.4711000000000004E-2</v>
      </c>
      <c r="D5" s="23">
        <f>[2]F!D5*247.11</f>
        <v>2.4711000000000004E-2</v>
      </c>
      <c r="E5" s="23">
        <f>[2]F!E5*247.11</f>
        <v>2.4711000000000004E-2</v>
      </c>
      <c r="F5" s="23">
        <f>[2]F!F5*247.11</f>
        <v>3.9023623985009168</v>
      </c>
      <c r="G5" s="23">
        <f>[2]F!G5*247.11</f>
        <v>4.5210901115575659</v>
      </c>
      <c r="H5" s="23">
        <f>[2]F!H5*247.11</f>
        <v>5.8357259345224675</v>
      </c>
      <c r="I5" s="23">
        <f>[2]F!I5*247.11</f>
        <v>3.9035297346582656</v>
      </c>
      <c r="J5" s="23">
        <f>[2]F!J5*247.11</f>
        <v>3.9018381316881667</v>
      </c>
      <c r="K5" s="23">
        <f>[2]F!K5*247.11</f>
        <v>2.4711000000000004E-2</v>
      </c>
      <c r="L5" s="23">
        <f>[2]F!L5*247.11</f>
        <v>2.4711000000000004E-2</v>
      </c>
      <c r="M5" s="23">
        <f>[2]F!M5*247.11</f>
        <v>2.4711000000000004E-2</v>
      </c>
      <c r="N5" s="23">
        <f>[2]F!N5*247.11</f>
        <v>2.4711000000000004E-2</v>
      </c>
    </row>
    <row r="6" spans="1:59" x14ac:dyDescent="0.25">
      <c r="A6" s="1" t="s">
        <v>5</v>
      </c>
      <c r="B6" s="1" t="s">
        <v>6</v>
      </c>
      <c r="C6" s="23">
        <f>[2]F!C6*247.11</f>
        <v>3.7066500000000002E-2</v>
      </c>
      <c r="D6" s="23">
        <f>[2]F!D6*247.11</f>
        <v>3.7066500000000002E-2</v>
      </c>
      <c r="E6" s="23">
        <f>[2]F!E6*247.11</f>
        <v>3.7066500000000002E-2</v>
      </c>
      <c r="F6" s="23">
        <f>[2]F!F6*247.11</f>
        <v>7.9715425107268061</v>
      </c>
      <c r="G6" s="23">
        <f>[2]F!G6*247.11</f>
        <v>5.7423673871797115E-2</v>
      </c>
      <c r="H6" s="23">
        <f>[2]F!H6*247.11</f>
        <v>5.7414291833711335E-2</v>
      </c>
      <c r="I6" s="23">
        <f>[2]F!I6*247.11</f>
        <v>5.7414291833711335E-2</v>
      </c>
      <c r="J6" s="23">
        <f>[2]F!J6*247.11</f>
        <v>5.7414291833711335E-2</v>
      </c>
      <c r="K6" s="23">
        <f>[2]F!K6*247.11</f>
        <v>3.7066500000000002E-2</v>
      </c>
      <c r="L6" s="23">
        <f>[2]F!L6*247.11</f>
        <v>3.7066500000000002E-2</v>
      </c>
      <c r="M6" s="23">
        <f>[2]F!M6*247.11</f>
        <v>3.7066500000000002E-2</v>
      </c>
      <c r="N6" s="23">
        <f>[2]F!N6*247.11</f>
        <v>3.7066500000000002E-2</v>
      </c>
    </row>
    <row r="7" spans="1:59" x14ac:dyDescent="0.25">
      <c r="A7" s="1" t="s">
        <v>6</v>
      </c>
      <c r="B7" s="1" t="s">
        <v>7</v>
      </c>
      <c r="C7" s="23">
        <f>[2]F!C7*247.11</f>
        <v>2.4711000000000004E-2</v>
      </c>
      <c r="D7" s="23">
        <f>[2]F!D7*247.11</f>
        <v>2.4711000000000004E-2</v>
      </c>
      <c r="E7" s="23">
        <f>[2]F!E7*247.11</f>
        <v>2.4711000000000004E-2</v>
      </c>
      <c r="F7" s="23">
        <f>[2]F!F7*247.11</f>
        <v>6.2089508204641728</v>
      </c>
      <c r="G7" s="23">
        <f>[2]F!G7*247.11</f>
        <v>3.8376074932758443E-2</v>
      </c>
      <c r="H7" s="23">
        <f>[2]F!H7*247.11</f>
        <v>3.8276333539986433E-2</v>
      </c>
      <c r="I7" s="23">
        <f>[2]F!I7*247.11</f>
        <v>3.8276364781790029E-2</v>
      </c>
      <c r="J7" s="23">
        <f>[2]F!J7*247.11</f>
        <v>3.827632752354411E-2</v>
      </c>
      <c r="K7" s="23">
        <f>[2]F!K7*247.11</f>
        <v>2.4711000000000004E-2</v>
      </c>
      <c r="L7" s="23">
        <f>[2]F!L7*247.11</f>
        <v>2.4711000000000004E-2</v>
      </c>
      <c r="M7" s="23">
        <f>[2]F!M7*247.11</f>
        <v>2.4711000000000004E-2</v>
      </c>
      <c r="N7" s="23">
        <f>[2]F!N7*247.11</f>
        <v>2.4711000000000004E-2</v>
      </c>
    </row>
    <row r="8" spans="1:59" x14ac:dyDescent="0.25">
      <c r="A8" s="1" t="s">
        <v>7</v>
      </c>
      <c r="B8" s="1" t="s">
        <v>8</v>
      </c>
      <c r="C8" s="23">
        <f>[2]F!C8*247.11</f>
        <v>2.4711000000000004E-2</v>
      </c>
      <c r="D8" s="23">
        <f>[2]F!D8*247.11</f>
        <v>2.4711000000000004E-2</v>
      </c>
      <c r="E8" s="23">
        <f>[2]F!E8*247.11</f>
        <v>2.4711000000000004E-2</v>
      </c>
      <c r="F8" s="23">
        <f>[2]F!F8*247.11</f>
        <v>1.5249229342521764</v>
      </c>
      <c r="G8" s="23">
        <f>[2]F!G8*247.11</f>
        <v>1.524904188491385</v>
      </c>
      <c r="H8" s="23">
        <f>[2]F!H8*247.11</f>
        <v>1.5249036133307432</v>
      </c>
      <c r="I8" s="23">
        <f>[2]F!I8*247.11</f>
        <v>1.5249036191370664</v>
      </c>
      <c r="J8" s="23">
        <f>[2]F!J8*247.11</f>
        <v>1.5249036121118915</v>
      </c>
      <c r="K8" s="23">
        <f>[2]F!K8*247.11</f>
        <v>2.4711000000000004E-2</v>
      </c>
      <c r="L8" s="23">
        <f>[2]F!L8*247.11</f>
        <v>2.4711000000000004E-2</v>
      </c>
      <c r="M8" s="23">
        <f>[2]F!M8*247.11</f>
        <v>2.4711000000000004E-2</v>
      </c>
      <c r="N8" s="23">
        <f>[2]F!N8*247.11</f>
        <v>2.4711000000000004E-2</v>
      </c>
    </row>
    <row r="9" spans="1:59" x14ac:dyDescent="0.25">
      <c r="A9" s="1" t="s">
        <v>8</v>
      </c>
      <c r="B9" s="1" t="s">
        <v>9</v>
      </c>
      <c r="C9" s="23">
        <f>[2]F!C9*247.11</f>
        <v>1.2355500000000002E-2</v>
      </c>
      <c r="D9" s="23">
        <f>[2]F!D9*247.11</f>
        <v>1.2355500000000002E-2</v>
      </c>
      <c r="E9" s="23">
        <f>[2]F!E9*247.11</f>
        <v>1.2355500000000002E-2</v>
      </c>
      <c r="F9" s="23">
        <f>[2]F!F9*247.11</f>
        <v>0.7624614671260882</v>
      </c>
      <c r="G9" s="23">
        <f>[2]F!G9*247.11</f>
        <v>0.76245209424569249</v>
      </c>
      <c r="H9" s="23">
        <f>[2]F!H9*247.11</f>
        <v>0.7624518066653716</v>
      </c>
      <c r="I9" s="23">
        <f>[2]F!I9*247.11</f>
        <v>0.7624518095685332</v>
      </c>
      <c r="J9" s="23">
        <f>[2]F!J9*247.11</f>
        <v>0.76245180605594576</v>
      </c>
      <c r="K9" s="23">
        <f>[2]F!K9*247.11</f>
        <v>1.2355500000000002E-2</v>
      </c>
      <c r="L9" s="23">
        <f>[2]F!L9*247.11</f>
        <v>1.2355500000000002E-2</v>
      </c>
      <c r="M9" s="23">
        <f>[2]F!M9*247.11</f>
        <v>1.2355500000000002E-2</v>
      </c>
      <c r="N9" s="23">
        <f>[2]F!N9*247.11</f>
        <v>1.2355500000000002E-2</v>
      </c>
    </row>
    <row r="10" spans="1:59" x14ac:dyDescent="0.25">
      <c r="A10" s="1" t="s">
        <v>9</v>
      </c>
      <c r="B10" s="1" t="s">
        <v>10</v>
      </c>
      <c r="C10" s="23">
        <f>[2]F!C10*247.11</f>
        <v>4.9422000000000008E-2</v>
      </c>
      <c r="D10" s="23">
        <f>[2]F!D10*247.11</f>
        <v>4.9422000000000008E-2</v>
      </c>
      <c r="E10" s="23">
        <f>[2]F!E10*247.11</f>
        <v>4.9422000000000008E-2</v>
      </c>
      <c r="F10" s="23">
        <f>[2]F!F10*247.11</f>
        <v>3.0498456141601586</v>
      </c>
      <c r="G10" s="23">
        <f>[2]F!G10*247.11</f>
        <v>3.0498083421756386</v>
      </c>
      <c r="H10" s="23">
        <f>[2]F!H10*247.11</f>
        <v>3.049807220475401</v>
      </c>
      <c r="I10" s="23">
        <f>[2]F!I10*247.11</f>
        <v>3.0498072304260879</v>
      </c>
      <c r="J10" s="23">
        <f>[2]F!J10*247.11</f>
        <v>3.0498072181164897</v>
      </c>
      <c r="K10" s="23">
        <f>[2]F!K10*247.11</f>
        <v>4.9422000000000008E-2</v>
      </c>
      <c r="L10" s="23">
        <f>[2]F!L10*247.11</f>
        <v>4.9422000000000008E-2</v>
      </c>
      <c r="M10" s="23">
        <f>[2]F!M10*247.11</f>
        <v>4.9422000000000008E-2</v>
      </c>
      <c r="N10" s="23">
        <f>[2]F!N10*247.11</f>
        <v>4.9422000000000008E-2</v>
      </c>
    </row>
    <row r="11" spans="1:59" x14ac:dyDescent="0.25">
      <c r="A11" s="1" t="s">
        <v>2</v>
      </c>
      <c r="B11" s="1" t="s">
        <v>5</v>
      </c>
      <c r="C11" s="23">
        <f>[2]F!C11*247.11</f>
        <v>9.8844000000000015E-2</v>
      </c>
      <c r="D11" s="23">
        <f>[2]F!D11*247.11</f>
        <v>9.8844000000000015E-2</v>
      </c>
      <c r="E11" s="23">
        <f>[2]F!E11*247.11</f>
        <v>9.8844000000000015E-2</v>
      </c>
      <c r="F11" s="23">
        <f>[2]F!F11*247.11</f>
        <v>0.15310482504035658</v>
      </c>
      <c r="G11" s="23">
        <f>[2]F!G11*247.11</f>
        <v>0.1531145974794095</v>
      </c>
      <c r="H11" s="23">
        <f>[2]F!H11*247.11</f>
        <v>0.15313077502959641</v>
      </c>
      <c r="I11" s="23">
        <f>[2]F!I11*247.11</f>
        <v>0.15310487034557499</v>
      </c>
      <c r="J11" s="23">
        <f>[2]F!J11*247.11</f>
        <v>0.15310480199561297</v>
      </c>
      <c r="K11" s="23">
        <f>[2]F!K11*247.11</f>
        <v>9.8844000000000015E-2</v>
      </c>
      <c r="L11" s="23">
        <f>[2]F!L11*247.11</f>
        <v>9.8844000000000015E-2</v>
      </c>
      <c r="M11" s="23">
        <f>[2]F!M11*247.11</f>
        <v>9.8844000000000015E-2</v>
      </c>
      <c r="N11" s="23">
        <f>[2]F!N11*247.11</f>
        <v>9.8844000000000015E-2</v>
      </c>
    </row>
    <row r="12" spans="1:59" x14ac:dyDescent="0.25">
      <c r="A12" s="1" t="s">
        <v>11</v>
      </c>
      <c r="B12" s="1" t="s">
        <v>10</v>
      </c>
      <c r="C12" s="23">
        <f>[2]F!C12*247.11</f>
        <v>2.4711000000000004E-2</v>
      </c>
      <c r="D12" s="23">
        <f>[2]F!D12*247.11</f>
        <v>2.4711000000000004E-2</v>
      </c>
      <c r="E12" s="23">
        <f>[2]F!E12*247.11</f>
        <v>2.4711000000000004E-2</v>
      </c>
      <c r="F12" s="23">
        <f>[2]F!F12*247.11</f>
        <v>2.2136621295164791</v>
      </c>
      <c r="G12" s="23">
        <f>[2]F!G12*247.11</f>
        <v>5.6224646921048667</v>
      </c>
      <c r="H12" s="23">
        <f>[2]F!H12*247.11</f>
        <v>3.3048728670848675</v>
      </c>
      <c r="I12" s="23">
        <f>[2]F!I12*247.11</f>
        <v>1.3792653065226714</v>
      </c>
      <c r="J12" s="23">
        <f>[2]F!J12*247.11</f>
        <v>0.7707551958800829</v>
      </c>
      <c r="K12" s="23">
        <f>[2]F!K12*247.11</f>
        <v>2.4711000000000004E-2</v>
      </c>
      <c r="L12" s="23">
        <f>[2]F!L12*247.11</f>
        <v>2.4711000000000004E-2</v>
      </c>
      <c r="M12" s="23">
        <f>[2]F!M12*247.11</f>
        <v>2.4711000000000004E-2</v>
      </c>
      <c r="N12" s="23">
        <f>[2]F!N12*247.11</f>
        <v>2.4711000000000004E-2</v>
      </c>
    </row>
    <row r="13" spans="1:59" x14ac:dyDescent="0.25">
      <c r="A13" s="1" t="s">
        <v>10</v>
      </c>
      <c r="B13" s="1" t="s">
        <v>12</v>
      </c>
      <c r="C13" s="23">
        <f>[2]F!C13*247.11</f>
        <v>2.4711000000000004E-2</v>
      </c>
      <c r="D13" s="23">
        <f>[2]F!D13*247.11</f>
        <v>2.4711000000000004E-2</v>
      </c>
      <c r="E13" s="23">
        <f>[2]F!E13*247.11</f>
        <v>2.4711000000000004E-2</v>
      </c>
      <c r="F13" s="23">
        <f>[2]F!F13*247.11</f>
        <v>14.951303369181174</v>
      </c>
      <c r="G13" s="23">
        <f>[2]F!G13*247.11</f>
        <v>25.058354097331673</v>
      </c>
      <c r="H13" s="23">
        <f>[2]F!H13*247.11</f>
        <v>25.062983391288881</v>
      </c>
      <c r="I13" s="23">
        <f>[2]F!I13*247.11</f>
        <v>1.5412288138004444</v>
      </c>
      <c r="J13" s="23">
        <f>[2]F!J13*247.11</f>
        <v>1.5249509954161795</v>
      </c>
      <c r="K13" s="23">
        <f>[2]F!K13*247.11</f>
        <v>2.4711000000000004E-2</v>
      </c>
      <c r="L13" s="23">
        <f>[2]F!L13*247.11</f>
        <v>2.4711000000000004E-2</v>
      </c>
      <c r="M13" s="23">
        <f>[2]F!M13*247.11</f>
        <v>2.4711000000000004E-2</v>
      </c>
      <c r="N13" s="23">
        <f>[2]F!N13*247.11</f>
        <v>2.4711000000000004E-2</v>
      </c>
    </row>
    <row r="14" spans="1:59" x14ac:dyDescent="0.25">
      <c r="A14" s="1" t="s">
        <v>14</v>
      </c>
      <c r="B14" s="1" t="s">
        <v>5</v>
      </c>
      <c r="C14" s="23">
        <f>[2]F!C14*247.11</f>
        <v>0.12355500000000001</v>
      </c>
      <c r="D14" s="23">
        <f>[2]F!D14*247.11</f>
        <v>0.12355500000000001</v>
      </c>
      <c r="E14" s="23">
        <f>[2]F!E14*247.11</f>
        <v>0.12355500000000001</v>
      </c>
      <c r="F14" s="23">
        <f>[2]F!F14*247.11</f>
        <v>117.9488690680254</v>
      </c>
      <c r="G14" s="23">
        <f>[2]F!G14*247.11</f>
        <v>48.710428386412573</v>
      </c>
      <c r="H14" s="23">
        <f>[2]F!H14*247.11</f>
        <v>107.06471331944624</v>
      </c>
      <c r="I14" s="23">
        <f>[2]F!I14*247.11</f>
        <v>5.3574089871884274</v>
      </c>
      <c r="J14" s="23">
        <f>[2]F!J14*247.11</f>
        <v>4.5829873822827496</v>
      </c>
      <c r="K14" s="23">
        <f>[2]F!K14*247.11</f>
        <v>0.12355500000000001</v>
      </c>
      <c r="L14" s="23">
        <f>[2]F!L14*247.11</f>
        <v>0.12355500000000001</v>
      </c>
      <c r="M14" s="23">
        <f>[2]F!M14*247.11</f>
        <v>0.12355500000000001</v>
      </c>
      <c r="N14" s="23">
        <f>[2]F!N14*247.11</f>
        <v>0.12355500000000001</v>
      </c>
    </row>
    <row r="15" spans="1:59" x14ac:dyDescent="0.25">
      <c r="A15" s="1" t="s">
        <v>15</v>
      </c>
      <c r="B15" s="1" t="s">
        <v>14</v>
      </c>
      <c r="C15" s="23">
        <f>[2]F!C15*247.11</f>
        <v>2.4711000000000004E-2</v>
      </c>
      <c r="D15" s="23">
        <f>[2]F!D15*247.11</f>
        <v>2.4711000000000004E-2</v>
      </c>
      <c r="E15" s="23">
        <f>[2]F!E15*247.11</f>
        <v>2.4711000000000004E-2</v>
      </c>
      <c r="F15" s="23">
        <f>[2]F!F15*247.11</f>
        <v>0.86550813995071663</v>
      </c>
      <c r="G15" s="23">
        <f>[2]F!G15*247.11</f>
        <v>0.85343696684327708</v>
      </c>
      <c r="H15" s="23">
        <f>[2]F!H15*247.11</f>
        <v>0.85151772294435579</v>
      </c>
      <c r="I15" s="23">
        <f>[2]F!I15*247.11</f>
        <v>0.86757338363659486</v>
      </c>
      <c r="J15" s="23">
        <f>[2]F!J15*247.11</f>
        <v>0.86378780554900059</v>
      </c>
      <c r="K15" s="23">
        <f>[2]F!K15*247.11</f>
        <v>2.4711000000000004E-2</v>
      </c>
      <c r="L15" s="23">
        <f>[2]F!L15*247.11</f>
        <v>2.4711000000000004E-2</v>
      </c>
      <c r="M15" s="23">
        <f>[2]F!M15*247.11</f>
        <v>2.4711000000000004E-2</v>
      </c>
      <c r="N15" s="23">
        <f>[2]F!N15*247.11</f>
        <v>2.4711000000000004E-2</v>
      </c>
    </row>
    <row r="16" spans="1:59" x14ac:dyDescent="0.25">
      <c r="A16" s="1" t="s">
        <v>16</v>
      </c>
      <c r="B16" s="1" t="s">
        <v>14</v>
      </c>
      <c r="C16" s="23">
        <f>[2]F!C16*247.11</f>
        <v>2.4711000000000004E-2</v>
      </c>
      <c r="D16" s="23">
        <f>[2]F!D16*247.11</f>
        <v>2.4711000000000004E-2</v>
      </c>
      <c r="E16" s="23">
        <f>[2]F!E16*247.11</f>
        <v>2.4711000000000004E-2</v>
      </c>
      <c r="F16" s="23">
        <f>[2]F!F16*247.11</f>
        <v>22.362593985449166</v>
      </c>
      <c r="G16" s="23">
        <f>[2]F!G16*247.11</f>
        <v>4.4085025435882281</v>
      </c>
      <c r="H16" s="23">
        <f>[2]F!H16*247.11</f>
        <v>15.643348400921257</v>
      </c>
      <c r="I16" s="23">
        <f>[2]F!I16*247.11</f>
        <v>0.83569046633376087</v>
      </c>
      <c r="J16" s="23">
        <f>[2]F!J16*247.11</f>
        <v>0.80883407599757151</v>
      </c>
      <c r="K16" s="23">
        <f>[2]F!K16*247.11</f>
        <v>2.4711000000000004E-2</v>
      </c>
      <c r="L16" s="23">
        <f>[2]F!L16*247.11</f>
        <v>2.4711000000000004E-2</v>
      </c>
      <c r="M16" s="23">
        <f>[2]F!M16*247.11</f>
        <v>2.4711000000000004E-2</v>
      </c>
      <c r="N16" s="23">
        <f>[2]F!N16*247.11</f>
        <v>2.4711000000000004E-2</v>
      </c>
    </row>
    <row r="17" spans="1:14" x14ac:dyDescent="0.25">
      <c r="A17" s="1" t="s">
        <v>17</v>
      </c>
      <c r="B17" s="1" t="s">
        <v>15</v>
      </c>
      <c r="C17" s="23">
        <f>[2]F!C17*247.11</f>
        <v>1.2355500000000002E-2</v>
      </c>
      <c r="D17" s="23">
        <f>[2]F!D17*247.11</f>
        <v>1.2355500000000002E-2</v>
      </c>
      <c r="E17" s="23">
        <f>[2]F!E17*247.11</f>
        <v>1.2355500000000002E-2</v>
      </c>
      <c r="F17" s="23">
        <f>[2]F!F17*247.11</f>
        <v>0.1575027768134675</v>
      </c>
      <c r="G17" s="23">
        <f>[2]F!G17*247.11</f>
        <v>0.15737637075196234</v>
      </c>
      <c r="H17" s="23">
        <f>[2]F!H17*247.11</f>
        <v>0.15735722912727876</v>
      </c>
      <c r="I17" s="23">
        <f>[2]F!I17*247.11</f>
        <v>0.15752541672168796</v>
      </c>
      <c r="J17" s="23">
        <f>[2]F!J17*247.11</f>
        <v>0.15748414033426561</v>
      </c>
      <c r="K17" s="23">
        <f>[2]F!K17*247.11</f>
        <v>1.2355500000000002E-2</v>
      </c>
      <c r="L17" s="23">
        <f>[2]F!L17*247.11</f>
        <v>1.2355500000000002E-2</v>
      </c>
      <c r="M17" s="23">
        <f>[2]F!M17*247.11</f>
        <v>1.2355500000000002E-2</v>
      </c>
      <c r="N17" s="23">
        <f>[2]F!N17*247.11</f>
        <v>1.2355500000000002E-2</v>
      </c>
    </row>
    <row r="18" spans="1:14" x14ac:dyDescent="0.25">
      <c r="A18" s="1" t="s">
        <v>18</v>
      </c>
      <c r="B18" s="1" t="s">
        <v>17</v>
      </c>
      <c r="C18" s="23">
        <f>[2]F!C18*247.11</f>
        <v>1.2355500000000002E-2</v>
      </c>
      <c r="D18" s="23">
        <f>[2]F!D18*247.11</f>
        <v>1.2355500000000002E-2</v>
      </c>
      <c r="E18" s="23">
        <f>[2]F!E18*247.11</f>
        <v>1.2355500000000002E-2</v>
      </c>
      <c r="F18" s="23">
        <f>[2]F!F18*247.11</f>
        <v>0.1575027768134675</v>
      </c>
      <c r="G18" s="23">
        <f>[2]F!G18*247.11</f>
        <v>0.1572099591772862</v>
      </c>
      <c r="H18" s="23">
        <f>[2]F!H18*247.11</f>
        <v>0.15721724407174895</v>
      </c>
      <c r="I18" s="23">
        <f>[2]F!I18*247.11</f>
        <v>0.15737009695157594</v>
      </c>
      <c r="J18" s="23">
        <f>[2]F!J18*247.11</f>
        <v>0.15735034384714611</v>
      </c>
      <c r="K18" s="23">
        <f>[2]F!K18*247.11</f>
        <v>1.2355500000000002E-2</v>
      </c>
      <c r="L18" s="23">
        <f>[2]F!L18*247.11</f>
        <v>1.2355500000000002E-2</v>
      </c>
      <c r="M18" s="23">
        <f>[2]F!M18*247.11</f>
        <v>1.2355500000000002E-2</v>
      </c>
      <c r="N18" s="23">
        <f>[2]F!N18*247.11</f>
        <v>1.2355500000000002E-2</v>
      </c>
    </row>
    <row r="19" spans="1:14" x14ac:dyDescent="0.25">
      <c r="A19" s="1" t="s">
        <v>19</v>
      </c>
      <c r="B19" s="1" t="s">
        <v>16</v>
      </c>
      <c r="C19" s="23">
        <f>[2]F!C19*247.11</f>
        <v>4.9422000000000008E-2</v>
      </c>
      <c r="D19" s="23">
        <f>[2]F!D19*247.11</f>
        <v>4.9422000000000008E-2</v>
      </c>
      <c r="E19" s="23">
        <f>[2]F!E19*247.11</f>
        <v>4.9422000000000008E-2</v>
      </c>
      <c r="F19" s="23">
        <f>[2]F!F19*247.11</f>
        <v>44.750403058905434</v>
      </c>
      <c r="G19" s="23">
        <f>[2]F!G19*247.11</f>
        <v>48.538911435082937</v>
      </c>
      <c r="H19" s="23">
        <f>[2]F!H19*247.11</f>
        <v>9.3663528077185134</v>
      </c>
      <c r="I19" s="23">
        <f>[2]F!I19*247.11</f>
        <v>1.7276484873670537</v>
      </c>
      <c r="J19" s="23">
        <f>[2]F!J19*247.11</f>
        <v>1.6956365861799008</v>
      </c>
      <c r="K19" s="23">
        <f>[2]F!K19*247.11</f>
        <v>4.9422000000000008E-2</v>
      </c>
      <c r="L19" s="23">
        <f>[2]F!L19*247.11</f>
        <v>4.9422000000000008E-2</v>
      </c>
      <c r="M19" s="23">
        <f>[2]F!M19*247.11</f>
        <v>4.9422000000000008E-2</v>
      </c>
      <c r="N19" s="23">
        <f>[2]F!N19*247.11</f>
        <v>4.9422000000000008E-2</v>
      </c>
    </row>
    <row r="20" spans="1:14" x14ac:dyDescent="0.25">
      <c r="A20" s="1" t="s">
        <v>20</v>
      </c>
      <c r="B20" s="1" t="s">
        <v>167</v>
      </c>
      <c r="C20" s="23">
        <f>[2]F!C20*247.11</f>
        <v>2.4711000000000004E-2</v>
      </c>
      <c r="D20" s="23">
        <f>[2]F!D20*247.11</f>
        <v>2.4711000000000004E-2</v>
      </c>
      <c r="E20" s="23">
        <f>[2]F!E20*247.11</f>
        <v>2.4711000000000004E-2</v>
      </c>
      <c r="F20" s="23">
        <f>[2]F!F20*247.11</f>
        <v>0.80771665772711176</v>
      </c>
      <c r="G20" s="23">
        <f>[2]F!G20*247.11</f>
        <v>0.81914821347841038</v>
      </c>
      <c r="H20" s="23">
        <f>[2]F!H20*247.11</f>
        <v>0.83377109209537403</v>
      </c>
      <c r="I20" s="23">
        <f>[2]F!I20*247.11</f>
        <v>0.8244235941387309</v>
      </c>
      <c r="J20" s="23">
        <f>[2]F!J20*247.11</f>
        <v>0.81668405998032556</v>
      </c>
      <c r="K20" s="23">
        <f>[2]F!K20*247.11</f>
        <v>2.4711000000000004E-2</v>
      </c>
      <c r="L20" s="23">
        <f>[2]F!L20*247.11</f>
        <v>2.4711000000000004E-2</v>
      </c>
      <c r="M20" s="23">
        <f>[2]F!M20*247.11</f>
        <v>2.4711000000000004E-2</v>
      </c>
      <c r="N20" s="23">
        <f>[2]F!N20*247.11</f>
        <v>2.4711000000000004E-2</v>
      </c>
    </row>
    <row r="21" spans="1:14" x14ac:dyDescent="0.25">
      <c r="A21" s="1" t="s">
        <v>21</v>
      </c>
      <c r="B21" s="1" t="s">
        <v>20</v>
      </c>
      <c r="C21" s="23">
        <f>[2]F!C21*247.11</f>
        <v>3.7066500000000002E-2</v>
      </c>
      <c r="D21" s="23">
        <f>[2]F!D21*247.11</f>
        <v>3.7066500000000002E-2</v>
      </c>
      <c r="E21" s="23">
        <f>[2]F!E21*247.11</f>
        <v>3.7066500000000002E-2</v>
      </c>
      <c r="F21" s="23">
        <f>[2]F!F21*247.11</f>
        <v>1.6652267854835832</v>
      </c>
      <c r="G21" s="23">
        <f>[2]F!G21*247.11</f>
        <v>1.2723873129780954</v>
      </c>
      <c r="H21" s="23">
        <f>[2]F!H21*247.11</f>
        <v>1.2300143715848892</v>
      </c>
      <c r="I21" s="23">
        <f>[2]F!I21*247.11</f>
        <v>1.2187808156422215</v>
      </c>
      <c r="J21" s="23">
        <f>[2]F!J21*247.11</f>
        <v>1.2171049590785106</v>
      </c>
      <c r="K21" s="23">
        <f>[2]F!K21*247.11</f>
        <v>3.7066500000000002E-2</v>
      </c>
      <c r="L21" s="23">
        <f>[2]F!L21*247.11</f>
        <v>3.7066500000000002E-2</v>
      </c>
      <c r="M21" s="23">
        <f>[2]F!M21*247.11</f>
        <v>3.7066500000000002E-2</v>
      </c>
      <c r="N21" s="23">
        <f>[2]F!N21*247.11</f>
        <v>3.7066500000000002E-2</v>
      </c>
    </row>
    <row r="22" spans="1:14" x14ac:dyDescent="0.25">
      <c r="A22" s="1" t="s">
        <v>165</v>
      </c>
      <c r="B22" s="1" t="s">
        <v>168</v>
      </c>
      <c r="C22" s="23">
        <f>[2]F!C22*247.11</f>
        <v>4.9422000000000008E-2</v>
      </c>
      <c r="D22" s="23">
        <f>[2]F!D22*247.11</f>
        <v>4.9422000000000008E-2</v>
      </c>
      <c r="E22" s="23">
        <f>[2]F!E22*247.11</f>
        <v>4.9422000000000008E-2</v>
      </c>
      <c r="F22" s="23">
        <f>[2]F!F22*247.11</f>
        <v>2.0471129788351203</v>
      </c>
      <c r="G22" s="23">
        <f>[2]F!G22*247.11</f>
        <v>2.7792854707694863</v>
      </c>
      <c r="H22" s="23">
        <f>[2]F!H22*247.11</f>
        <v>1.9126293003520207</v>
      </c>
      <c r="I22" s="23">
        <f>[2]F!I22*247.11</f>
        <v>1.6755017625400641</v>
      </c>
      <c r="J22" s="23">
        <f>[2]F!J22*247.11</f>
        <v>1.6682744714504072</v>
      </c>
      <c r="K22" s="23">
        <f>[2]F!K22*247.11</f>
        <v>4.9422000000000008E-2</v>
      </c>
      <c r="L22" s="23">
        <f>[2]F!L22*247.11</f>
        <v>4.9422000000000008E-2</v>
      </c>
      <c r="M22" s="23">
        <f>[2]F!M22*247.11</f>
        <v>4.9422000000000008E-2</v>
      </c>
      <c r="N22" s="23">
        <f>[2]F!N22*247.11</f>
        <v>4.9422000000000008E-2</v>
      </c>
    </row>
    <row r="23" spans="1:14" x14ac:dyDescent="0.25">
      <c r="A23" s="1" t="s">
        <v>22</v>
      </c>
      <c r="B23" s="1" t="s">
        <v>0</v>
      </c>
      <c r="C23" s="23">
        <f>[2]F!C23*247.11</f>
        <v>0.12355500000000001</v>
      </c>
      <c r="D23" s="23">
        <f>[2]F!D23*247.11</f>
        <v>0.12355500000000001</v>
      </c>
      <c r="E23" s="23">
        <f>[2]F!E23*247.11</f>
        <v>0.12355500000000001</v>
      </c>
      <c r="F23" s="23">
        <f>[2]F!F23*247.11</f>
        <v>1.8464934635591814</v>
      </c>
      <c r="G23" s="23">
        <f>[2]F!G23*247.11</f>
        <v>1.8464934635591814</v>
      </c>
      <c r="H23" s="23">
        <f>[2]F!H23*247.11</f>
        <v>1.8464934635591814</v>
      </c>
      <c r="I23" s="23">
        <f>[2]F!I23*247.11</f>
        <v>1.8464934635591814</v>
      </c>
      <c r="J23" s="23">
        <f>[2]F!J23*247.11</f>
        <v>1.8464934635591814</v>
      </c>
      <c r="K23" s="23">
        <f>[2]F!K23*247.11</f>
        <v>0.12355500000000001</v>
      </c>
      <c r="L23" s="23">
        <f>[2]F!L23*247.11</f>
        <v>0.12355500000000001</v>
      </c>
      <c r="M23" s="23">
        <f>[2]F!M23*247.11</f>
        <v>0.12355500000000001</v>
      </c>
      <c r="N23" s="23">
        <f>[2]F!N23*247.11</f>
        <v>0.12355500000000001</v>
      </c>
    </row>
    <row r="24" spans="1:14" x14ac:dyDescent="0.25">
      <c r="A24" s="1" t="s">
        <v>168</v>
      </c>
      <c r="B24" s="1" t="s">
        <v>19</v>
      </c>
      <c r="C24" s="23">
        <f>[2]F!C24*247.11</f>
        <v>2.4711000000000004E-2</v>
      </c>
      <c r="D24" s="23">
        <f>[2]F!D24*247.11</f>
        <v>2.4711000000000004E-2</v>
      </c>
      <c r="E24" s="23">
        <f>[2]F!E24*247.11</f>
        <v>2.4711000000000004E-2</v>
      </c>
      <c r="F24" s="23">
        <f>[2]F!F24*247.11</f>
        <v>0.80771665772711176</v>
      </c>
      <c r="G24" s="23">
        <f>[2]F!G24*247.11</f>
        <v>0.86500963687249188</v>
      </c>
      <c r="H24" s="23">
        <f>[2]F!H24*247.11</f>
        <v>0.80771665772711176</v>
      </c>
      <c r="I24" s="23">
        <f>[2]F!I24*247.11</f>
        <v>0.80771665772711176</v>
      </c>
      <c r="J24" s="23">
        <f>[2]F!J24*247.11</f>
        <v>0.80771665772711176</v>
      </c>
      <c r="K24" s="23">
        <f>[2]F!K24*247.11</f>
        <v>2.4711000000000004E-2</v>
      </c>
      <c r="L24" s="23">
        <f>[2]F!L24*247.11</f>
        <v>2.4711000000000004E-2</v>
      </c>
      <c r="M24" s="23">
        <f>[2]F!M24*247.11</f>
        <v>2.4711000000000004E-2</v>
      </c>
      <c r="N24" s="23">
        <f>[2]F!N24*247.11</f>
        <v>2.4711000000000004E-2</v>
      </c>
    </row>
    <row r="25" spans="1:14" x14ac:dyDescent="0.25">
      <c r="A25" s="1" t="s">
        <v>167</v>
      </c>
      <c r="B25" s="1" t="s">
        <v>169</v>
      </c>
      <c r="C25" s="23">
        <f>[2]F!C25*247.11</f>
        <v>2.4711000000000004E-2</v>
      </c>
      <c r="D25" s="23">
        <f>[2]F!D25*247.11</f>
        <v>2.4711000000000004E-2</v>
      </c>
      <c r="E25" s="23">
        <f>[2]F!E25*247.11</f>
        <v>2.4711000000000004E-2</v>
      </c>
      <c r="F25" s="23">
        <f>[2]F!F25*247.11</f>
        <v>0.80771665772711176</v>
      </c>
      <c r="G25" s="23">
        <f>[2]F!G25*247.11</f>
        <v>0.80771665772711176</v>
      </c>
      <c r="H25" s="23">
        <f>[2]F!H25*247.11</f>
        <v>0.80771665772711176</v>
      </c>
      <c r="I25" s="23">
        <f>[2]F!I25*247.11</f>
        <v>0.80771665772711176</v>
      </c>
      <c r="J25" s="23">
        <f>[2]F!J25*247.11</f>
        <v>0.80771665772711176</v>
      </c>
      <c r="K25" s="23">
        <f>[2]F!K25*247.11</f>
        <v>2.4711000000000004E-2</v>
      </c>
      <c r="L25" s="23">
        <f>[2]F!L25*247.11</f>
        <v>2.4711000000000004E-2</v>
      </c>
      <c r="M25" s="23">
        <f>[2]F!M25*247.11</f>
        <v>2.4711000000000004E-2</v>
      </c>
      <c r="N25" s="23">
        <f>[2]F!N25*247.11</f>
        <v>2.4711000000000004E-2</v>
      </c>
    </row>
    <row r="26" spans="1:14" x14ac:dyDescent="0.25">
      <c r="A26" s="1" t="s">
        <v>169</v>
      </c>
      <c r="B26" s="1" t="s">
        <v>19</v>
      </c>
      <c r="C26" s="23">
        <f>[2]F!C26*247.11</f>
        <v>2.4711000000000004E-2</v>
      </c>
      <c r="D26" s="23">
        <f>[2]F!D26*247.11</f>
        <v>2.4711000000000004E-2</v>
      </c>
      <c r="E26" s="23">
        <f>[2]F!E26*247.11</f>
        <v>2.4711000000000004E-2</v>
      </c>
      <c r="F26" s="23">
        <f>[2]F!F26*247.11</f>
        <v>1.0235564894175602</v>
      </c>
      <c r="G26" s="23">
        <f>[2]F!G26*247.11</f>
        <v>0.86500963687249188</v>
      </c>
      <c r="H26" s="23">
        <f>[2]F!H26*247.11</f>
        <v>0.85642073674108044</v>
      </c>
      <c r="I26" s="23">
        <f>[2]F!I26*247.11</f>
        <v>0.80771665772711176</v>
      </c>
      <c r="J26" s="23">
        <f>[2]F!J26*247.11</f>
        <v>0.80771665772711176</v>
      </c>
      <c r="K26" s="23">
        <f>[2]F!K26*247.11</f>
        <v>2.4711000000000004E-2</v>
      </c>
      <c r="L26" s="23">
        <f>[2]F!L26*247.11</f>
        <v>2.4711000000000004E-2</v>
      </c>
      <c r="M26" s="23">
        <f>[2]F!M26*247.11</f>
        <v>2.4711000000000004E-2</v>
      </c>
      <c r="N26" s="23">
        <f>[2]F!N26*247.11</f>
        <v>2.4711000000000004E-2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N26" sqref="C2:N26"/>
    </sheetView>
  </sheetViews>
  <sheetFormatPr defaultRowHeight="15" x14ac:dyDescent="0.25"/>
  <sheetData>
    <row r="1" spans="1:14" x14ac:dyDescent="0.25"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69</v>
      </c>
      <c r="H1" s="30" t="s">
        <v>70</v>
      </c>
      <c r="I1" s="30" t="s">
        <v>71</v>
      </c>
      <c r="J1" s="30" t="s">
        <v>72</v>
      </c>
      <c r="K1" s="30" t="s">
        <v>73</v>
      </c>
      <c r="L1" s="30" t="s">
        <v>74</v>
      </c>
      <c r="M1" s="30" t="s">
        <v>75</v>
      </c>
      <c r="N1" s="30" t="s">
        <v>76</v>
      </c>
    </row>
    <row r="2" spans="1:14" x14ac:dyDescent="0.25">
      <c r="A2" s="1" t="s">
        <v>0</v>
      </c>
      <c r="B2" s="1" t="s">
        <v>1</v>
      </c>
      <c r="C2">
        <v>2.4711000000000004E-2</v>
      </c>
      <c r="D2">
        <v>8.3146307596800018</v>
      </c>
      <c r="E2">
        <v>8.3146307596800018</v>
      </c>
      <c r="F2">
        <v>127.50962351316905</v>
      </c>
      <c r="G2">
        <v>125.74102470609945</v>
      </c>
      <c r="H2">
        <v>182.19597468415984</v>
      </c>
      <c r="I2">
        <v>231.80074500691109</v>
      </c>
      <c r="J2">
        <v>180.40664698517148</v>
      </c>
      <c r="K2">
        <v>8.3146307596800018</v>
      </c>
      <c r="L2">
        <v>8.3146307596800018</v>
      </c>
      <c r="M2">
        <v>8.3146307596800018</v>
      </c>
      <c r="N2">
        <v>8.3146307596800018</v>
      </c>
    </row>
    <row r="3" spans="1:14" x14ac:dyDescent="0.25">
      <c r="A3" s="1" t="s">
        <v>1</v>
      </c>
      <c r="B3" s="1" t="s">
        <v>3</v>
      </c>
      <c r="C3">
        <v>2.4711000000000004E-2</v>
      </c>
      <c r="D3">
        <v>2.1397749120000005</v>
      </c>
      <c r="E3">
        <v>2.1397749120000005</v>
      </c>
      <c r="F3">
        <v>32.364685458876586</v>
      </c>
      <c r="G3">
        <v>32.115218409760111</v>
      </c>
      <c r="H3">
        <v>40.10222395337037</v>
      </c>
      <c r="I3">
        <v>47.160948839502701</v>
      </c>
      <c r="J3">
        <v>39.848320082215743</v>
      </c>
      <c r="K3">
        <v>2.1397749120000005</v>
      </c>
      <c r="L3">
        <v>2.1397749120000005</v>
      </c>
      <c r="M3">
        <v>2.1397749120000005</v>
      </c>
      <c r="N3">
        <v>2.1397749120000005</v>
      </c>
    </row>
    <row r="4" spans="1:14" x14ac:dyDescent="0.25">
      <c r="A4" s="1" t="s">
        <v>3</v>
      </c>
      <c r="B4" s="1" t="s">
        <v>2</v>
      </c>
      <c r="C4">
        <v>2.4711000000000004E-2</v>
      </c>
      <c r="D4">
        <v>2.73792863667</v>
      </c>
      <c r="E4">
        <v>2.73792863667</v>
      </c>
      <c r="F4">
        <v>41.76552746504229</v>
      </c>
      <c r="G4">
        <v>43.090977171302406</v>
      </c>
      <c r="H4">
        <v>125.74609011805701</v>
      </c>
      <c r="I4">
        <v>75.095023756377188</v>
      </c>
      <c r="J4">
        <v>54.245356380335679</v>
      </c>
      <c r="K4">
        <v>2.73792863667</v>
      </c>
      <c r="L4">
        <v>2.73792863667</v>
      </c>
      <c r="M4">
        <v>2.73792863667</v>
      </c>
      <c r="N4">
        <v>2.73792863667</v>
      </c>
    </row>
    <row r="5" spans="1:14" x14ac:dyDescent="0.25">
      <c r="A5" s="1" t="s">
        <v>4</v>
      </c>
      <c r="B5" s="1" t="s">
        <v>3</v>
      </c>
      <c r="C5">
        <v>2.4711000000000004E-2</v>
      </c>
      <c r="D5">
        <v>0.11636755854000001</v>
      </c>
      <c r="E5">
        <v>0.11636755854000001</v>
      </c>
      <c r="F5">
        <v>18.376770865276605</v>
      </c>
      <c r="G5">
        <v>21.290446287940192</v>
      </c>
      <c r="H5">
        <v>27.48125042729713</v>
      </c>
      <c r="I5">
        <v>18.382268014668625</v>
      </c>
      <c r="J5">
        <v>18.374302019458014</v>
      </c>
      <c r="K5">
        <v>0.11636755854000001</v>
      </c>
      <c r="L5">
        <v>0.11636755854000001</v>
      </c>
      <c r="M5">
        <v>0.11636755854000001</v>
      </c>
      <c r="N5">
        <v>0.11636755854000001</v>
      </c>
    </row>
    <row r="6" spans="1:14" x14ac:dyDescent="0.25">
      <c r="A6" s="1" t="s">
        <v>5</v>
      </c>
      <c r="B6" s="1" t="s">
        <v>6</v>
      </c>
      <c r="C6">
        <v>2.4711000000000004E-2</v>
      </c>
      <c r="D6">
        <v>0.16880726586000003</v>
      </c>
      <c r="E6">
        <v>0.16880726586000003</v>
      </c>
      <c r="F6">
        <v>11.75546089637508</v>
      </c>
      <c r="G6">
        <v>0.26149486099000324</v>
      </c>
      <c r="H6">
        <v>0.26178274641090471</v>
      </c>
      <c r="I6">
        <v>0.26148071945442697</v>
      </c>
      <c r="J6">
        <v>0.26147508560201621</v>
      </c>
      <c r="K6">
        <v>0.16880726586000003</v>
      </c>
      <c r="L6">
        <v>0.16880726586000003</v>
      </c>
      <c r="M6">
        <v>0.16880726586000003</v>
      </c>
      <c r="N6">
        <v>0.16880726586000003</v>
      </c>
    </row>
    <row r="7" spans="1:14" x14ac:dyDescent="0.25">
      <c r="A7" s="1" t="s">
        <v>6</v>
      </c>
      <c r="B7" s="1" t="s">
        <v>7</v>
      </c>
      <c r="C7">
        <v>2.4711000000000004E-2</v>
      </c>
      <c r="D7">
        <v>1.1013220719900001</v>
      </c>
      <c r="E7">
        <v>1.1013220719900001</v>
      </c>
      <c r="F7">
        <v>92.297768986198747</v>
      </c>
      <c r="G7">
        <v>1.7080051487452239</v>
      </c>
      <c r="H7">
        <v>1.786819667396923</v>
      </c>
      <c r="I7">
        <v>1.7078522094481705</v>
      </c>
      <c r="J7">
        <v>1.7060157028816334</v>
      </c>
      <c r="K7">
        <v>1.1013220719900001</v>
      </c>
      <c r="L7">
        <v>1.1013220719900001</v>
      </c>
      <c r="M7">
        <v>1.1013220719900001</v>
      </c>
      <c r="N7">
        <v>1.1013220719900001</v>
      </c>
    </row>
    <row r="8" spans="1:14" x14ac:dyDescent="0.25">
      <c r="A8" s="1" t="s">
        <v>7</v>
      </c>
      <c r="B8" s="1" t="s">
        <v>8</v>
      </c>
      <c r="C8">
        <v>2.4711000000000004E-2</v>
      </c>
      <c r="D8">
        <v>0.24722317638000002</v>
      </c>
      <c r="E8">
        <v>0.24722317638000002</v>
      </c>
      <c r="F8">
        <v>15.256150639216953</v>
      </c>
      <c r="G8">
        <v>15.256024609298969</v>
      </c>
      <c r="H8">
        <v>15.256035126812391</v>
      </c>
      <c r="I8">
        <v>15.256024490342549</v>
      </c>
      <c r="J8">
        <v>15.256021521647925</v>
      </c>
      <c r="K8">
        <v>0.24722317638000002</v>
      </c>
      <c r="L8">
        <v>0.24722317638000002</v>
      </c>
      <c r="M8">
        <v>0.24722317638000002</v>
      </c>
      <c r="N8">
        <v>0.24722317638000002</v>
      </c>
    </row>
    <row r="9" spans="1:14" x14ac:dyDescent="0.25">
      <c r="A9" s="1" t="s">
        <v>8</v>
      </c>
      <c r="B9" s="1" t="s">
        <v>9</v>
      </c>
      <c r="C9">
        <v>2.4711000000000004E-2</v>
      </c>
      <c r="D9">
        <v>0.38082739875000005</v>
      </c>
      <c r="E9">
        <v>0.38082739875000005</v>
      </c>
      <c r="F9">
        <v>23.500871754599622</v>
      </c>
      <c r="G9">
        <v>23.500677615657899</v>
      </c>
      <c r="H9">
        <v>23.500693817040538</v>
      </c>
      <c r="I9">
        <v>23.500677432415117</v>
      </c>
      <c r="J9">
        <v>23.500672859380064</v>
      </c>
      <c r="K9">
        <v>0.38082739875000005</v>
      </c>
      <c r="L9">
        <v>0.38082739875000005</v>
      </c>
      <c r="M9">
        <v>0.38082739875000005</v>
      </c>
      <c r="N9">
        <v>0.38082739875000005</v>
      </c>
    </row>
    <row r="10" spans="1:14" x14ac:dyDescent="0.25">
      <c r="A10" s="1" t="s">
        <v>9</v>
      </c>
      <c r="B10" s="1" t="s">
        <v>10</v>
      </c>
      <c r="C10">
        <v>2.4711000000000004E-2</v>
      </c>
      <c r="D10">
        <v>1.4602639264800001</v>
      </c>
      <c r="E10">
        <v>1.4602639264800001</v>
      </c>
      <c r="F10">
        <v>90.112931581972418</v>
      </c>
      <c r="G10">
        <v>90.112191425754204</v>
      </c>
      <c r="H10">
        <v>90.112251338659959</v>
      </c>
      <c r="I10">
        <v>90.112190346530269</v>
      </c>
      <c r="J10">
        <v>90.11217357498272</v>
      </c>
      <c r="K10">
        <v>1.4602639264800001</v>
      </c>
      <c r="L10">
        <v>1.4602639264800001</v>
      </c>
      <c r="M10">
        <v>1.4602639264800001</v>
      </c>
      <c r="N10">
        <v>1.4602639264800001</v>
      </c>
    </row>
    <row r="11" spans="1:14" x14ac:dyDescent="0.25">
      <c r="A11" s="1" t="s">
        <v>2</v>
      </c>
      <c r="B11" s="1" t="s">
        <v>5</v>
      </c>
      <c r="C11">
        <v>2.4711000000000004E-2</v>
      </c>
      <c r="D11">
        <v>0.25939062567000004</v>
      </c>
      <c r="E11">
        <v>0.25939062567000004</v>
      </c>
      <c r="F11">
        <v>0.40180696607507993</v>
      </c>
      <c r="G11">
        <v>0.4022035109358153</v>
      </c>
      <c r="H11">
        <v>98.799930687541021</v>
      </c>
      <c r="I11">
        <v>6.2048454825912938</v>
      </c>
      <c r="J11">
        <v>0.61017984663285285</v>
      </c>
      <c r="K11">
        <v>0.25939062567000004</v>
      </c>
      <c r="L11">
        <v>0.25939062567000004</v>
      </c>
      <c r="M11">
        <v>0.25939062567000004</v>
      </c>
      <c r="N11">
        <v>0.25939062567000004</v>
      </c>
    </row>
    <row r="12" spans="1:14" x14ac:dyDescent="0.25">
      <c r="A12" s="1" t="s">
        <v>11</v>
      </c>
      <c r="B12" s="1" t="s">
        <v>10</v>
      </c>
      <c r="C12">
        <v>2.4711000000000004E-2</v>
      </c>
      <c r="D12">
        <v>0.18290736246</v>
      </c>
      <c r="E12">
        <v>0.18290736246</v>
      </c>
      <c r="F12">
        <v>16.385217169982845</v>
      </c>
      <c r="G12">
        <v>41.616696505903327</v>
      </c>
      <c r="H12">
        <v>24.462206279960796</v>
      </c>
      <c r="I12">
        <v>10.2091287017379</v>
      </c>
      <c r="J12">
        <v>5.7050220541769496</v>
      </c>
      <c r="K12">
        <v>0.18290736246</v>
      </c>
      <c r="L12">
        <v>0.18290736246</v>
      </c>
      <c r="M12">
        <v>0.18290736246</v>
      </c>
      <c r="N12">
        <v>0.18290736246</v>
      </c>
    </row>
    <row r="13" spans="1:14" x14ac:dyDescent="0.25">
      <c r="A13" s="1" t="s">
        <v>10</v>
      </c>
      <c r="B13" s="1" t="s">
        <v>12</v>
      </c>
      <c r="C13">
        <v>2.4711000000000004E-2</v>
      </c>
      <c r="D13">
        <v>0.54969668922000003</v>
      </c>
      <c r="E13">
        <v>0.54969668922000003</v>
      </c>
      <c r="F13">
        <v>33.925602448700339</v>
      </c>
      <c r="G13">
        <v>33.922064147324647</v>
      </c>
      <c r="H13">
        <v>33.922481893544173</v>
      </c>
      <c r="I13">
        <v>33.921608943695404</v>
      </c>
      <c r="J13">
        <v>33.921530499597424</v>
      </c>
      <c r="K13">
        <v>0.54969668922000003</v>
      </c>
      <c r="L13">
        <v>0.54969668922000003</v>
      </c>
      <c r="M13">
        <v>0.54969668922000003</v>
      </c>
      <c r="N13">
        <v>0.54969668922000003</v>
      </c>
    </row>
    <row r="14" spans="1:14" x14ac:dyDescent="0.25">
      <c r="A14" s="1" t="s">
        <v>14</v>
      </c>
      <c r="B14" s="1" t="s">
        <v>5</v>
      </c>
      <c r="C14">
        <v>2.4711000000000004E-2</v>
      </c>
      <c r="D14">
        <v>0.29331882867000009</v>
      </c>
      <c r="E14">
        <v>0.29331882867000009</v>
      </c>
      <c r="F14">
        <v>10.859138848947687</v>
      </c>
      <c r="G14">
        <v>10.620734877682398</v>
      </c>
      <c r="H14">
        <v>10.873774557351755</v>
      </c>
      <c r="I14">
        <v>11.190059662211818</v>
      </c>
      <c r="J14">
        <v>10.879984547614953</v>
      </c>
      <c r="K14">
        <v>0.29331882867000009</v>
      </c>
      <c r="L14">
        <v>0.29331882867000009</v>
      </c>
      <c r="M14">
        <v>0.29331882867000009</v>
      </c>
      <c r="N14">
        <v>0.29331882867000009</v>
      </c>
    </row>
    <row r="15" spans="1:14" x14ac:dyDescent="0.25">
      <c r="A15" s="1" t="s">
        <v>15</v>
      </c>
      <c r="B15" s="1" t="s">
        <v>14</v>
      </c>
      <c r="C15">
        <v>2.4711000000000004E-2</v>
      </c>
      <c r="D15">
        <v>0.44193671331000006</v>
      </c>
      <c r="E15">
        <v>0.44193671331000006</v>
      </c>
      <c r="F15">
        <v>15.478929331588006</v>
      </c>
      <c r="G15">
        <v>15.263045936788204</v>
      </c>
      <c r="H15">
        <v>15.228721775858677</v>
      </c>
      <c r="I15">
        <v>15.515864583367428</v>
      </c>
      <c r="J15">
        <v>15.448162509877491</v>
      </c>
      <c r="K15">
        <v>0.44193671331000006</v>
      </c>
      <c r="L15">
        <v>0.44193671331000006</v>
      </c>
      <c r="M15">
        <v>0.44193671331000006</v>
      </c>
      <c r="N15">
        <v>0.44193671331000006</v>
      </c>
    </row>
    <row r="16" spans="1:14" x14ac:dyDescent="0.25">
      <c r="A16" s="1" t="s">
        <v>16</v>
      </c>
      <c r="B16" s="1" t="s">
        <v>14</v>
      </c>
      <c r="C16">
        <v>2.4711000000000004E-2</v>
      </c>
      <c r="D16">
        <v>1.3396359444300001</v>
      </c>
      <c r="E16">
        <v>1.3396359444300001</v>
      </c>
      <c r="F16">
        <v>44.777286305590472</v>
      </c>
      <c r="G16">
        <v>43.911199960458084</v>
      </c>
      <c r="H16">
        <v>43.848618076410226</v>
      </c>
      <c r="I16">
        <v>43.848618076410226</v>
      </c>
      <c r="J16">
        <v>43.848618076410226</v>
      </c>
      <c r="K16">
        <v>1.3396359444300001</v>
      </c>
      <c r="L16">
        <v>1.3396359444300001</v>
      </c>
      <c r="M16">
        <v>1.3396359444300001</v>
      </c>
      <c r="N16">
        <v>1.3396359444300001</v>
      </c>
    </row>
    <row r="17" spans="1:14" x14ac:dyDescent="0.25">
      <c r="A17" s="1" t="s">
        <v>17</v>
      </c>
      <c r="B17" s="1" t="s">
        <v>15</v>
      </c>
      <c r="C17">
        <v>2.4711000000000004E-2</v>
      </c>
      <c r="D17">
        <v>0.28666811012999999</v>
      </c>
      <c r="E17">
        <v>0.28666811012999999</v>
      </c>
      <c r="F17">
        <v>3.654325876681956</v>
      </c>
      <c r="G17">
        <v>3.6513930462209747</v>
      </c>
      <c r="H17">
        <v>3.6509489287532175</v>
      </c>
      <c r="I17">
        <v>3.6548511601349185</v>
      </c>
      <c r="J17">
        <v>3.653893479427917</v>
      </c>
      <c r="K17">
        <v>0.28666811012999999</v>
      </c>
      <c r="L17">
        <v>0.28666811012999999</v>
      </c>
      <c r="M17">
        <v>0.28666811012999999</v>
      </c>
      <c r="N17">
        <v>0.28666811012999999</v>
      </c>
    </row>
    <row r="18" spans="1:14" x14ac:dyDescent="0.25">
      <c r="A18" s="1" t="s">
        <v>18</v>
      </c>
      <c r="B18" s="1" t="s">
        <v>17</v>
      </c>
      <c r="C18">
        <v>2.4711000000000004E-2</v>
      </c>
      <c r="D18">
        <v>0.11806125048000002</v>
      </c>
      <c r="E18">
        <v>0.11806125048000002</v>
      </c>
      <c r="F18">
        <v>1.5049957334523347</v>
      </c>
      <c r="G18">
        <v>1.5021977555242734</v>
      </c>
      <c r="H18">
        <v>1.5022673653134271</v>
      </c>
      <c r="I18">
        <v>1.5037279296072106</v>
      </c>
      <c r="J18">
        <v>1.5035391815832662</v>
      </c>
      <c r="K18">
        <v>0.11806125048000002</v>
      </c>
      <c r="L18">
        <v>0.11806125048000002</v>
      </c>
      <c r="M18">
        <v>0.11806125048000002</v>
      </c>
      <c r="N18">
        <v>0.11806125048000002</v>
      </c>
    </row>
    <row r="19" spans="1:14" x14ac:dyDescent="0.25">
      <c r="A19" s="1" t="s">
        <v>19</v>
      </c>
      <c r="B19" s="1" t="s">
        <v>16</v>
      </c>
      <c r="C19">
        <v>2.4711000000000004E-2</v>
      </c>
      <c r="D19">
        <v>0.40936366155000009</v>
      </c>
      <c r="E19">
        <v>0.40936366155000009</v>
      </c>
      <c r="F19">
        <v>16.956287981515771</v>
      </c>
      <c r="G19">
        <v>16.874712799467208</v>
      </c>
      <c r="H19">
        <v>14.187508745889575</v>
      </c>
      <c r="I19">
        <v>13.380674537740221</v>
      </c>
      <c r="J19">
        <v>13.380674537740221</v>
      </c>
      <c r="K19">
        <v>0.40936366155000009</v>
      </c>
      <c r="L19">
        <v>0.40936366155000009</v>
      </c>
      <c r="M19">
        <v>0.40936366155000009</v>
      </c>
      <c r="N19">
        <v>0.40936366155000009</v>
      </c>
    </row>
    <row r="20" spans="1:14" x14ac:dyDescent="0.25">
      <c r="A20" s="1" t="s">
        <v>20</v>
      </c>
      <c r="B20" s="1" t="s">
        <v>167</v>
      </c>
      <c r="C20">
        <v>2.4711000000000004E-2</v>
      </c>
      <c r="D20">
        <v>5.5210057530000009E-2</v>
      </c>
      <c r="E20">
        <v>5.5210057530000009E-2</v>
      </c>
      <c r="F20">
        <v>1.804624788193645</v>
      </c>
      <c r="G20">
        <v>1.8301655129998688</v>
      </c>
      <c r="H20">
        <v>1.8628363870922475</v>
      </c>
      <c r="I20">
        <v>1.8419519267325766</v>
      </c>
      <c r="J20">
        <v>1.8246600273298428</v>
      </c>
      <c r="K20">
        <v>5.5210057530000009E-2</v>
      </c>
      <c r="L20">
        <v>5.5210057530000009E-2</v>
      </c>
      <c r="M20">
        <v>5.5210057530000009E-2</v>
      </c>
      <c r="N20">
        <v>5.5210057530000009E-2</v>
      </c>
    </row>
    <row r="21" spans="1:14" x14ac:dyDescent="0.25">
      <c r="A21" s="1" t="s">
        <v>21</v>
      </c>
      <c r="B21" s="1" t="s">
        <v>20</v>
      </c>
      <c r="C21">
        <v>2.4711000000000004E-2</v>
      </c>
      <c r="D21">
        <v>0.13566042468000003</v>
      </c>
      <c r="E21">
        <v>0.13566042468000003</v>
      </c>
      <c r="F21">
        <v>6.0945968167270754</v>
      </c>
      <c r="G21">
        <v>4.656835774514791</v>
      </c>
      <c r="H21">
        <v>4.5017541988509686</v>
      </c>
      <c r="I21">
        <v>4.4606402827852794</v>
      </c>
      <c r="J21">
        <v>4.4545067818306228</v>
      </c>
      <c r="K21">
        <v>0.13566042468000003</v>
      </c>
      <c r="L21">
        <v>0.13566042468000003</v>
      </c>
      <c r="M21">
        <v>0.13566042468000003</v>
      </c>
      <c r="N21">
        <v>0.13566042468000003</v>
      </c>
    </row>
    <row r="22" spans="1:14" x14ac:dyDescent="0.25">
      <c r="A22" s="1" t="s">
        <v>165</v>
      </c>
      <c r="B22" s="1" t="s">
        <v>168</v>
      </c>
      <c r="C22">
        <v>2.4711000000000004E-2</v>
      </c>
      <c r="D22">
        <v>0.36914823882000003</v>
      </c>
      <c r="E22">
        <v>0.36914823882000003</v>
      </c>
      <c r="F22">
        <v>15.290521443942952</v>
      </c>
      <c r="G22">
        <v>20.75934475967323</v>
      </c>
      <c r="H22">
        <v>14.286021159412352</v>
      </c>
      <c r="I22">
        <v>12.514842069958124</v>
      </c>
      <c r="J22">
        <v>12.460859192349242</v>
      </c>
      <c r="K22">
        <v>0.36914823882000003</v>
      </c>
      <c r="L22">
        <v>0.36914823882000003</v>
      </c>
      <c r="M22">
        <v>0.36914823882000003</v>
      </c>
      <c r="N22">
        <v>0.36914823882000003</v>
      </c>
    </row>
    <row r="23" spans="1:14" x14ac:dyDescent="0.25">
      <c r="A23" s="1" t="s">
        <v>22</v>
      </c>
      <c r="B23" s="1" t="s">
        <v>0</v>
      </c>
      <c r="C23">
        <v>2.4711000000000004E-2</v>
      </c>
      <c r="D23">
        <v>2.6156657748600001</v>
      </c>
      <c r="E23">
        <v>2.6156657748600001</v>
      </c>
      <c r="F23">
        <v>40.112851590795138</v>
      </c>
      <c r="G23">
        <v>39.556615087881958</v>
      </c>
      <c r="H23">
        <v>57.325254967945362</v>
      </c>
      <c r="I23">
        <v>72.941006773793944</v>
      </c>
      <c r="J23">
        <v>56.762085559649989</v>
      </c>
      <c r="K23">
        <v>2.6156657748600001</v>
      </c>
      <c r="L23">
        <v>2.6156657748600001</v>
      </c>
      <c r="M23">
        <v>2.6156657748600001</v>
      </c>
      <c r="N23">
        <v>2.6156657748600001</v>
      </c>
    </row>
    <row r="24" spans="1:14" x14ac:dyDescent="0.25">
      <c r="A24" s="1" t="s">
        <v>168</v>
      </c>
      <c r="B24" s="1" t="s">
        <v>19</v>
      </c>
      <c r="C24">
        <v>2.4711000000000004E-2</v>
      </c>
      <c r="D24">
        <v>0.15927722160000002</v>
      </c>
      <c r="E24">
        <v>0.15927722160000002</v>
      </c>
      <c r="F24">
        <v>6.5974357081898249</v>
      </c>
      <c r="G24">
        <v>6.5656960361852006</v>
      </c>
      <c r="H24">
        <v>5.4826652190989211</v>
      </c>
      <c r="I24">
        <v>5.2062184890458711</v>
      </c>
      <c r="J24">
        <v>5.2062184890458711</v>
      </c>
      <c r="K24">
        <v>0.15927722160000002</v>
      </c>
      <c r="L24">
        <v>0.15927722160000002</v>
      </c>
      <c r="M24">
        <v>0.15927722160000002</v>
      </c>
      <c r="N24">
        <v>0.15927722160000002</v>
      </c>
    </row>
    <row r="25" spans="1:14" x14ac:dyDescent="0.25">
      <c r="A25" s="1" t="s">
        <v>167</v>
      </c>
      <c r="B25" s="1" t="s">
        <v>169</v>
      </c>
      <c r="C25">
        <v>2.4711000000000004E-2</v>
      </c>
      <c r="D25">
        <v>0.14900337624000001</v>
      </c>
      <c r="E25">
        <v>0.14900337624000001</v>
      </c>
      <c r="F25">
        <v>4.8704022114292478</v>
      </c>
      <c r="G25">
        <v>4.8704022114292478</v>
      </c>
      <c r="H25">
        <v>4.8704022114292478</v>
      </c>
      <c r="I25">
        <v>4.8704022114292478</v>
      </c>
      <c r="J25">
        <v>4.8704022114292478</v>
      </c>
      <c r="K25">
        <v>0.14900337624000001</v>
      </c>
      <c r="L25">
        <v>0.14900337624000001</v>
      </c>
      <c r="M25">
        <v>0.14900337624000001</v>
      </c>
      <c r="N25">
        <v>0.14900337624000001</v>
      </c>
    </row>
    <row r="26" spans="1:14" x14ac:dyDescent="0.25">
      <c r="A26" s="1" t="s">
        <v>169</v>
      </c>
      <c r="B26" s="1" t="s">
        <v>19</v>
      </c>
      <c r="C26">
        <v>2.4711000000000004E-2</v>
      </c>
      <c r="D26">
        <v>6.8025429240000004E-2</v>
      </c>
      <c r="E26">
        <v>6.8025429240000004E-2</v>
      </c>
      <c r="F26">
        <v>2.2235147240575022</v>
      </c>
      <c r="G26">
        <v>2.2235147240575022</v>
      </c>
      <c r="H26">
        <v>2.2305745015710214</v>
      </c>
      <c r="I26">
        <v>2.2235147240575022</v>
      </c>
      <c r="J26">
        <v>2.2235147240575022</v>
      </c>
      <c r="K26">
        <v>6.8025429240000004E-2</v>
      </c>
      <c r="L26">
        <v>6.8025429240000004E-2</v>
      </c>
      <c r="M26">
        <v>6.8025429240000004E-2</v>
      </c>
      <c r="N26">
        <v>6.8025429240000004E-2</v>
      </c>
    </row>
    <row r="27" spans="1:14" x14ac:dyDescent="0.25">
      <c r="A27" s="1"/>
      <c r="B27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8"/>
  <sheetViews>
    <sheetView topLeftCell="A161" workbookViewId="0">
      <selection activeCell="D10" sqref="D10"/>
    </sheetView>
  </sheetViews>
  <sheetFormatPr defaultColWidth="9.140625" defaultRowHeight="15" x14ac:dyDescent="0.25"/>
  <cols>
    <col min="1" max="16384" width="9.140625" style="23"/>
  </cols>
  <sheetData>
    <row r="1" spans="1:4" x14ac:dyDescent="0.25">
      <c r="D1" s="1" t="s">
        <v>77</v>
      </c>
    </row>
    <row r="2" spans="1:4" x14ac:dyDescent="0.25">
      <c r="A2" s="1" t="s">
        <v>0</v>
      </c>
      <c r="B2" s="1" t="s">
        <v>1</v>
      </c>
      <c r="C2" s="1" t="s">
        <v>65</v>
      </c>
      <c r="D2" s="23">
        <v>1E-3</v>
      </c>
    </row>
    <row r="3" spans="1:4" x14ac:dyDescent="0.25">
      <c r="A3" s="1" t="s">
        <v>0</v>
      </c>
      <c r="B3" s="1" t="s">
        <v>1</v>
      </c>
      <c r="C3" s="1" t="s">
        <v>66</v>
      </c>
      <c r="D3" s="23">
        <v>1E-3</v>
      </c>
    </row>
    <row r="4" spans="1:4" x14ac:dyDescent="0.25">
      <c r="A4" s="1" t="s">
        <v>0</v>
      </c>
      <c r="B4" s="1" t="s">
        <v>1</v>
      </c>
      <c r="C4" s="1" t="s">
        <v>67</v>
      </c>
      <c r="D4" s="23">
        <v>1E-3</v>
      </c>
    </row>
    <row r="5" spans="1:4" x14ac:dyDescent="0.25">
      <c r="A5" s="1" t="s">
        <v>0</v>
      </c>
      <c r="B5" s="1" t="s">
        <v>1</v>
      </c>
      <c r="C5" s="1" t="s">
        <v>68</v>
      </c>
      <c r="D5" s="23">
        <v>0.14944708539186399</v>
      </c>
    </row>
    <row r="6" spans="1:4" x14ac:dyDescent="0.25">
      <c r="A6" s="1" t="s">
        <v>0</v>
      </c>
      <c r="B6" s="1" t="s">
        <v>1</v>
      </c>
      <c r="C6" s="1" t="s">
        <v>69</v>
      </c>
      <c r="D6" s="23">
        <v>0.14944708539186399</v>
      </c>
    </row>
    <row r="7" spans="1:4" x14ac:dyDescent="0.25">
      <c r="A7" s="1" t="s">
        <v>0</v>
      </c>
      <c r="B7" s="1" t="s">
        <v>1</v>
      </c>
      <c r="C7" s="1" t="s">
        <v>70</v>
      </c>
      <c r="D7" s="23">
        <v>0.14944708539186399</v>
      </c>
    </row>
    <row r="8" spans="1:4" x14ac:dyDescent="0.25">
      <c r="A8" s="1" t="s">
        <v>0</v>
      </c>
      <c r="B8" s="1" t="s">
        <v>1</v>
      </c>
      <c r="C8" s="1" t="s">
        <v>71</v>
      </c>
      <c r="D8" s="23">
        <v>0.14944708539186399</v>
      </c>
    </row>
    <row r="9" spans="1:4" x14ac:dyDescent="0.25">
      <c r="A9" s="1" t="s">
        <v>0</v>
      </c>
      <c r="B9" s="1" t="s">
        <v>1</v>
      </c>
      <c r="C9" s="1" t="s">
        <v>72</v>
      </c>
      <c r="D9" s="23">
        <v>0.14944708539186399</v>
      </c>
    </row>
    <row r="10" spans="1:4" x14ac:dyDescent="0.25">
      <c r="A10" s="1" t="s">
        <v>0</v>
      </c>
      <c r="B10" s="1" t="s">
        <v>1</v>
      </c>
      <c r="C10" s="1" t="s">
        <v>73</v>
      </c>
      <c r="D10" s="23">
        <v>1E-3</v>
      </c>
    </row>
    <row r="11" spans="1:4" x14ac:dyDescent="0.25">
      <c r="A11" s="1" t="s">
        <v>0</v>
      </c>
      <c r="B11" s="1" t="s">
        <v>1</v>
      </c>
      <c r="C11" s="1" t="s">
        <v>74</v>
      </c>
      <c r="D11" s="23">
        <v>1E-3</v>
      </c>
    </row>
    <row r="12" spans="1:4" x14ac:dyDescent="0.25">
      <c r="A12" s="1" t="s">
        <v>0</v>
      </c>
      <c r="B12" s="1" t="s">
        <v>1</v>
      </c>
      <c r="C12" s="1" t="s">
        <v>75</v>
      </c>
      <c r="D12" s="23">
        <v>1E-3</v>
      </c>
    </row>
    <row r="13" spans="1:4" x14ac:dyDescent="0.25">
      <c r="A13" s="1" t="s">
        <v>0</v>
      </c>
      <c r="B13" s="1" t="s">
        <v>1</v>
      </c>
      <c r="C13" s="1" t="s">
        <v>76</v>
      </c>
      <c r="D13" s="23">
        <v>1E-3</v>
      </c>
    </row>
    <row r="14" spans="1:4" x14ac:dyDescent="0.25">
      <c r="A14" s="1" t="s">
        <v>1</v>
      </c>
      <c r="B14" s="1" t="s">
        <v>3</v>
      </c>
      <c r="C14" s="1" t="s">
        <v>65</v>
      </c>
      <c r="D14" s="23">
        <v>1E-3</v>
      </c>
    </row>
    <row r="15" spans="1:4" x14ac:dyDescent="0.25">
      <c r="A15" s="1" t="s">
        <v>1</v>
      </c>
      <c r="B15" s="1" t="s">
        <v>3</v>
      </c>
      <c r="C15" s="1" t="s">
        <v>66</v>
      </c>
      <c r="D15" s="23">
        <v>1E-3</v>
      </c>
    </row>
    <row r="16" spans="1:4" x14ac:dyDescent="0.25">
      <c r="A16" s="1" t="s">
        <v>1</v>
      </c>
      <c r="B16" s="1" t="s">
        <v>3</v>
      </c>
      <c r="C16" s="1" t="s">
        <v>67</v>
      </c>
      <c r="D16" s="23">
        <v>1E-3</v>
      </c>
    </row>
    <row r="17" spans="1:4" x14ac:dyDescent="0.25">
      <c r="A17" s="1" t="s">
        <v>1</v>
      </c>
      <c r="B17" s="1" t="s">
        <v>3</v>
      </c>
      <c r="C17" s="1" t="s">
        <v>68</v>
      </c>
      <c r="D17" s="23">
        <v>1.4944708539186446E-2</v>
      </c>
    </row>
    <row r="18" spans="1:4" x14ac:dyDescent="0.25">
      <c r="A18" s="1" t="s">
        <v>1</v>
      </c>
      <c r="B18" s="1" t="s">
        <v>3</v>
      </c>
      <c r="C18" s="1" t="s">
        <v>69</v>
      </c>
      <c r="D18" s="23">
        <v>1.4944708539186446E-2</v>
      </c>
    </row>
    <row r="19" spans="1:4" x14ac:dyDescent="0.25">
      <c r="A19" s="1" t="s">
        <v>1</v>
      </c>
      <c r="B19" s="1" t="s">
        <v>3</v>
      </c>
      <c r="C19" s="1" t="s">
        <v>70</v>
      </c>
      <c r="D19" s="23">
        <v>1.4944708539186446E-2</v>
      </c>
    </row>
    <row r="20" spans="1:4" x14ac:dyDescent="0.25">
      <c r="A20" s="1" t="s">
        <v>1</v>
      </c>
      <c r="B20" s="1" t="s">
        <v>3</v>
      </c>
      <c r="C20" s="1" t="s">
        <v>71</v>
      </c>
      <c r="D20" s="23">
        <v>1.4944708539186446E-2</v>
      </c>
    </row>
    <row r="21" spans="1:4" x14ac:dyDescent="0.25">
      <c r="A21" s="1" t="s">
        <v>1</v>
      </c>
      <c r="B21" s="1" t="s">
        <v>3</v>
      </c>
      <c r="C21" s="1" t="s">
        <v>72</v>
      </c>
      <c r="D21" s="23">
        <v>1.4944708539186446E-2</v>
      </c>
    </row>
    <row r="22" spans="1:4" x14ac:dyDescent="0.25">
      <c r="A22" s="1" t="s">
        <v>1</v>
      </c>
      <c r="B22" s="1" t="s">
        <v>3</v>
      </c>
      <c r="C22" s="1" t="s">
        <v>73</v>
      </c>
      <c r="D22" s="23">
        <v>1E-3</v>
      </c>
    </row>
    <row r="23" spans="1:4" x14ac:dyDescent="0.25">
      <c r="A23" s="1" t="s">
        <v>1</v>
      </c>
      <c r="B23" s="1" t="s">
        <v>3</v>
      </c>
      <c r="C23" s="1" t="s">
        <v>74</v>
      </c>
      <c r="D23" s="23">
        <v>1E-3</v>
      </c>
    </row>
    <row r="24" spans="1:4" x14ac:dyDescent="0.25">
      <c r="A24" s="1" t="s">
        <v>1</v>
      </c>
      <c r="B24" s="1" t="s">
        <v>3</v>
      </c>
      <c r="C24" s="1" t="s">
        <v>75</v>
      </c>
      <c r="D24" s="23">
        <v>1E-3</v>
      </c>
    </row>
    <row r="25" spans="1:4" x14ac:dyDescent="0.25">
      <c r="A25" s="1" t="s">
        <v>1</v>
      </c>
      <c r="B25" s="1" t="s">
        <v>3</v>
      </c>
      <c r="C25" s="1" t="s">
        <v>76</v>
      </c>
      <c r="D25" s="23">
        <v>1E-3</v>
      </c>
    </row>
    <row r="26" spans="1:4" x14ac:dyDescent="0.25">
      <c r="A26" s="1" t="s">
        <v>3</v>
      </c>
      <c r="B26" s="1" t="s">
        <v>2</v>
      </c>
      <c r="C26" s="1" t="s">
        <v>65</v>
      </c>
      <c r="D26" s="23">
        <v>1E-3</v>
      </c>
    </row>
    <row r="27" spans="1:4" x14ac:dyDescent="0.25">
      <c r="A27" s="1" t="s">
        <v>3</v>
      </c>
      <c r="B27" s="1" t="s">
        <v>2</v>
      </c>
      <c r="C27" s="1" t="s">
        <v>66</v>
      </c>
      <c r="D27" s="23">
        <v>1E-3</v>
      </c>
    </row>
    <row r="28" spans="1:4" x14ac:dyDescent="0.25">
      <c r="A28" s="1" t="s">
        <v>3</v>
      </c>
      <c r="B28" s="1" t="s">
        <v>2</v>
      </c>
      <c r="C28" s="1" t="s">
        <v>67</v>
      </c>
      <c r="D28" s="23">
        <v>1E-3</v>
      </c>
    </row>
    <row r="29" spans="1:4" x14ac:dyDescent="0.25">
      <c r="A29" s="1" t="s">
        <v>3</v>
      </c>
      <c r="B29" s="1" t="s">
        <v>2</v>
      </c>
      <c r="C29" s="1" t="s">
        <v>68</v>
      </c>
      <c r="D29" s="23">
        <v>1.4982416232071446E-2</v>
      </c>
    </row>
    <row r="30" spans="1:4" x14ac:dyDescent="0.25">
      <c r="A30" s="1" t="s">
        <v>3</v>
      </c>
      <c r="B30" s="1" t="s">
        <v>2</v>
      </c>
      <c r="C30" s="1" t="s">
        <v>69</v>
      </c>
      <c r="D30" s="23">
        <v>1.5337338599049705E-2</v>
      </c>
    </row>
    <row r="31" spans="1:4" x14ac:dyDescent="0.25">
      <c r="A31" s="1" t="s">
        <v>3</v>
      </c>
      <c r="B31" s="1" t="s">
        <v>2</v>
      </c>
      <c r="C31" s="1" t="s">
        <v>70</v>
      </c>
      <c r="D31" s="23">
        <v>1.5483919240375314E-2</v>
      </c>
    </row>
    <row r="32" spans="1:4" x14ac:dyDescent="0.25">
      <c r="A32" s="1" t="s">
        <v>3</v>
      </c>
      <c r="B32" s="1" t="s">
        <v>2</v>
      </c>
      <c r="C32" s="1" t="s">
        <v>71</v>
      </c>
      <c r="D32" s="23">
        <v>1.5001343670638255E-2</v>
      </c>
    </row>
    <row r="33" spans="1:4" x14ac:dyDescent="0.25">
      <c r="A33" s="1" t="s">
        <v>3</v>
      </c>
      <c r="B33" s="1" t="s">
        <v>2</v>
      </c>
      <c r="C33" s="1" t="s">
        <v>72</v>
      </c>
      <c r="D33" s="23">
        <v>1.4968426076435767E-2</v>
      </c>
    </row>
    <row r="34" spans="1:4" x14ac:dyDescent="0.25">
      <c r="A34" s="1" t="s">
        <v>3</v>
      </c>
      <c r="B34" s="1" t="s">
        <v>2</v>
      </c>
      <c r="C34" s="1" t="s">
        <v>73</v>
      </c>
      <c r="D34" s="23">
        <v>1E-3</v>
      </c>
    </row>
    <row r="35" spans="1:4" x14ac:dyDescent="0.25">
      <c r="A35" s="1" t="s">
        <v>3</v>
      </c>
      <c r="B35" s="1" t="s">
        <v>2</v>
      </c>
      <c r="C35" s="1" t="s">
        <v>74</v>
      </c>
      <c r="D35" s="23">
        <v>1E-3</v>
      </c>
    </row>
    <row r="36" spans="1:4" x14ac:dyDescent="0.25">
      <c r="A36" s="1" t="s">
        <v>3</v>
      </c>
      <c r="B36" s="1" t="s">
        <v>2</v>
      </c>
      <c r="C36" s="1" t="s">
        <v>75</v>
      </c>
      <c r="D36" s="23">
        <v>1E-3</v>
      </c>
    </row>
    <row r="37" spans="1:4" x14ac:dyDescent="0.25">
      <c r="A37" s="1" t="s">
        <v>3</v>
      </c>
      <c r="B37" s="1" t="s">
        <v>2</v>
      </c>
      <c r="C37" s="1" t="s">
        <v>76</v>
      </c>
      <c r="D37" s="23">
        <v>1E-3</v>
      </c>
    </row>
    <row r="38" spans="1:4" x14ac:dyDescent="0.25">
      <c r="A38" s="1" t="s">
        <v>4</v>
      </c>
      <c r="B38" s="1" t="s">
        <v>3</v>
      </c>
      <c r="C38" s="1" t="s">
        <v>65</v>
      </c>
      <c r="D38" s="23">
        <v>1E-3</v>
      </c>
    </row>
    <row r="39" spans="1:4" x14ac:dyDescent="0.25">
      <c r="A39" s="1" t="s">
        <v>4</v>
      </c>
      <c r="B39" s="1" t="s">
        <v>3</v>
      </c>
      <c r="C39" s="1" t="s">
        <v>66</v>
      </c>
      <c r="D39" s="23">
        <v>1E-3</v>
      </c>
    </row>
    <row r="40" spans="1:4" x14ac:dyDescent="0.25">
      <c r="A40" s="1" t="s">
        <v>4</v>
      </c>
      <c r="B40" s="1" t="s">
        <v>3</v>
      </c>
      <c r="C40" s="1" t="s">
        <v>67</v>
      </c>
      <c r="D40" s="23">
        <v>1E-3</v>
      </c>
    </row>
    <row r="41" spans="1:4" x14ac:dyDescent="0.25">
      <c r="A41" s="1" t="s">
        <v>4</v>
      </c>
      <c r="B41" s="1" t="s">
        <v>3</v>
      </c>
      <c r="C41" s="1" t="s">
        <v>68</v>
      </c>
      <c r="D41" s="23">
        <v>0.15792005173812942</v>
      </c>
    </row>
    <row r="42" spans="1:4" x14ac:dyDescent="0.25">
      <c r="A42" s="1" t="s">
        <v>4</v>
      </c>
      <c r="B42" s="1" t="s">
        <v>3</v>
      </c>
      <c r="C42" s="1" t="s">
        <v>69</v>
      </c>
      <c r="D42" s="23">
        <v>0.18295860594705052</v>
      </c>
    </row>
    <row r="43" spans="1:4" x14ac:dyDescent="0.25">
      <c r="A43" s="1" t="s">
        <v>4</v>
      </c>
      <c r="B43" s="1" t="s">
        <v>3</v>
      </c>
      <c r="C43" s="1" t="s">
        <v>70</v>
      </c>
      <c r="D43" s="23">
        <v>0.23615903583515305</v>
      </c>
    </row>
    <row r="44" spans="1:4" x14ac:dyDescent="0.25">
      <c r="A44" s="1" t="s">
        <v>4</v>
      </c>
      <c r="B44" s="1" t="s">
        <v>3</v>
      </c>
      <c r="C44" s="1" t="s">
        <v>71</v>
      </c>
      <c r="D44" s="23">
        <v>0.15796729127345172</v>
      </c>
    </row>
    <row r="45" spans="1:4" x14ac:dyDescent="0.25">
      <c r="A45" s="1" t="s">
        <v>4</v>
      </c>
      <c r="B45" s="1" t="s">
        <v>3</v>
      </c>
      <c r="C45" s="1" t="s">
        <v>72</v>
      </c>
      <c r="D45" s="23">
        <v>0.1578988358094843</v>
      </c>
    </row>
    <row r="46" spans="1:4" x14ac:dyDescent="0.25">
      <c r="A46" s="1" t="s">
        <v>4</v>
      </c>
      <c r="B46" s="1" t="s">
        <v>3</v>
      </c>
      <c r="C46" s="1" t="s">
        <v>73</v>
      </c>
      <c r="D46" s="23">
        <v>1E-3</v>
      </c>
    </row>
    <row r="47" spans="1:4" x14ac:dyDescent="0.25">
      <c r="A47" s="1" t="s">
        <v>4</v>
      </c>
      <c r="B47" s="1" t="s">
        <v>3</v>
      </c>
      <c r="C47" s="1" t="s">
        <v>74</v>
      </c>
      <c r="D47" s="23">
        <v>1E-3</v>
      </c>
    </row>
    <row r="48" spans="1:4" x14ac:dyDescent="0.25">
      <c r="A48" s="1" t="s">
        <v>4</v>
      </c>
      <c r="B48" s="1" t="s">
        <v>3</v>
      </c>
      <c r="C48" s="1" t="s">
        <v>75</v>
      </c>
      <c r="D48" s="23">
        <v>1E-3</v>
      </c>
    </row>
    <row r="49" spans="1:4" x14ac:dyDescent="0.25">
      <c r="A49" s="1" t="s">
        <v>4</v>
      </c>
      <c r="B49" s="1" t="s">
        <v>3</v>
      </c>
      <c r="C49" s="1" t="s">
        <v>76</v>
      </c>
      <c r="D49" s="23">
        <v>1E-3</v>
      </c>
    </row>
    <row r="50" spans="1:4" x14ac:dyDescent="0.25">
      <c r="A50" s="1" t="s">
        <v>5</v>
      </c>
      <c r="B50" s="1" t="s">
        <v>6</v>
      </c>
      <c r="C50" s="1" t="s">
        <v>65</v>
      </c>
      <c r="D50" s="23">
        <v>1E-3</v>
      </c>
    </row>
    <row r="51" spans="1:4" x14ac:dyDescent="0.25">
      <c r="A51" s="1" t="s">
        <v>5</v>
      </c>
      <c r="B51" s="1" t="s">
        <v>6</v>
      </c>
      <c r="C51" s="1" t="s">
        <v>66</v>
      </c>
      <c r="D51" s="23">
        <v>1E-3</v>
      </c>
    </row>
    <row r="52" spans="1:4" x14ac:dyDescent="0.25">
      <c r="A52" s="1" t="s">
        <v>5</v>
      </c>
      <c r="B52" s="1" t="s">
        <v>6</v>
      </c>
      <c r="C52" s="1" t="s">
        <v>67</v>
      </c>
      <c r="D52" s="23">
        <v>1E-3</v>
      </c>
    </row>
    <row r="53" spans="1:4" x14ac:dyDescent="0.25">
      <c r="A53" s="1" t="s">
        <v>5</v>
      </c>
      <c r="B53" s="1" t="s">
        <v>6</v>
      </c>
      <c r="C53" s="1" t="s">
        <v>68</v>
      </c>
      <c r="D53" s="23">
        <v>0.21506056710848895</v>
      </c>
    </row>
    <row r="54" spans="1:4" x14ac:dyDescent="0.25">
      <c r="A54" s="1" t="s">
        <v>5</v>
      </c>
      <c r="B54" s="1" t="s">
        <v>6</v>
      </c>
      <c r="C54" s="1" t="s">
        <v>69</v>
      </c>
      <c r="D54" s="23">
        <v>1.5492068005287015E-3</v>
      </c>
    </row>
    <row r="55" spans="1:4" x14ac:dyDescent="0.25">
      <c r="A55" s="1" t="s">
        <v>5</v>
      </c>
      <c r="B55" s="1" t="s">
        <v>6</v>
      </c>
      <c r="C55" s="1" t="s">
        <v>70</v>
      </c>
      <c r="D55" s="23">
        <v>1.5489536868523149E-3</v>
      </c>
    </row>
    <row r="56" spans="1:4" x14ac:dyDescent="0.25">
      <c r="A56" s="1" t="s">
        <v>5</v>
      </c>
      <c r="B56" s="1" t="s">
        <v>6</v>
      </c>
      <c r="C56" s="1" t="s">
        <v>71</v>
      </c>
      <c r="D56" s="23">
        <v>1.5489536868523149E-3</v>
      </c>
    </row>
    <row r="57" spans="1:4" x14ac:dyDescent="0.25">
      <c r="A57" s="1" t="s">
        <v>5</v>
      </c>
      <c r="B57" s="1" t="s">
        <v>6</v>
      </c>
      <c r="C57" s="1" t="s">
        <v>72</v>
      </c>
      <c r="D57" s="23">
        <v>1.5489536868523149E-3</v>
      </c>
    </row>
    <row r="58" spans="1:4" x14ac:dyDescent="0.25">
      <c r="A58" s="1" t="s">
        <v>5</v>
      </c>
      <c r="B58" s="1" t="s">
        <v>6</v>
      </c>
      <c r="C58" s="1" t="s">
        <v>73</v>
      </c>
      <c r="D58" s="23">
        <v>1E-3</v>
      </c>
    </row>
    <row r="59" spans="1:4" x14ac:dyDescent="0.25">
      <c r="A59" s="1" t="s">
        <v>5</v>
      </c>
      <c r="B59" s="1" t="s">
        <v>6</v>
      </c>
      <c r="C59" s="1" t="s">
        <v>74</v>
      </c>
      <c r="D59" s="23">
        <v>1E-3</v>
      </c>
    </row>
    <row r="60" spans="1:4" x14ac:dyDescent="0.25">
      <c r="A60" s="1" t="s">
        <v>5</v>
      </c>
      <c r="B60" s="1" t="s">
        <v>6</v>
      </c>
      <c r="C60" s="1" t="s">
        <v>75</v>
      </c>
      <c r="D60" s="23">
        <v>1E-3</v>
      </c>
    </row>
    <row r="61" spans="1:4" x14ac:dyDescent="0.25">
      <c r="A61" s="1" t="s">
        <v>5</v>
      </c>
      <c r="B61" s="1" t="s">
        <v>6</v>
      </c>
      <c r="C61" s="1" t="s">
        <v>76</v>
      </c>
      <c r="D61" s="23">
        <v>1E-3</v>
      </c>
    </row>
    <row r="62" spans="1:4" x14ac:dyDescent="0.25">
      <c r="A62" s="1" t="s">
        <v>6</v>
      </c>
      <c r="B62" s="1" t="s">
        <v>7</v>
      </c>
      <c r="C62" s="1" t="s">
        <v>65</v>
      </c>
      <c r="D62" s="23">
        <v>1E-3</v>
      </c>
    </row>
    <row r="63" spans="1:4" x14ac:dyDescent="0.25">
      <c r="A63" s="1" t="s">
        <v>6</v>
      </c>
      <c r="B63" s="1" t="s">
        <v>7</v>
      </c>
      <c r="C63" s="1" t="s">
        <v>66</v>
      </c>
      <c r="D63" s="23">
        <v>1E-3</v>
      </c>
    </row>
    <row r="64" spans="1:4" x14ac:dyDescent="0.25">
      <c r="A64" s="1" t="s">
        <v>6</v>
      </c>
      <c r="B64" s="1" t="s">
        <v>7</v>
      </c>
      <c r="C64" s="1" t="s">
        <v>67</v>
      </c>
      <c r="D64" s="23">
        <v>1E-3</v>
      </c>
    </row>
    <row r="65" spans="1:4" x14ac:dyDescent="0.25">
      <c r="A65" s="1" t="s">
        <v>6</v>
      </c>
      <c r="B65" s="1" t="s">
        <v>7</v>
      </c>
      <c r="C65" s="1" t="s">
        <v>68</v>
      </c>
      <c r="D65" s="23">
        <v>0.25126262880758254</v>
      </c>
    </row>
    <row r="66" spans="1:4" x14ac:dyDescent="0.25">
      <c r="A66" s="1" t="s">
        <v>6</v>
      </c>
      <c r="B66" s="1" t="s">
        <v>7</v>
      </c>
      <c r="C66" s="1" t="s">
        <v>69</v>
      </c>
      <c r="D66" s="23">
        <v>1.5529956267556326E-3</v>
      </c>
    </row>
    <row r="67" spans="1:4" x14ac:dyDescent="0.25">
      <c r="A67" s="1" t="s">
        <v>6</v>
      </c>
      <c r="B67" s="1" t="s">
        <v>7</v>
      </c>
      <c r="C67" s="1" t="s">
        <v>70</v>
      </c>
      <c r="D67" s="23">
        <v>1.5489593112373609E-3</v>
      </c>
    </row>
    <row r="68" spans="1:4" x14ac:dyDescent="0.25">
      <c r="A68" s="1" t="s">
        <v>6</v>
      </c>
      <c r="B68" s="1" t="s">
        <v>7</v>
      </c>
      <c r="C68" s="1" t="s">
        <v>71</v>
      </c>
      <c r="D68" s="23">
        <v>1.5489605755246662E-3</v>
      </c>
    </row>
    <row r="69" spans="1:4" x14ac:dyDescent="0.25">
      <c r="A69" s="1" t="s">
        <v>6</v>
      </c>
      <c r="B69" s="1" t="s">
        <v>7</v>
      </c>
      <c r="C69" s="1" t="s">
        <v>72</v>
      </c>
      <c r="D69" s="23">
        <v>1.5489590677651292E-3</v>
      </c>
    </row>
    <row r="70" spans="1:4" x14ac:dyDescent="0.25">
      <c r="A70" s="1" t="s">
        <v>6</v>
      </c>
      <c r="B70" s="1" t="s">
        <v>7</v>
      </c>
      <c r="C70" s="1" t="s">
        <v>73</v>
      </c>
      <c r="D70" s="23">
        <v>1E-3</v>
      </c>
    </row>
    <row r="71" spans="1:4" x14ac:dyDescent="0.25">
      <c r="A71" s="1" t="s">
        <v>6</v>
      </c>
      <c r="B71" s="1" t="s">
        <v>7</v>
      </c>
      <c r="C71" s="1" t="s">
        <v>74</v>
      </c>
      <c r="D71" s="23">
        <v>1E-3</v>
      </c>
    </row>
    <row r="72" spans="1:4" x14ac:dyDescent="0.25">
      <c r="A72" s="1" t="s">
        <v>6</v>
      </c>
      <c r="B72" s="1" t="s">
        <v>7</v>
      </c>
      <c r="C72" s="1" t="s">
        <v>75</v>
      </c>
      <c r="D72" s="23">
        <v>1E-3</v>
      </c>
    </row>
    <row r="73" spans="1:4" x14ac:dyDescent="0.25">
      <c r="A73" s="1" t="s">
        <v>6</v>
      </c>
      <c r="B73" s="1" t="s">
        <v>7</v>
      </c>
      <c r="C73" s="1" t="s">
        <v>76</v>
      </c>
      <c r="D73" s="23">
        <v>1E-3</v>
      </c>
    </row>
    <row r="74" spans="1:4" x14ac:dyDescent="0.25">
      <c r="A74" s="1" t="s">
        <v>7</v>
      </c>
      <c r="B74" s="1" t="s">
        <v>8</v>
      </c>
      <c r="C74" s="1" t="s">
        <v>65</v>
      </c>
      <c r="D74" s="23">
        <v>1E-3</v>
      </c>
    </row>
    <row r="75" spans="1:4" x14ac:dyDescent="0.25">
      <c r="A75" s="1" t="s">
        <v>7</v>
      </c>
      <c r="B75" s="1" t="s">
        <v>8</v>
      </c>
      <c r="C75" s="1" t="s">
        <v>66</v>
      </c>
      <c r="D75" s="23">
        <v>1E-3</v>
      </c>
    </row>
    <row r="76" spans="1:4" x14ac:dyDescent="0.25">
      <c r="A76" s="1" t="s">
        <v>7</v>
      </c>
      <c r="B76" s="1" t="s">
        <v>8</v>
      </c>
      <c r="C76" s="1" t="s">
        <v>67</v>
      </c>
      <c r="D76" s="23">
        <v>1E-3</v>
      </c>
    </row>
    <row r="77" spans="1:4" x14ac:dyDescent="0.25">
      <c r="A77" s="1" t="s">
        <v>7</v>
      </c>
      <c r="B77" s="1" t="s">
        <v>8</v>
      </c>
      <c r="C77" s="1" t="s">
        <v>68</v>
      </c>
      <c r="D77" s="23">
        <v>6.1710288302868198E-2</v>
      </c>
    </row>
    <row r="78" spans="1:4" x14ac:dyDescent="0.25">
      <c r="A78" s="1" t="s">
        <v>7</v>
      </c>
      <c r="B78" s="1" t="s">
        <v>8</v>
      </c>
      <c r="C78" s="1" t="s">
        <v>69</v>
      </c>
      <c r="D78" s="23">
        <v>6.1709529703022327E-2</v>
      </c>
    </row>
    <row r="79" spans="1:4" x14ac:dyDescent="0.25">
      <c r="A79" s="1" t="s">
        <v>7</v>
      </c>
      <c r="B79" s="1" t="s">
        <v>8</v>
      </c>
      <c r="C79" s="1" t="s">
        <v>70</v>
      </c>
      <c r="D79" s="23">
        <v>6.1709506427531986E-2</v>
      </c>
    </row>
    <row r="80" spans="1:4" x14ac:dyDescent="0.25">
      <c r="A80" s="1" t="s">
        <v>7</v>
      </c>
      <c r="B80" s="1" t="s">
        <v>8</v>
      </c>
      <c r="C80" s="1" t="s">
        <v>71</v>
      </c>
      <c r="D80" s="23">
        <v>6.1709506662501162E-2</v>
      </c>
    </row>
    <row r="81" spans="1:4" x14ac:dyDescent="0.25">
      <c r="A81" s="1" t="s">
        <v>7</v>
      </c>
      <c r="B81" s="1" t="s">
        <v>8</v>
      </c>
      <c r="C81" s="1" t="s">
        <v>72</v>
      </c>
      <c r="D81" s="23">
        <v>6.170950637820774E-2</v>
      </c>
    </row>
    <row r="82" spans="1:4" x14ac:dyDescent="0.25">
      <c r="A82" s="1" t="s">
        <v>7</v>
      </c>
      <c r="B82" s="1" t="s">
        <v>8</v>
      </c>
      <c r="C82" s="1" t="s">
        <v>73</v>
      </c>
      <c r="D82" s="23">
        <v>1E-3</v>
      </c>
    </row>
    <row r="83" spans="1:4" x14ac:dyDescent="0.25">
      <c r="A83" s="1" t="s">
        <v>7</v>
      </c>
      <c r="B83" s="1" t="s">
        <v>8</v>
      </c>
      <c r="C83" s="1" t="s">
        <v>74</v>
      </c>
      <c r="D83" s="23">
        <v>1E-3</v>
      </c>
    </row>
    <row r="84" spans="1:4" x14ac:dyDescent="0.25">
      <c r="A84" s="1" t="s">
        <v>7</v>
      </c>
      <c r="B84" s="1" t="s">
        <v>8</v>
      </c>
      <c r="C84" s="1" t="s">
        <v>75</v>
      </c>
      <c r="D84" s="23">
        <v>1E-3</v>
      </c>
    </row>
    <row r="85" spans="1:4" x14ac:dyDescent="0.25">
      <c r="A85" s="1" t="s">
        <v>7</v>
      </c>
      <c r="B85" s="1" t="s">
        <v>8</v>
      </c>
      <c r="C85" s="1" t="s">
        <v>76</v>
      </c>
      <c r="D85" s="23">
        <v>1E-3</v>
      </c>
    </row>
    <row r="86" spans="1:4" x14ac:dyDescent="0.25">
      <c r="A86" s="1" t="s">
        <v>8</v>
      </c>
      <c r="B86" s="1" t="s">
        <v>9</v>
      </c>
      <c r="C86" s="1" t="s">
        <v>65</v>
      </c>
      <c r="D86" s="23">
        <v>1E-3</v>
      </c>
    </row>
    <row r="87" spans="1:4" x14ac:dyDescent="0.25">
      <c r="A87" s="1" t="s">
        <v>8</v>
      </c>
      <c r="B87" s="1" t="s">
        <v>9</v>
      </c>
      <c r="C87" s="1" t="s">
        <v>66</v>
      </c>
      <c r="D87" s="23">
        <v>1E-3</v>
      </c>
    </row>
    <row r="88" spans="1:4" x14ac:dyDescent="0.25">
      <c r="A88" s="1" t="s">
        <v>8</v>
      </c>
      <c r="B88" s="1" t="s">
        <v>9</v>
      </c>
      <c r="C88" s="1" t="s">
        <v>67</v>
      </c>
      <c r="D88" s="23">
        <v>1E-3</v>
      </c>
    </row>
    <row r="89" spans="1:4" x14ac:dyDescent="0.25">
      <c r="A89" s="1" t="s">
        <v>8</v>
      </c>
      <c r="B89" s="1" t="s">
        <v>9</v>
      </c>
      <c r="C89" s="1" t="s">
        <v>68</v>
      </c>
      <c r="D89" s="23">
        <v>6.1710288302868198E-2</v>
      </c>
    </row>
    <row r="90" spans="1:4" x14ac:dyDescent="0.25">
      <c r="A90" s="1" t="s">
        <v>8</v>
      </c>
      <c r="B90" s="1" t="s">
        <v>9</v>
      </c>
      <c r="C90" s="1" t="s">
        <v>69</v>
      </c>
      <c r="D90" s="23">
        <v>6.1709529703022327E-2</v>
      </c>
    </row>
    <row r="91" spans="1:4" x14ac:dyDescent="0.25">
      <c r="A91" s="1" t="s">
        <v>8</v>
      </c>
      <c r="B91" s="1" t="s">
        <v>9</v>
      </c>
      <c r="C91" s="1" t="s">
        <v>70</v>
      </c>
      <c r="D91" s="23">
        <v>6.1709506427531986E-2</v>
      </c>
    </row>
    <row r="92" spans="1:4" x14ac:dyDescent="0.25">
      <c r="A92" s="1" t="s">
        <v>8</v>
      </c>
      <c r="B92" s="1" t="s">
        <v>9</v>
      </c>
      <c r="C92" s="1" t="s">
        <v>71</v>
      </c>
      <c r="D92" s="23">
        <v>6.1709506662501162E-2</v>
      </c>
    </row>
    <row r="93" spans="1:4" x14ac:dyDescent="0.25">
      <c r="A93" s="1" t="s">
        <v>8</v>
      </c>
      <c r="B93" s="1" t="s">
        <v>9</v>
      </c>
      <c r="C93" s="1" t="s">
        <v>72</v>
      </c>
      <c r="D93" s="23">
        <v>6.170950637820774E-2</v>
      </c>
    </row>
    <row r="94" spans="1:4" x14ac:dyDescent="0.25">
      <c r="A94" s="1" t="s">
        <v>8</v>
      </c>
      <c r="B94" s="1" t="s">
        <v>9</v>
      </c>
      <c r="C94" s="1" t="s">
        <v>73</v>
      </c>
      <c r="D94" s="23">
        <v>1E-3</v>
      </c>
    </row>
    <row r="95" spans="1:4" x14ac:dyDescent="0.25">
      <c r="A95" s="1" t="s">
        <v>8</v>
      </c>
      <c r="B95" s="1" t="s">
        <v>9</v>
      </c>
      <c r="C95" s="1" t="s">
        <v>74</v>
      </c>
      <c r="D95" s="23">
        <v>1E-3</v>
      </c>
    </row>
    <row r="96" spans="1:4" x14ac:dyDescent="0.25">
      <c r="A96" s="1" t="s">
        <v>8</v>
      </c>
      <c r="B96" s="1" t="s">
        <v>9</v>
      </c>
      <c r="C96" s="1" t="s">
        <v>75</v>
      </c>
      <c r="D96" s="23">
        <v>1E-3</v>
      </c>
    </row>
    <row r="97" spans="1:4" x14ac:dyDescent="0.25">
      <c r="A97" s="1" t="s">
        <v>8</v>
      </c>
      <c r="B97" s="1" t="s">
        <v>9</v>
      </c>
      <c r="C97" s="1" t="s">
        <v>76</v>
      </c>
      <c r="D97" s="23">
        <v>1E-3</v>
      </c>
    </row>
    <row r="98" spans="1:4" x14ac:dyDescent="0.25">
      <c r="A98" s="1" t="s">
        <v>9</v>
      </c>
      <c r="B98" s="1" t="s">
        <v>10</v>
      </c>
      <c r="C98" s="1" t="s">
        <v>65</v>
      </c>
      <c r="D98" s="23">
        <v>1E-3</v>
      </c>
    </row>
    <row r="99" spans="1:4" x14ac:dyDescent="0.25">
      <c r="A99" s="1" t="s">
        <v>9</v>
      </c>
      <c r="B99" s="1" t="s">
        <v>10</v>
      </c>
      <c r="C99" s="1" t="s">
        <v>66</v>
      </c>
      <c r="D99" s="23">
        <v>1E-3</v>
      </c>
    </row>
    <row r="100" spans="1:4" x14ac:dyDescent="0.25">
      <c r="A100" s="1" t="s">
        <v>9</v>
      </c>
      <c r="B100" s="1" t="s">
        <v>10</v>
      </c>
      <c r="C100" s="1" t="s">
        <v>67</v>
      </c>
      <c r="D100" s="23">
        <v>1E-3</v>
      </c>
    </row>
    <row r="101" spans="1:4" x14ac:dyDescent="0.25">
      <c r="A101" s="1" t="s">
        <v>9</v>
      </c>
      <c r="B101" s="1" t="s">
        <v>10</v>
      </c>
      <c r="C101" s="1" t="s">
        <v>68</v>
      </c>
      <c r="D101" s="23">
        <v>6.171028315649222E-2</v>
      </c>
    </row>
    <row r="102" spans="1:4" x14ac:dyDescent="0.25">
      <c r="A102" s="1" t="s">
        <v>9</v>
      </c>
      <c r="B102" s="1" t="s">
        <v>10</v>
      </c>
      <c r="C102" s="1" t="s">
        <v>69</v>
      </c>
      <c r="D102" s="23">
        <v>6.1709528998738175E-2</v>
      </c>
    </row>
    <row r="103" spans="1:4" x14ac:dyDescent="0.25">
      <c r="A103" s="1" t="s">
        <v>9</v>
      </c>
      <c r="B103" s="1" t="s">
        <v>10</v>
      </c>
      <c r="C103" s="1" t="s">
        <v>70</v>
      </c>
      <c r="D103" s="23">
        <v>6.1709506302363326E-2</v>
      </c>
    </row>
    <row r="104" spans="1:4" x14ac:dyDescent="0.25">
      <c r="A104" s="1" t="s">
        <v>9</v>
      </c>
      <c r="B104" s="1" t="s">
        <v>10</v>
      </c>
      <c r="C104" s="1" t="s">
        <v>71</v>
      </c>
      <c r="D104" s="23">
        <v>6.1709506503704575E-2</v>
      </c>
    </row>
    <row r="105" spans="1:4" x14ac:dyDescent="0.25">
      <c r="A105" s="1" t="s">
        <v>9</v>
      </c>
      <c r="B105" s="1" t="s">
        <v>10</v>
      </c>
      <c r="C105" s="1" t="s">
        <v>72</v>
      </c>
      <c r="D105" s="23">
        <v>6.1709506254633346E-2</v>
      </c>
    </row>
    <row r="106" spans="1:4" x14ac:dyDescent="0.25">
      <c r="A106" s="1" t="s">
        <v>9</v>
      </c>
      <c r="B106" s="1" t="s">
        <v>10</v>
      </c>
      <c r="C106" s="1" t="s">
        <v>73</v>
      </c>
      <c r="D106" s="23">
        <v>1E-3</v>
      </c>
    </row>
    <row r="107" spans="1:4" x14ac:dyDescent="0.25">
      <c r="A107" s="1" t="s">
        <v>9</v>
      </c>
      <c r="B107" s="1" t="s">
        <v>10</v>
      </c>
      <c r="C107" s="1" t="s">
        <v>74</v>
      </c>
      <c r="D107" s="23">
        <v>1E-3</v>
      </c>
    </row>
    <row r="108" spans="1:4" x14ac:dyDescent="0.25">
      <c r="A108" s="1" t="s">
        <v>9</v>
      </c>
      <c r="B108" s="1" t="s">
        <v>10</v>
      </c>
      <c r="C108" s="1" t="s">
        <v>75</v>
      </c>
      <c r="D108" s="23">
        <v>1E-3</v>
      </c>
    </row>
    <row r="109" spans="1:4" x14ac:dyDescent="0.25">
      <c r="A109" s="1" t="s">
        <v>9</v>
      </c>
      <c r="B109" s="1" t="s">
        <v>10</v>
      </c>
      <c r="C109" s="1" t="s">
        <v>76</v>
      </c>
      <c r="D109" s="23">
        <v>1E-3</v>
      </c>
    </row>
    <row r="110" spans="1:4" x14ac:dyDescent="0.25">
      <c r="A110" s="1" t="s">
        <v>2</v>
      </c>
      <c r="B110" s="1" t="s">
        <v>5</v>
      </c>
      <c r="C110" s="1" t="s">
        <v>65</v>
      </c>
      <c r="D110" s="23">
        <v>1E-3</v>
      </c>
    </row>
    <row r="111" spans="1:4" x14ac:dyDescent="0.25">
      <c r="A111" s="1" t="s">
        <v>2</v>
      </c>
      <c r="B111" s="1" t="s">
        <v>5</v>
      </c>
      <c r="C111" s="1" t="s">
        <v>66</v>
      </c>
      <c r="D111" s="23">
        <v>1E-3</v>
      </c>
    </row>
    <row r="112" spans="1:4" x14ac:dyDescent="0.25">
      <c r="A112" s="1" t="s">
        <v>2</v>
      </c>
      <c r="B112" s="1" t="s">
        <v>5</v>
      </c>
      <c r="C112" s="1" t="s">
        <v>67</v>
      </c>
      <c r="D112" s="23">
        <v>1E-3</v>
      </c>
    </row>
    <row r="113" spans="1:4" x14ac:dyDescent="0.25">
      <c r="A113" s="1" t="s">
        <v>2</v>
      </c>
      <c r="B113" s="1" t="s">
        <v>5</v>
      </c>
      <c r="C113" s="1" t="s">
        <v>68</v>
      </c>
      <c r="D113" s="23">
        <v>1.5489541604989333E-3</v>
      </c>
    </row>
    <row r="114" spans="1:4" x14ac:dyDescent="0.25">
      <c r="A114" s="1" t="s">
        <v>2</v>
      </c>
      <c r="B114" s="1" t="s">
        <v>5</v>
      </c>
      <c r="C114" s="1" t="s">
        <v>69</v>
      </c>
      <c r="D114" s="23">
        <v>1.5490530277954097E-3</v>
      </c>
    </row>
    <row r="115" spans="1:4" x14ac:dyDescent="0.25">
      <c r="A115" s="1" t="s">
        <v>2</v>
      </c>
      <c r="B115" s="1" t="s">
        <v>5</v>
      </c>
      <c r="C115" s="1" t="s">
        <v>70</v>
      </c>
      <c r="D115" s="23">
        <v>1.5492166952935575E-3</v>
      </c>
    </row>
    <row r="116" spans="1:4" x14ac:dyDescent="0.25">
      <c r="A116" s="1" t="s">
        <v>2</v>
      </c>
      <c r="B116" s="1" t="s">
        <v>5</v>
      </c>
      <c r="C116" s="1" t="s">
        <v>71</v>
      </c>
      <c r="D116" s="23">
        <v>1.5489546188496516E-3</v>
      </c>
    </row>
    <row r="117" spans="1:4" x14ac:dyDescent="0.25">
      <c r="A117" s="1" t="s">
        <v>2</v>
      </c>
      <c r="B117" s="1" t="s">
        <v>5</v>
      </c>
      <c r="C117" s="1" t="s">
        <v>72</v>
      </c>
      <c r="D117" s="23">
        <v>1.5489539273563693E-3</v>
      </c>
    </row>
    <row r="118" spans="1:4" x14ac:dyDescent="0.25">
      <c r="A118" s="1" t="s">
        <v>2</v>
      </c>
      <c r="B118" s="1" t="s">
        <v>5</v>
      </c>
      <c r="C118" s="1" t="s">
        <v>73</v>
      </c>
      <c r="D118" s="23">
        <v>1E-3</v>
      </c>
    </row>
    <row r="119" spans="1:4" x14ac:dyDescent="0.25">
      <c r="A119" s="1" t="s">
        <v>2</v>
      </c>
      <c r="B119" s="1" t="s">
        <v>5</v>
      </c>
      <c r="C119" s="1" t="s">
        <v>74</v>
      </c>
      <c r="D119" s="23">
        <v>1E-3</v>
      </c>
    </row>
    <row r="120" spans="1:4" x14ac:dyDescent="0.25">
      <c r="A120" s="1" t="s">
        <v>2</v>
      </c>
      <c r="B120" s="1" t="s">
        <v>5</v>
      </c>
      <c r="C120" s="1" t="s">
        <v>75</v>
      </c>
      <c r="D120" s="23">
        <v>1E-3</v>
      </c>
    </row>
    <row r="121" spans="1:4" x14ac:dyDescent="0.25">
      <c r="A121" s="1" t="s">
        <v>2</v>
      </c>
      <c r="B121" s="1" t="s">
        <v>5</v>
      </c>
      <c r="C121" s="1" t="s">
        <v>76</v>
      </c>
      <c r="D121" s="23">
        <v>1E-3</v>
      </c>
    </row>
    <row r="122" spans="1:4" x14ac:dyDescent="0.25">
      <c r="A122" s="1" t="s">
        <v>11</v>
      </c>
      <c r="B122" s="1" t="s">
        <v>10</v>
      </c>
      <c r="C122" s="1" t="s">
        <v>65</v>
      </c>
      <c r="D122" s="23">
        <v>1E-3</v>
      </c>
    </row>
    <row r="123" spans="1:4" x14ac:dyDescent="0.25">
      <c r="A123" s="1" t="s">
        <v>11</v>
      </c>
      <c r="B123" s="1" t="s">
        <v>10</v>
      </c>
      <c r="C123" s="1" t="s">
        <v>66</v>
      </c>
      <c r="D123" s="23">
        <v>1E-3</v>
      </c>
    </row>
    <row r="124" spans="1:4" x14ac:dyDescent="0.25">
      <c r="A124" s="1" t="s">
        <v>11</v>
      </c>
      <c r="B124" s="1" t="s">
        <v>10</v>
      </c>
      <c r="C124" s="1" t="s">
        <v>67</v>
      </c>
      <c r="D124" s="23">
        <v>1E-3</v>
      </c>
    </row>
    <row r="125" spans="1:4" x14ac:dyDescent="0.25">
      <c r="A125" s="1" t="s">
        <v>11</v>
      </c>
      <c r="B125" s="1" t="s">
        <v>10</v>
      </c>
      <c r="C125" s="1" t="s">
        <v>68</v>
      </c>
      <c r="D125" s="23">
        <v>8.9582053721681792E-2</v>
      </c>
    </row>
    <row r="126" spans="1:4" x14ac:dyDescent="0.25">
      <c r="A126" s="1" t="s">
        <v>11</v>
      </c>
      <c r="B126" s="1" t="s">
        <v>10</v>
      </c>
      <c r="C126" s="1" t="s">
        <v>69</v>
      </c>
      <c r="D126" s="23">
        <v>0.22752882085325832</v>
      </c>
    </row>
    <row r="127" spans="1:4" x14ac:dyDescent="0.25">
      <c r="A127" s="1" t="s">
        <v>11</v>
      </c>
      <c r="B127" s="1" t="s">
        <v>10</v>
      </c>
      <c r="C127" s="1" t="s">
        <v>70</v>
      </c>
      <c r="D127" s="23">
        <v>0.13374096018311146</v>
      </c>
    </row>
    <row r="128" spans="1:4" x14ac:dyDescent="0.25">
      <c r="A128" s="1" t="s">
        <v>11</v>
      </c>
      <c r="B128" s="1" t="s">
        <v>10</v>
      </c>
      <c r="C128" s="1" t="s">
        <v>71</v>
      </c>
      <c r="D128" s="23">
        <v>5.5815843410734943E-2</v>
      </c>
    </row>
    <row r="129" spans="1:4" x14ac:dyDescent="0.25">
      <c r="A129" s="1" t="s">
        <v>11</v>
      </c>
      <c r="B129" s="1" t="s">
        <v>10</v>
      </c>
      <c r="C129" s="1" t="s">
        <v>72</v>
      </c>
      <c r="D129" s="23">
        <v>3.1190773173084163E-2</v>
      </c>
    </row>
    <row r="130" spans="1:4" x14ac:dyDescent="0.25">
      <c r="A130" s="1" t="s">
        <v>11</v>
      </c>
      <c r="B130" s="1" t="s">
        <v>10</v>
      </c>
      <c r="C130" s="1" t="s">
        <v>73</v>
      </c>
      <c r="D130" s="23">
        <v>1E-3</v>
      </c>
    </row>
    <row r="131" spans="1:4" x14ac:dyDescent="0.25">
      <c r="A131" s="1" t="s">
        <v>11</v>
      </c>
      <c r="B131" s="1" t="s">
        <v>10</v>
      </c>
      <c r="C131" s="1" t="s">
        <v>74</v>
      </c>
      <c r="D131" s="23">
        <v>1E-3</v>
      </c>
    </row>
    <row r="132" spans="1:4" x14ac:dyDescent="0.25">
      <c r="A132" s="1" t="s">
        <v>11</v>
      </c>
      <c r="B132" s="1" t="s">
        <v>10</v>
      </c>
      <c r="C132" s="1" t="s">
        <v>75</v>
      </c>
      <c r="D132" s="23">
        <v>1E-3</v>
      </c>
    </row>
    <row r="133" spans="1:4" x14ac:dyDescent="0.25">
      <c r="A133" s="1" t="s">
        <v>11</v>
      </c>
      <c r="B133" s="1" t="s">
        <v>10</v>
      </c>
      <c r="C133" s="1" t="s">
        <v>76</v>
      </c>
      <c r="D133" s="23">
        <v>1E-3</v>
      </c>
    </row>
    <row r="134" spans="1:4" x14ac:dyDescent="0.25">
      <c r="A134" s="1" t="s">
        <v>10</v>
      </c>
      <c r="B134" s="1" t="s">
        <v>12</v>
      </c>
      <c r="C134" s="1" t="s">
        <v>65</v>
      </c>
      <c r="D134" s="23">
        <v>1E-3</v>
      </c>
    </row>
    <row r="135" spans="1:4" x14ac:dyDescent="0.25">
      <c r="A135" s="1" t="s">
        <v>10</v>
      </c>
      <c r="B135" s="1" t="s">
        <v>12</v>
      </c>
      <c r="C135" s="1" t="s">
        <v>66</v>
      </c>
      <c r="D135" s="23">
        <v>1E-3</v>
      </c>
    </row>
    <row r="136" spans="1:4" x14ac:dyDescent="0.25">
      <c r="A136" s="1" t="s">
        <v>10</v>
      </c>
      <c r="B136" s="1" t="s">
        <v>12</v>
      </c>
      <c r="C136" s="1" t="s">
        <v>67</v>
      </c>
      <c r="D136" s="23">
        <v>1E-3</v>
      </c>
    </row>
    <row r="137" spans="1:4" x14ac:dyDescent="0.25">
      <c r="A137" s="1" t="s">
        <v>10</v>
      </c>
      <c r="B137" s="1" t="s">
        <v>12</v>
      </c>
      <c r="C137" s="1" t="s">
        <v>68</v>
      </c>
      <c r="D137" s="23">
        <v>0.60504647198337469</v>
      </c>
    </row>
    <row r="138" spans="1:4" x14ac:dyDescent="0.25">
      <c r="A138" s="1" t="s">
        <v>10</v>
      </c>
      <c r="B138" s="1" t="s">
        <v>12</v>
      </c>
      <c r="C138" s="1" t="s">
        <v>69</v>
      </c>
      <c r="D138" s="23">
        <v>1.0140566588698017</v>
      </c>
    </row>
    <row r="139" spans="1:4" x14ac:dyDescent="0.25">
      <c r="A139" s="1" t="s">
        <v>10</v>
      </c>
      <c r="B139" s="1" t="s">
        <v>12</v>
      </c>
      <c r="C139" s="1" t="s">
        <v>70</v>
      </c>
      <c r="D139" s="23">
        <v>1.0142439962481842</v>
      </c>
    </row>
    <row r="140" spans="1:4" x14ac:dyDescent="0.25">
      <c r="A140" s="1" t="s">
        <v>10</v>
      </c>
      <c r="B140" s="1" t="s">
        <v>12</v>
      </c>
      <c r="C140" s="1" t="s">
        <v>71</v>
      </c>
      <c r="D140" s="23">
        <v>6.2370151503397045E-2</v>
      </c>
    </row>
    <row r="141" spans="1:4" x14ac:dyDescent="0.25">
      <c r="A141" s="1" t="s">
        <v>10</v>
      </c>
      <c r="B141" s="1" t="s">
        <v>12</v>
      </c>
      <c r="C141" s="1" t="s">
        <v>72</v>
      </c>
      <c r="D141" s="23">
        <v>6.1711423876661377E-2</v>
      </c>
    </row>
    <row r="142" spans="1:4" x14ac:dyDescent="0.25">
      <c r="A142" s="1" t="s">
        <v>10</v>
      </c>
      <c r="B142" s="1" t="s">
        <v>12</v>
      </c>
      <c r="C142" s="1" t="s">
        <v>73</v>
      </c>
      <c r="D142" s="23">
        <v>1E-3</v>
      </c>
    </row>
    <row r="143" spans="1:4" x14ac:dyDescent="0.25">
      <c r="A143" s="1" t="s">
        <v>10</v>
      </c>
      <c r="B143" s="1" t="s">
        <v>12</v>
      </c>
      <c r="C143" s="1" t="s">
        <v>74</v>
      </c>
      <c r="D143" s="23">
        <v>1E-3</v>
      </c>
    </row>
    <row r="144" spans="1:4" x14ac:dyDescent="0.25">
      <c r="A144" s="1" t="s">
        <v>10</v>
      </c>
      <c r="B144" s="1" t="s">
        <v>12</v>
      </c>
      <c r="C144" s="1" t="s">
        <v>75</v>
      </c>
      <c r="D144" s="23">
        <v>1E-3</v>
      </c>
    </row>
    <row r="145" spans="1:4" x14ac:dyDescent="0.25">
      <c r="A145" s="1" t="s">
        <v>10</v>
      </c>
      <c r="B145" s="1" t="s">
        <v>12</v>
      </c>
      <c r="C145" s="1" t="s">
        <v>76</v>
      </c>
      <c r="D145" s="23">
        <v>1E-3</v>
      </c>
    </row>
    <row r="146" spans="1:4" x14ac:dyDescent="0.25">
      <c r="A146" s="1" t="s">
        <v>14</v>
      </c>
      <c r="B146" s="1" t="s">
        <v>5</v>
      </c>
      <c r="C146" s="1" t="s">
        <v>65</v>
      </c>
      <c r="D146" s="23">
        <v>1E-3</v>
      </c>
    </row>
    <row r="147" spans="1:4" x14ac:dyDescent="0.25">
      <c r="A147" s="1" t="s">
        <v>14</v>
      </c>
      <c r="B147" s="1" t="s">
        <v>5</v>
      </c>
      <c r="C147" s="1" t="s">
        <v>66</v>
      </c>
      <c r="D147" s="23">
        <v>1E-3</v>
      </c>
    </row>
    <row r="148" spans="1:4" x14ac:dyDescent="0.25">
      <c r="A148" s="1" t="s">
        <v>14</v>
      </c>
      <c r="B148" s="1" t="s">
        <v>5</v>
      </c>
      <c r="C148" s="1" t="s">
        <v>67</v>
      </c>
      <c r="D148" s="23">
        <v>1E-3</v>
      </c>
    </row>
    <row r="149" spans="1:4" x14ac:dyDescent="0.25">
      <c r="A149" s="1" t="s">
        <v>14</v>
      </c>
      <c r="B149" s="1" t="s">
        <v>5</v>
      </c>
      <c r="C149" s="1" t="s">
        <v>68</v>
      </c>
      <c r="D149" s="23">
        <v>0.95462643412266113</v>
      </c>
    </row>
    <row r="150" spans="1:4" x14ac:dyDescent="0.25">
      <c r="A150" s="1" t="s">
        <v>14</v>
      </c>
      <c r="B150" s="1" t="s">
        <v>5</v>
      </c>
      <c r="C150" s="1" t="s">
        <v>69</v>
      </c>
      <c r="D150" s="23">
        <v>0.39424085133270664</v>
      </c>
    </row>
    <row r="151" spans="1:4" x14ac:dyDescent="0.25">
      <c r="A151" s="1" t="s">
        <v>14</v>
      </c>
      <c r="B151" s="1" t="s">
        <v>5</v>
      </c>
      <c r="C151" s="1" t="s">
        <v>70</v>
      </c>
      <c r="D151" s="23">
        <v>0.86653484941480508</v>
      </c>
    </row>
    <row r="152" spans="1:4" x14ac:dyDescent="0.25">
      <c r="A152" s="1" t="s">
        <v>14</v>
      </c>
      <c r="B152" s="1" t="s">
        <v>5</v>
      </c>
      <c r="C152" s="1" t="s">
        <v>71</v>
      </c>
      <c r="D152" s="23">
        <v>4.3360519502961652E-2</v>
      </c>
    </row>
    <row r="153" spans="1:4" x14ac:dyDescent="0.25">
      <c r="A153" s="1" t="s">
        <v>14</v>
      </c>
      <c r="B153" s="1" t="s">
        <v>5</v>
      </c>
      <c r="C153" s="1" t="s">
        <v>72</v>
      </c>
      <c r="D153" s="23">
        <v>3.7092690561148875E-2</v>
      </c>
    </row>
    <row r="154" spans="1:4" x14ac:dyDescent="0.25">
      <c r="A154" s="1" t="s">
        <v>14</v>
      </c>
      <c r="B154" s="1" t="s">
        <v>5</v>
      </c>
      <c r="C154" s="1" t="s">
        <v>73</v>
      </c>
      <c r="D154" s="23">
        <v>1E-3</v>
      </c>
    </row>
    <row r="155" spans="1:4" x14ac:dyDescent="0.25">
      <c r="A155" s="1" t="s">
        <v>14</v>
      </c>
      <c r="B155" s="1" t="s">
        <v>5</v>
      </c>
      <c r="C155" s="1" t="s">
        <v>74</v>
      </c>
      <c r="D155" s="23">
        <v>1E-3</v>
      </c>
    </row>
    <row r="156" spans="1:4" x14ac:dyDescent="0.25">
      <c r="A156" s="1" t="s">
        <v>14</v>
      </c>
      <c r="B156" s="1" t="s">
        <v>5</v>
      </c>
      <c r="C156" s="1" t="s">
        <v>75</v>
      </c>
      <c r="D156" s="23">
        <v>1E-3</v>
      </c>
    </row>
    <row r="157" spans="1:4" x14ac:dyDescent="0.25">
      <c r="A157" s="1" t="s">
        <v>14</v>
      </c>
      <c r="B157" s="1" t="s">
        <v>5</v>
      </c>
      <c r="C157" s="1" t="s">
        <v>76</v>
      </c>
      <c r="D157" s="23">
        <v>1E-3</v>
      </c>
    </row>
    <row r="158" spans="1:4" x14ac:dyDescent="0.25">
      <c r="A158" s="1" t="s">
        <v>15</v>
      </c>
      <c r="B158" s="1" t="s">
        <v>14</v>
      </c>
      <c r="C158" s="1" t="s">
        <v>65</v>
      </c>
      <c r="D158" s="23">
        <v>1E-3</v>
      </c>
    </row>
    <row r="159" spans="1:4" x14ac:dyDescent="0.25">
      <c r="A159" s="1" t="s">
        <v>15</v>
      </c>
      <c r="B159" s="1" t="s">
        <v>14</v>
      </c>
      <c r="C159" s="1" t="s">
        <v>66</v>
      </c>
      <c r="D159" s="23">
        <v>1E-3</v>
      </c>
    </row>
    <row r="160" spans="1:4" x14ac:dyDescent="0.25">
      <c r="A160" s="1" t="s">
        <v>15</v>
      </c>
      <c r="B160" s="1" t="s">
        <v>14</v>
      </c>
      <c r="C160" s="1" t="s">
        <v>67</v>
      </c>
      <c r="D160" s="23">
        <v>1E-3</v>
      </c>
    </row>
    <row r="161" spans="1:4" x14ac:dyDescent="0.25">
      <c r="A161" s="1" t="s">
        <v>15</v>
      </c>
      <c r="B161" s="1" t="s">
        <v>14</v>
      </c>
      <c r="C161" s="1" t="s">
        <v>68</v>
      </c>
      <c r="D161" s="23">
        <v>3.502521710779477E-2</v>
      </c>
    </row>
    <row r="162" spans="1:4" x14ac:dyDescent="0.25">
      <c r="A162" s="1" t="s">
        <v>15</v>
      </c>
      <c r="B162" s="1" t="s">
        <v>14</v>
      </c>
      <c r="C162" s="1" t="s">
        <v>69</v>
      </c>
      <c r="D162" s="23">
        <v>3.4536723193852009E-2</v>
      </c>
    </row>
    <row r="163" spans="1:4" x14ac:dyDescent="0.25">
      <c r="A163" s="1" t="s">
        <v>15</v>
      </c>
      <c r="B163" s="1" t="s">
        <v>14</v>
      </c>
      <c r="C163" s="1" t="s">
        <v>70</v>
      </c>
      <c r="D163" s="23">
        <v>3.4459055600516195E-2</v>
      </c>
    </row>
    <row r="164" spans="1:4" x14ac:dyDescent="0.25">
      <c r="A164" s="1" t="s">
        <v>15</v>
      </c>
      <c r="B164" s="1" t="s">
        <v>14</v>
      </c>
      <c r="C164" s="1" t="s">
        <v>71</v>
      </c>
      <c r="D164" s="23">
        <v>3.5108792992456589E-2</v>
      </c>
    </row>
    <row r="165" spans="1:4" x14ac:dyDescent="0.25">
      <c r="A165" s="1" t="s">
        <v>15</v>
      </c>
      <c r="B165" s="1" t="s">
        <v>14</v>
      </c>
      <c r="C165" s="1" t="s">
        <v>72</v>
      </c>
      <c r="D165" s="23">
        <v>3.4955598945773159E-2</v>
      </c>
    </row>
    <row r="166" spans="1:4" x14ac:dyDescent="0.25">
      <c r="A166" s="1" t="s">
        <v>15</v>
      </c>
      <c r="B166" s="1" t="s">
        <v>14</v>
      </c>
      <c r="C166" s="1" t="s">
        <v>73</v>
      </c>
      <c r="D166" s="23">
        <v>1E-3</v>
      </c>
    </row>
    <row r="167" spans="1:4" x14ac:dyDescent="0.25">
      <c r="A167" s="1" t="s">
        <v>15</v>
      </c>
      <c r="B167" s="1" t="s">
        <v>14</v>
      </c>
      <c r="C167" s="1" t="s">
        <v>74</v>
      </c>
      <c r="D167" s="23">
        <v>1E-3</v>
      </c>
    </row>
    <row r="168" spans="1:4" x14ac:dyDescent="0.25">
      <c r="A168" s="1" t="s">
        <v>15</v>
      </c>
      <c r="B168" s="1" t="s">
        <v>14</v>
      </c>
      <c r="C168" s="1" t="s">
        <v>75</v>
      </c>
      <c r="D168" s="23">
        <v>1E-3</v>
      </c>
    </row>
    <row r="169" spans="1:4" x14ac:dyDescent="0.25">
      <c r="A169" s="1" t="s">
        <v>15</v>
      </c>
      <c r="B169" s="1" t="s">
        <v>14</v>
      </c>
      <c r="C169" s="1" t="s">
        <v>76</v>
      </c>
      <c r="D169" s="23">
        <v>1E-3</v>
      </c>
    </row>
    <row r="170" spans="1:4" x14ac:dyDescent="0.25">
      <c r="A170" s="1" t="s">
        <v>16</v>
      </c>
      <c r="B170" s="1" t="s">
        <v>14</v>
      </c>
      <c r="C170" s="1" t="s">
        <v>65</v>
      </c>
      <c r="D170" s="23">
        <v>1E-3</v>
      </c>
    </row>
    <row r="171" spans="1:4" x14ac:dyDescent="0.25">
      <c r="A171" s="1" t="s">
        <v>16</v>
      </c>
      <c r="B171" s="1" t="s">
        <v>14</v>
      </c>
      <c r="C171" s="1" t="s">
        <v>66</v>
      </c>
      <c r="D171" s="23">
        <v>1E-3</v>
      </c>
    </row>
    <row r="172" spans="1:4" x14ac:dyDescent="0.25">
      <c r="A172" s="1" t="s">
        <v>16</v>
      </c>
      <c r="B172" s="1" t="s">
        <v>14</v>
      </c>
      <c r="C172" s="1" t="s">
        <v>67</v>
      </c>
      <c r="D172" s="23">
        <v>1E-3</v>
      </c>
    </row>
    <row r="173" spans="1:4" x14ac:dyDescent="0.25">
      <c r="A173" s="1" t="s">
        <v>16</v>
      </c>
      <c r="B173" s="1" t="s">
        <v>14</v>
      </c>
      <c r="C173" s="1" t="s">
        <v>68</v>
      </c>
      <c r="D173" s="23">
        <v>0.904965156628593</v>
      </c>
    </row>
    <row r="174" spans="1:4" x14ac:dyDescent="0.25">
      <c r="A174" s="1" t="s">
        <v>16</v>
      </c>
      <c r="B174" s="1" t="s">
        <v>14</v>
      </c>
      <c r="C174" s="1" t="s">
        <v>69</v>
      </c>
      <c r="D174" s="23">
        <v>0.17840243387917235</v>
      </c>
    </row>
    <row r="175" spans="1:4" x14ac:dyDescent="0.25">
      <c r="A175" s="1" t="s">
        <v>16</v>
      </c>
      <c r="B175" s="1" t="s">
        <v>14</v>
      </c>
      <c r="C175" s="1" t="s">
        <v>70</v>
      </c>
      <c r="D175" s="23">
        <v>0.63305201735750294</v>
      </c>
    </row>
    <row r="176" spans="1:4" x14ac:dyDescent="0.25">
      <c r="A176" s="1" t="s">
        <v>16</v>
      </c>
      <c r="B176" s="1" t="s">
        <v>14</v>
      </c>
      <c r="C176" s="1" t="s">
        <v>71</v>
      </c>
      <c r="D176" s="23">
        <v>3.3818561221065954E-2</v>
      </c>
    </row>
    <row r="177" spans="1:4" x14ac:dyDescent="0.25">
      <c r="A177" s="1" t="s">
        <v>16</v>
      </c>
      <c r="B177" s="1" t="s">
        <v>14</v>
      </c>
      <c r="C177" s="1" t="s">
        <v>72</v>
      </c>
      <c r="D177" s="23">
        <v>3.2731741977158814E-2</v>
      </c>
    </row>
    <row r="178" spans="1:4" x14ac:dyDescent="0.25">
      <c r="A178" s="1" t="s">
        <v>16</v>
      </c>
      <c r="B178" s="1" t="s">
        <v>14</v>
      </c>
      <c r="C178" s="1" t="s">
        <v>73</v>
      </c>
      <c r="D178" s="23">
        <v>1E-3</v>
      </c>
    </row>
    <row r="179" spans="1:4" x14ac:dyDescent="0.25">
      <c r="A179" s="1" t="s">
        <v>16</v>
      </c>
      <c r="B179" s="1" t="s">
        <v>14</v>
      </c>
      <c r="C179" s="1" t="s">
        <v>74</v>
      </c>
      <c r="D179" s="23">
        <v>1E-3</v>
      </c>
    </row>
    <row r="180" spans="1:4" x14ac:dyDescent="0.25">
      <c r="A180" s="1" t="s">
        <v>16</v>
      </c>
      <c r="B180" s="1" t="s">
        <v>14</v>
      </c>
      <c r="C180" s="1" t="s">
        <v>75</v>
      </c>
      <c r="D180" s="23">
        <v>1E-3</v>
      </c>
    </row>
    <row r="181" spans="1:4" x14ac:dyDescent="0.25">
      <c r="A181" s="1" t="s">
        <v>16</v>
      </c>
      <c r="B181" s="1" t="s">
        <v>14</v>
      </c>
      <c r="C181" s="1" t="s">
        <v>76</v>
      </c>
      <c r="D181" s="23">
        <v>1E-3</v>
      </c>
    </row>
    <row r="182" spans="1:4" x14ac:dyDescent="0.25">
      <c r="A182" s="1" t="s">
        <v>17</v>
      </c>
      <c r="B182" s="1" t="s">
        <v>15</v>
      </c>
      <c r="C182" s="1" t="s">
        <v>65</v>
      </c>
      <c r="D182" s="23">
        <v>1E-3</v>
      </c>
    </row>
    <row r="183" spans="1:4" x14ac:dyDescent="0.25">
      <c r="A183" s="1" t="s">
        <v>17</v>
      </c>
      <c r="B183" s="1" t="s">
        <v>15</v>
      </c>
      <c r="C183" s="1" t="s">
        <v>66</v>
      </c>
      <c r="D183" s="23">
        <v>1E-3</v>
      </c>
    </row>
    <row r="184" spans="1:4" x14ac:dyDescent="0.25">
      <c r="A184" s="1" t="s">
        <v>17</v>
      </c>
      <c r="B184" s="1" t="s">
        <v>15</v>
      </c>
      <c r="C184" s="1" t="s">
        <v>67</v>
      </c>
      <c r="D184" s="23">
        <v>1E-3</v>
      </c>
    </row>
    <row r="185" spans="1:4" x14ac:dyDescent="0.25">
      <c r="A185" s="1" t="s">
        <v>17</v>
      </c>
      <c r="B185" s="1" t="s">
        <v>15</v>
      </c>
      <c r="C185" s="1" t="s">
        <v>68</v>
      </c>
      <c r="D185" s="23">
        <v>1.2747584218644933E-2</v>
      </c>
    </row>
    <row r="186" spans="1:4" x14ac:dyDescent="0.25">
      <c r="A186" s="1" t="s">
        <v>17</v>
      </c>
      <c r="B186" s="1" t="s">
        <v>15</v>
      </c>
      <c r="C186" s="1" t="s">
        <v>69</v>
      </c>
      <c r="D186" s="23">
        <v>1.2737353466226566E-2</v>
      </c>
    </row>
    <row r="187" spans="1:4" x14ac:dyDescent="0.25">
      <c r="A187" s="1" t="s">
        <v>17</v>
      </c>
      <c r="B187" s="1" t="s">
        <v>15</v>
      </c>
      <c r="C187" s="1" t="s">
        <v>70</v>
      </c>
      <c r="D187" s="23">
        <v>1.2735804227046961E-2</v>
      </c>
    </row>
    <row r="188" spans="1:4" x14ac:dyDescent="0.25">
      <c r="A188" s="1" t="s">
        <v>17</v>
      </c>
      <c r="B188" s="1" t="s">
        <v>15</v>
      </c>
      <c r="C188" s="1" t="s">
        <v>71</v>
      </c>
      <c r="D188" s="23">
        <v>1.2749416593556551E-2</v>
      </c>
    </row>
    <row r="189" spans="1:4" x14ac:dyDescent="0.25">
      <c r="A189" s="1" t="s">
        <v>17</v>
      </c>
      <c r="B189" s="1" t="s">
        <v>15</v>
      </c>
      <c r="C189" s="1" t="s">
        <v>72</v>
      </c>
      <c r="D189" s="23">
        <v>1.274607586372592E-2</v>
      </c>
    </row>
    <row r="190" spans="1:4" x14ac:dyDescent="0.25">
      <c r="A190" s="1" t="s">
        <v>17</v>
      </c>
      <c r="B190" s="1" t="s">
        <v>15</v>
      </c>
      <c r="C190" s="1" t="s">
        <v>73</v>
      </c>
      <c r="D190" s="23">
        <v>1E-3</v>
      </c>
    </row>
    <row r="191" spans="1:4" x14ac:dyDescent="0.25">
      <c r="A191" s="1" t="s">
        <v>17</v>
      </c>
      <c r="B191" s="1" t="s">
        <v>15</v>
      </c>
      <c r="C191" s="1" t="s">
        <v>74</v>
      </c>
      <c r="D191" s="23">
        <v>1E-3</v>
      </c>
    </row>
    <row r="192" spans="1:4" x14ac:dyDescent="0.25">
      <c r="A192" s="1" t="s">
        <v>17</v>
      </c>
      <c r="B192" s="1" t="s">
        <v>15</v>
      </c>
      <c r="C192" s="1" t="s">
        <v>75</v>
      </c>
      <c r="D192" s="23">
        <v>1E-3</v>
      </c>
    </row>
    <row r="193" spans="1:4" x14ac:dyDescent="0.25">
      <c r="A193" s="1" t="s">
        <v>17</v>
      </c>
      <c r="B193" s="1" t="s">
        <v>15</v>
      </c>
      <c r="C193" s="1" t="s">
        <v>76</v>
      </c>
      <c r="D193" s="23">
        <v>1E-3</v>
      </c>
    </row>
    <row r="194" spans="1:4" x14ac:dyDescent="0.25">
      <c r="A194" s="1" t="s">
        <v>18</v>
      </c>
      <c r="B194" s="1" t="s">
        <v>17</v>
      </c>
      <c r="C194" s="1" t="s">
        <v>65</v>
      </c>
      <c r="D194" s="23">
        <v>1E-3</v>
      </c>
    </row>
    <row r="195" spans="1:4" x14ac:dyDescent="0.25">
      <c r="A195" s="1" t="s">
        <v>18</v>
      </c>
      <c r="B195" s="1" t="s">
        <v>17</v>
      </c>
      <c r="C195" s="1" t="s">
        <v>66</v>
      </c>
      <c r="D195" s="23">
        <v>1E-3</v>
      </c>
    </row>
    <row r="196" spans="1:4" x14ac:dyDescent="0.25">
      <c r="A196" s="1" t="s">
        <v>18</v>
      </c>
      <c r="B196" s="1" t="s">
        <v>17</v>
      </c>
      <c r="C196" s="1" t="s">
        <v>67</v>
      </c>
      <c r="D196" s="23">
        <v>1E-3</v>
      </c>
    </row>
    <row r="197" spans="1:4" x14ac:dyDescent="0.25">
      <c r="A197" s="1" t="s">
        <v>18</v>
      </c>
      <c r="B197" s="1" t="s">
        <v>17</v>
      </c>
      <c r="C197" s="1" t="s">
        <v>68</v>
      </c>
      <c r="D197" s="23">
        <v>1.2747584218644933E-2</v>
      </c>
    </row>
    <row r="198" spans="1:4" x14ac:dyDescent="0.25">
      <c r="A198" s="1" t="s">
        <v>18</v>
      </c>
      <c r="B198" s="1" t="s">
        <v>17</v>
      </c>
      <c r="C198" s="1" t="s">
        <v>69</v>
      </c>
      <c r="D198" s="23">
        <v>1.27238848429676E-2</v>
      </c>
    </row>
    <row r="199" spans="1:4" x14ac:dyDescent="0.25">
      <c r="A199" s="1" t="s">
        <v>18</v>
      </c>
      <c r="B199" s="1" t="s">
        <v>17</v>
      </c>
      <c r="C199" s="1" t="s">
        <v>70</v>
      </c>
      <c r="D199" s="23">
        <v>1.2724474450386382E-2</v>
      </c>
    </row>
    <row r="200" spans="1:4" x14ac:dyDescent="0.25">
      <c r="A200" s="1" t="s">
        <v>18</v>
      </c>
      <c r="B200" s="1" t="s">
        <v>17</v>
      </c>
      <c r="C200" s="1" t="s">
        <v>71</v>
      </c>
      <c r="D200" s="23">
        <v>1.2736845692329402E-2</v>
      </c>
    </row>
    <row r="201" spans="1:4" x14ac:dyDescent="0.25">
      <c r="A201" s="1" t="s">
        <v>18</v>
      </c>
      <c r="B201" s="1" t="s">
        <v>17</v>
      </c>
      <c r="C201" s="1" t="s">
        <v>72</v>
      </c>
      <c r="D201" s="23">
        <v>1.2735246962660037E-2</v>
      </c>
    </row>
    <row r="202" spans="1:4" x14ac:dyDescent="0.25">
      <c r="A202" s="1" t="s">
        <v>18</v>
      </c>
      <c r="B202" s="1" t="s">
        <v>17</v>
      </c>
      <c r="C202" s="1" t="s">
        <v>73</v>
      </c>
      <c r="D202" s="23">
        <v>1E-3</v>
      </c>
    </row>
    <row r="203" spans="1:4" x14ac:dyDescent="0.25">
      <c r="A203" s="1" t="s">
        <v>18</v>
      </c>
      <c r="B203" s="1" t="s">
        <v>17</v>
      </c>
      <c r="C203" s="1" t="s">
        <v>74</v>
      </c>
      <c r="D203" s="23">
        <v>1E-3</v>
      </c>
    </row>
    <row r="204" spans="1:4" x14ac:dyDescent="0.25">
      <c r="A204" s="1" t="s">
        <v>18</v>
      </c>
      <c r="B204" s="1" t="s">
        <v>17</v>
      </c>
      <c r="C204" s="1" t="s">
        <v>75</v>
      </c>
      <c r="D204" s="23">
        <v>1E-3</v>
      </c>
    </row>
    <row r="205" spans="1:4" x14ac:dyDescent="0.25">
      <c r="A205" s="1" t="s">
        <v>18</v>
      </c>
      <c r="B205" s="1" t="s">
        <v>17</v>
      </c>
      <c r="C205" s="1" t="s">
        <v>76</v>
      </c>
      <c r="D205" s="23">
        <v>1E-3</v>
      </c>
    </row>
    <row r="206" spans="1:4" x14ac:dyDescent="0.25">
      <c r="A206" s="1" t="s">
        <v>19</v>
      </c>
      <c r="B206" s="1" t="s">
        <v>16</v>
      </c>
      <c r="C206" s="1" t="s">
        <v>65</v>
      </c>
      <c r="D206" s="23">
        <v>1E-3</v>
      </c>
    </row>
    <row r="207" spans="1:4" x14ac:dyDescent="0.25">
      <c r="A207" s="1" t="s">
        <v>19</v>
      </c>
      <c r="B207" s="1" t="s">
        <v>16</v>
      </c>
      <c r="C207" s="1" t="s">
        <v>66</v>
      </c>
      <c r="D207" s="23">
        <v>1E-3</v>
      </c>
    </row>
    <row r="208" spans="1:4" x14ac:dyDescent="0.25">
      <c r="A208" s="1" t="s">
        <v>19</v>
      </c>
      <c r="B208" s="1" t="s">
        <v>16</v>
      </c>
      <c r="C208" s="1" t="s">
        <v>67</v>
      </c>
      <c r="D208" s="23">
        <v>1E-3</v>
      </c>
    </row>
    <row r="209" spans="1:4" x14ac:dyDescent="0.25">
      <c r="A209" s="1" t="s">
        <v>19</v>
      </c>
      <c r="B209" s="1" t="s">
        <v>16</v>
      </c>
      <c r="C209" s="1" t="s">
        <v>68</v>
      </c>
      <c r="D209" s="23">
        <v>0.90547535629690068</v>
      </c>
    </row>
    <row r="210" spans="1:4" x14ac:dyDescent="0.25">
      <c r="A210" s="1" t="s">
        <v>19</v>
      </c>
      <c r="B210" s="1" t="s">
        <v>16</v>
      </c>
      <c r="C210" s="1" t="s">
        <v>69</v>
      </c>
      <c r="D210" s="23">
        <v>0.98213167081629504</v>
      </c>
    </row>
    <row r="211" spans="1:4" x14ac:dyDescent="0.25">
      <c r="A211" s="1" t="s">
        <v>19</v>
      </c>
      <c r="B211" s="1" t="s">
        <v>16</v>
      </c>
      <c r="C211" s="1" t="s">
        <v>70</v>
      </c>
      <c r="D211" s="23">
        <v>0.18951788288046845</v>
      </c>
    </row>
    <row r="212" spans="1:4" x14ac:dyDescent="0.25">
      <c r="A212" s="1" t="s">
        <v>19</v>
      </c>
      <c r="B212" s="1" t="s">
        <v>16</v>
      </c>
      <c r="C212" s="1" t="s">
        <v>71</v>
      </c>
      <c r="D212" s="23">
        <v>3.4957073517199899E-2</v>
      </c>
    </row>
    <row r="213" spans="1:4" x14ac:dyDescent="0.25">
      <c r="A213" s="1" t="s">
        <v>19</v>
      </c>
      <c r="B213" s="1" t="s">
        <v>16</v>
      </c>
      <c r="C213" s="1" t="s">
        <v>72</v>
      </c>
      <c r="D213" s="23">
        <v>3.4309347783980829E-2</v>
      </c>
    </row>
    <row r="214" spans="1:4" x14ac:dyDescent="0.25">
      <c r="A214" s="1" t="s">
        <v>19</v>
      </c>
      <c r="B214" s="1" t="s">
        <v>16</v>
      </c>
      <c r="C214" s="1" t="s">
        <v>73</v>
      </c>
      <c r="D214" s="23">
        <v>1E-3</v>
      </c>
    </row>
    <row r="215" spans="1:4" x14ac:dyDescent="0.25">
      <c r="A215" s="1" t="s">
        <v>19</v>
      </c>
      <c r="B215" s="1" t="s">
        <v>16</v>
      </c>
      <c r="C215" s="1" t="s">
        <v>74</v>
      </c>
      <c r="D215" s="23">
        <v>1E-3</v>
      </c>
    </row>
    <row r="216" spans="1:4" x14ac:dyDescent="0.25">
      <c r="A216" s="1" t="s">
        <v>19</v>
      </c>
      <c r="B216" s="1" t="s">
        <v>16</v>
      </c>
      <c r="C216" s="1" t="s">
        <v>75</v>
      </c>
      <c r="D216" s="23">
        <v>1E-3</v>
      </c>
    </row>
    <row r="217" spans="1:4" x14ac:dyDescent="0.25">
      <c r="A217" s="1" t="s">
        <v>19</v>
      </c>
      <c r="B217" s="1" t="s">
        <v>16</v>
      </c>
      <c r="C217" s="1" t="s">
        <v>76</v>
      </c>
      <c r="D217" s="23">
        <v>1E-3</v>
      </c>
    </row>
    <row r="218" spans="1:4" x14ac:dyDescent="0.25">
      <c r="A218" s="1" t="s">
        <v>20</v>
      </c>
      <c r="B218" s="1" t="s">
        <v>167</v>
      </c>
      <c r="C218" s="1" t="s">
        <v>65</v>
      </c>
      <c r="D218" s="23">
        <v>1E-3</v>
      </c>
    </row>
    <row r="219" spans="1:4" x14ac:dyDescent="0.25">
      <c r="A219" s="1" t="s">
        <v>20</v>
      </c>
      <c r="B219" s="1" t="s">
        <v>167</v>
      </c>
      <c r="C219" s="1" t="s">
        <v>66</v>
      </c>
      <c r="D219" s="23">
        <v>1E-3</v>
      </c>
    </row>
    <row r="220" spans="1:4" x14ac:dyDescent="0.25">
      <c r="A220" s="1" t="s">
        <v>20</v>
      </c>
      <c r="B220" s="1" t="s">
        <v>167</v>
      </c>
      <c r="C220" s="1" t="s">
        <v>67</v>
      </c>
      <c r="D220" s="23">
        <v>1E-3</v>
      </c>
    </row>
    <row r="221" spans="1:4" x14ac:dyDescent="0.25">
      <c r="A221" s="1" t="s">
        <v>20</v>
      </c>
      <c r="B221" s="1" t="s">
        <v>167</v>
      </c>
      <c r="C221" s="1" t="s">
        <v>68</v>
      </c>
      <c r="D221" s="23">
        <v>3.2686522509291882E-2</v>
      </c>
    </row>
    <row r="222" spans="1:4" x14ac:dyDescent="0.25">
      <c r="A222" s="1" t="s">
        <v>20</v>
      </c>
      <c r="B222" s="1" t="s">
        <v>167</v>
      </c>
      <c r="C222" s="1" t="s">
        <v>69</v>
      </c>
      <c r="D222" s="23">
        <v>3.3149132510963145E-2</v>
      </c>
    </row>
    <row r="223" spans="1:4" x14ac:dyDescent="0.25">
      <c r="A223" s="1" t="s">
        <v>20</v>
      </c>
      <c r="B223" s="1" t="s">
        <v>167</v>
      </c>
      <c r="C223" s="1" t="s">
        <v>70</v>
      </c>
      <c r="D223" s="23">
        <v>3.3740888353177692E-2</v>
      </c>
    </row>
    <row r="224" spans="1:4" x14ac:dyDescent="0.25">
      <c r="A224" s="1" t="s">
        <v>20</v>
      </c>
      <c r="B224" s="1" t="s">
        <v>167</v>
      </c>
      <c r="C224" s="1" t="s">
        <v>71</v>
      </c>
      <c r="D224" s="23">
        <v>3.3362615601907279E-2</v>
      </c>
    </row>
    <row r="225" spans="1:4" x14ac:dyDescent="0.25">
      <c r="A225" s="1" t="s">
        <v>20</v>
      </c>
      <c r="B225" s="1" t="s">
        <v>167</v>
      </c>
      <c r="C225" s="1" t="s">
        <v>72</v>
      </c>
      <c r="D225" s="23">
        <v>3.304941362066794E-2</v>
      </c>
    </row>
    <row r="226" spans="1:4" x14ac:dyDescent="0.25">
      <c r="A226" s="1" t="s">
        <v>20</v>
      </c>
      <c r="B226" s="1" t="s">
        <v>167</v>
      </c>
      <c r="C226" s="1" t="s">
        <v>73</v>
      </c>
      <c r="D226" s="23">
        <v>1E-3</v>
      </c>
    </row>
    <row r="227" spans="1:4" x14ac:dyDescent="0.25">
      <c r="A227" s="1" t="s">
        <v>20</v>
      </c>
      <c r="B227" s="1" t="s">
        <v>167</v>
      </c>
      <c r="C227" s="1" t="s">
        <v>74</v>
      </c>
      <c r="D227" s="23">
        <v>1E-3</v>
      </c>
    </row>
    <row r="228" spans="1:4" x14ac:dyDescent="0.25">
      <c r="A228" s="1" t="s">
        <v>20</v>
      </c>
      <c r="B228" s="1" t="s">
        <v>167</v>
      </c>
      <c r="C228" s="1" t="s">
        <v>75</v>
      </c>
      <c r="D228" s="23">
        <v>1E-3</v>
      </c>
    </row>
    <row r="229" spans="1:4" x14ac:dyDescent="0.25">
      <c r="A229" s="1" t="s">
        <v>20</v>
      </c>
      <c r="B229" s="1" t="s">
        <v>167</v>
      </c>
      <c r="C229" s="1" t="s">
        <v>76</v>
      </c>
      <c r="D229" s="23">
        <v>1E-3</v>
      </c>
    </row>
    <row r="230" spans="1:4" x14ac:dyDescent="0.25">
      <c r="A230" s="1" t="s">
        <v>21</v>
      </c>
      <c r="B230" s="1" t="s">
        <v>20</v>
      </c>
      <c r="C230" s="1" t="s">
        <v>65</v>
      </c>
      <c r="D230" s="23">
        <v>1E-3</v>
      </c>
    </row>
    <row r="231" spans="1:4" x14ac:dyDescent="0.25">
      <c r="A231" s="1" t="s">
        <v>21</v>
      </c>
      <c r="B231" s="1" t="s">
        <v>20</v>
      </c>
      <c r="C231" s="1" t="s">
        <v>66</v>
      </c>
      <c r="D231" s="23">
        <v>1E-3</v>
      </c>
    </row>
    <row r="232" spans="1:4" x14ac:dyDescent="0.25">
      <c r="A232" s="1" t="s">
        <v>21</v>
      </c>
      <c r="B232" s="1" t="s">
        <v>20</v>
      </c>
      <c r="C232" s="1" t="s">
        <v>67</v>
      </c>
      <c r="D232" s="23">
        <v>1E-3</v>
      </c>
    </row>
    <row r="233" spans="1:4" x14ac:dyDescent="0.25">
      <c r="A233" s="1" t="s">
        <v>21</v>
      </c>
      <c r="B233" s="1" t="s">
        <v>20</v>
      </c>
      <c r="C233" s="1" t="s">
        <v>68</v>
      </c>
      <c r="D233" s="23">
        <v>4.4925385064238141E-2</v>
      </c>
    </row>
    <row r="234" spans="1:4" x14ac:dyDescent="0.25">
      <c r="A234" s="1" t="s">
        <v>21</v>
      </c>
      <c r="B234" s="1" t="s">
        <v>20</v>
      </c>
      <c r="C234" s="1" t="s">
        <v>69</v>
      </c>
      <c r="D234" s="23">
        <v>3.4327150202422545E-2</v>
      </c>
    </row>
    <row r="235" spans="1:4" x14ac:dyDescent="0.25">
      <c r="A235" s="1" t="s">
        <v>21</v>
      </c>
      <c r="B235" s="1" t="s">
        <v>20</v>
      </c>
      <c r="C235" s="1" t="s">
        <v>70</v>
      </c>
      <c r="D235" s="23">
        <v>3.3183990168612877E-2</v>
      </c>
    </row>
    <row r="236" spans="1:4" x14ac:dyDescent="0.25">
      <c r="A236" s="1" t="s">
        <v>21</v>
      </c>
      <c r="B236" s="1" t="s">
        <v>20</v>
      </c>
      <c r="C236" s="1" t="s">
        <v>71</v>
      </c>
      <c r="D236" s="23">
        <v>3.2880925246306543E-2</v>
      </c>
    </row>
    <row r="237" spans="1:4" x14ac:dyDescent="0.25">
      <c r="A237" s="1" t="s">
        <v>21</v>
      </c>
      <c r="B237" s="1" t="s">
        <v>20</v>
      </c>
      <c r="C237" s="1" t="s">
        <v>72</v>
      </c>
      <c r="D237" s="23">
        <v>3.2835713085360381E-2</v>
      </c>
    </row>
    <row r="238" spans="1:4" x14ac:dyDescent="0.25">
      <c r="A238" s="1" t="s">
        <v>21</v>
      </c>
      <c r="B238" s="1" t="s">
        <v>20</v>
      </c>
      <c r="C238" s="1" t="s">
        <v>73</v>
      </c>
      <c r="D238" s="23">
        <v>1E-3</v>
      </c>
    </row>
    <row r="239" spans="1:4" x14ac:dyDescent="0.25">
      <c r="A239" s="1" t="s">
        <v>21</v>
      </c>
      <c r="B239" s="1" t="s">
        <v>20</v>
      </c>
      <c r="C239" s="1" t="s">
        <v>74</v>
      </c>
      <c r="D239" s="23">
        <v>1E-3</v>
      </c>
    </row>
    <row r="240" spans="1:4" x14ac:dyDescent="0.25">
      <c r="A240" s="1" t="s">
        <v>21</v>
      </c>
      <c r="B240" s="1" t="s">
        <v>20</v>
      </c>
      <c r="C240" s="1" t="s">
        <v>75</v>
      </c>
      <c r="D240" s="23">
        <v>1E-3</v>
      </c>
    </row>
    <row r="241" spans="1:4" x14ac:dyDescent="0.25">
      <c r="A241" s="1" t="s">
        <v>21</v>
      </c>
      <c r="B241" s="1" t="s">
        <v>20</v>
      </c>
      <c r="C241" s="1" t="s">
        <v>76</v>
      </c>
      <c r="D241" s="23">
        <v>1E-3</v>
      </c>
    </row>
    <row r="242" spans="1:4" x14ac:dyDescent="0.25">
      <c r="A242" s="1" t="s">
        <v>165</v>
      </c>
      <c r="B242" s="1" t="s">
        <v>168</v>
      </c>
      <c r="C242" s="1" t="s">
        <v>65</v>
      </c>
      <c r="D242" s="23">
        <v>1E-3</v>
      </c>
    </row>
    <row r="243" spans="1:4" x14ac:dyDescent="0.25">
      <c r="A243" s="1" t="s">
        <v>165</v>
      </c>
      <c r="B243" s="1" t="s">
        <v>168</v>
      </c>
      <c r="C243" s="1" t="s">
        <v>66</v>
      </c>
      <c r="D243" s="23">
        <v>1E-3</v>
      </c>
    </row>
    <row r="244" spans="1:4" x14ac:dyDescent="0.25">
      <c r="A244" s="1" t="s">
        <v>165</v>
      </c>
      <c r="B244" s="1" t="s">
        <v>168</v>
      </c>
      <c r="C244" s="1" t="s">
        <v>67</v>
      </c>
      <c r="D244" s="23">
        <v>1E-3</v>
      </c>
    </row>
    <row r="245" spans="1:4" x14ac:dyDescent="0.25">
      <c r="A245" s="1" t="s">
        <v>165</v>
      </c>
      <c r="B245" s="1" t="s">
        <v>168</v>
      </c>
      <c r="C245" s="1" t="s">
        <v>68</v>
      </c>
      <c r="D245" s="23">
        <v>4.1421087346427098E-2</v>
      </c>
    </row>
    <row r="246" spans="1:4" x14ac:dyDescent="0.25">
      <c r="A246" s="1" t="s">
        <v>165</v>
      </c>
      <c r="B246" s="1" t="s">
        <v>168</v>
      </c>
      <c r="C246" s="1" t="s">
        <v>69</v>
      </c>
      <c r="D246" s="23">
        <v>5.6235795207994127E-2</v>
      </c>
    </row>
    <row r="247" spans="1:4" x14ac:dyDescent="0.25">
      <c r="A247" s="1" t="s">
        <v>165</v>
      </c>
      <c r="B247" s="1" t="s">
        <v>168</v>
      </c>
      <c r="C247" s="1" t="s">
        <v>70</v>
      </c>
      <c r="D247" s="23">
        <v>3.8699957515924498E-2</v>
      </c>
    </row>
    <row r="248" spans="1:4" x14ac:dyDescent="0.25">
      <c r="A248" s="1" t="s">
        <v>165</v>
      </c>
      <c r="B248" s="1" t="s">
        <v>168</v>
      </c>
      <c r="C248" s="1" t="s">
        <v>71</v>
      </c>
      <c r="D248" s="23">
        <v>3.3901941696816477E-2</v>
      </c>
    </row>
    <row r="249" spans="1:4" x14ac:dyDescent="0.25">
      <c r="A249" s="1" t="s">
        <v>165</v>
      </c>
      <c r="B249" s="1" t="s">
        <v>168</v>
      </c>
      <c r="C249" s="1" t="s">
        <v>72</v>
      </c>
      <c r="D249" s="23">
        <v>3.3755705383238375E-2</v>
      </c>
    </row>
    <row r="250" spans="1:4" x14ac:dyDescent="0.25">
      <c r="A250" s="1" t="s">
        <v>165</v>
      </c>
      <c r="B250" s="1" t="s">
        <v>168</v>
      </c>
      <c r="C250" s="1" t="s">
        <v>73</v>
      </c>
      <c r="D250" s="23">
        <v>1E-3</v>
      </c>
    </row>
    <row r="251" spans="1:4" x14ac:dyDescent="0.25">
      <c r="A251" s="1" t="s">
        <v>165</v>
      </c>
      <c r="B251" s="1" t="s">
        <v>168</v>
      </c>
      <c r="C251" s="1" t="s">
        <v>74</v>
      </c>
      <c r="D251" s="23">
        <v>1E-3</v>
      </c>
    </row>
    <row r="252" spans="1:4" x14ac:dyDescent="0.25">
      <c r="A252" s="1" t="s">
        <v>165</v>
      </c>
      <c r="B252" s="1" t="s">
        <v>168</v>
      </c>
      <c r="C252" s="1" t="s">
        <v>75</v>
      </c>
      <c r="D252" s="23">
        <v>1E-3</v>
      </c>
    </row>
    <row r="253" spans="1:4" x14ac:dyDescent="0.25">
      <c r="A253" s="1" t="s">
        <v>165</v>
      </c>
      <c r="B253" s="1" t="s">
        <v>168</v>
      </c>
      <c r="C253" s="1" t="s">
        <v>76</v>
      </c>
      <c r="D253" s="23">
        <v>1E-3</v>
      </c>
    </row>
    <row r="254" spans="1:4" x14ac:dyDescent="0.25">
      <c r="A254" s="1" t="s">
        <v>22</v>
      </c>
      <c r="B254" s="1" t="s">
        <v>0</v>
      </c>
      <c r="C254" s="1" t="s">
        <v>65</v>
      </c>
      <c r="D254" s="23">
        <v>1E-3</v>
      </c>
    </row>
    <row r="255" spans="1:4" x14ac:dyDescent="0.25">
      <c r="A255" s="1" t="s">
        <v>22</v>
      </c>
      <c r="B255" s="1" t="s">
        <v>0</v>
      </c>
      <c r="C255" s="1" t="s">
        <v>66</v>
      </c>
      <c r="D255" s="23">
        <v>1E-3</v>
      </c>
    </row>
    <row r="256" spans="1:4" x14ac:dyDescent="0.25">
      <c r="A256" s="1" t="s">
        <v>22</v>
      </c>
      <c r="B256" s="1" t="s">
        <v>0</v>
      </c>
      <c r="C256" s="1" t="s">
        <v>67</v>
      </c>
      <c r="D256" s="23">
        <v>1E-3</v>
      </c>
    </row>
    <row r="257" spans="1:4" x14ac:dyDescent="0.25">
      <c r="A257" s="1" t="s">
        <v>22</v>
      </c>
      <c r="B257" s="1" t="s">
        <v>0</v>
      </c>
      <c r="C257" s="1" t="s">
        <v>68</v>
      </c>
      <c r="D257" s="23">
        <v>1.4944708539186446E-2</v>
      </c>
    </row>
    <row r="258" spans="1:4" x14ac:dyDescent="0.25">
      <c r="A258" s="1" t="s">
        <v>22</v>
      </c>
      <c r="B258" s="1" t="s">
        <v>0</v>
      </c>
      <c r="C258" s="1" t="s">
        <v>69</v>
      </c>
      <c r="D258" s="23">
        <v>1.4944708539186446E-2</v>
      </c>
    </row>
    <row r="259" spans="1:4" x14ac:dyDescent="0.25">
      <c r="A259" s="1" t="s">
        <v>22</v>
      </c>
      <c r="B259" s="1" t="s">
        <v>0</v>
      </c>
      <c r="C259" s="1" t="s">
        <v>70</v>
      </c>
      <c r="D259" s="23">
        <v>1.4944708539186446E-2</v>
      </c>
    </row>
    <row r="260" spans="1:4" x14ac:dyDescent="0.25">
      <c r="A260" s="1" t="s">
        <v>22</v>
      </c>
      <c r="B260" s="1" t="s">
        <v>0</v>
      </c>
      <c r="C260" s="1" t="s">
        <v>71</v>
      </c>
      <c r="D260" s="23">
        <v>1.4944708539186446E-2</v>
      </c>
    </row>
    <row r="261" spans="1:4" x14ac:dyDescent="0.25">
      <c r="A261" s="1" t="s">
        <v>22</v>
      </c>
      <c r="B261" s="1" t="s">
        <v>0</v>
      </c>
      <c r="C261" s="1" t="s">
        <v>72</v>
      </c>
      <c r="D261" s="23">
        <v>1.4944708539186446E-2</v>
      </c>
    </row>
    <row r="262" spans="1:4" x14ac:dyDescent="0.25">
      <c r="A262" s="1" t="s">
        <v>22</v>
      </c>
      <c r="B262" s="1" t="s">
        <v>0</v>
      </c>
      <c r="C262" s="1" t="s">
        <v>73</v>
      </c>
      <c r="D262" s="23">
        <v>1E-3</v>
      </c>
    </row>
    <row r="263" spans="1:4" x14ac:dyDescent="0.25">
      <c r="A263" s="1" t="s">
        <v>22</v>
      </c>
      <c r="B263" s="1" t="s">
        <v>0</v>
      </c>
      <c r="C263" s="1" t="s">
        <v>74</v>
      </c>
      <c r="D263" s="23">
        <v>1E-3</v>
      </c>
    </row>
    <row r="264" spans="1:4" x14ac:dyDescent="0.25">
      <c r="A264" s="1" t="s">
        <v>22</v>
      </c>
      <c r="B264" s="1" t="s">
        <v>0</v>
      </c>
      <c r="C264" s="1" t="s">
        <v>75</v>
      </c>
      <c r="D264" s="23">
        <v>1E-3</v>
      </c>
    </row>
    <row r="265" spans="1:4" x14ac:dyDescent="0.25">
      <c r="A265" s="1" t="s">
        <v>22</v>
      </c>
      <c r="B265" s="1" t="s">
        <v>0</v>
      </c>
      <c r="C265" s="1" t="s">
        <v>76</v>
      </c>
      <c r="D265" s="23">
        <v>1E-3</v>
      </c>
    </row>
    <row r="266" spans="1:4" x14ac:dyDescent="0.25">
      <c r="A266" s="1" t="s">
        <v>168</v>
      </c>
      <c r="B266" s="1" t="s">
        <v>19</v>
      </c>
      <c r="C266" s="1" t="s">
        <v>65</v>
      </c>
      <c r="D266" s="23">
        <v>1E-3</v>
      </c>
    </row>
    <row r="267" spans="1:4" x14ac:dyDescent="0.25">
      <c r="A267" s="1" t="s">
        <v>168</v>
      </c>
      <c r="B267" s="1" t="s">
        <v>19</v>
      </c>
      <c r="C267" s="1" t="s">
        <v>66</v>
      </c>
      <c r="D267" s="23">
        <v>1E-3</v>
      </c>
    </row>
    <row r="268" spans="1:4" x14ac:dyDescent="0.25">
      <c r="A268" s="1" t="s">
        <v>168</v>
      </c>
      <c r="B268" s="1" t="s">
        <v>19</v>
      </c>
      <c r="C268" s="1" t="s">
        <v>67</v>
      </c>
      <c r="D268" s="23">
        <v>1E-3</v>
      </c>
    </row>
    <row r="269" spans="1:4" x14ac:dyDescent="0.25">
      <c r="A269" s="1" t="s">
        <v>168</v>
      </c>
      <c r="B269" s="1" t="s">
        <v>19</v>
      </c>
      <c r="C269" s="1" t="s">
        <v>68</v>
      </c>
      <c r="D269" s="23">
        <v>3.2686522509291882E-2</v>
      </c>
    </row>
    <row r="270" spans="1:4" x14ac:dyDescent="0.25">
      <c r="A270" s="1" t="s">
        <v>168</v>
      </c>
      <c r="B270" s="1" t="s">
        <v>19</v>
      </c>
      <c r="C270" s="1" t="s">
        <v>69</v>
      </c>
      <c r="D270" s="23">
        <v>3.5005043781008126E-2</v>
      </c>
    </row>
    <row r="271" spans="1:4" x14ac:dyDescent="0.25">
      <c r="A271" s="1" t="s">
        <v>168</v>
      </c>
      <c r="B271" s="1" t="s">
        <v>19</v>
      </c>
      <c r="C271" s="1" t="s">
        <v>70</v>
      </c>
      <c r="D271" s="23">
        <v>3.2686522509291882E-2</v>
      </c>
    </row>
    <row r="272" spans="1:4" x14ac:dyDescent="0.25">
      <c r="A272" s="1" t="s">
        <v>168</v>
      </c>
      <c r="B272" s="1" t="s">
        <v>19</v>
      </c>
      <c r="C272" s="1" t="s">
        <v>71</v>
      </c>
      <c r="D272" s="23">
        <v>3.2686522509291882E-2</v>
      </c>
    </row>
    <row r="273" spans="1:4" x14ac:dyDescent="0.25">
      <c r="A273" s="1" t="s">
        <v>168</v>
      </c>
      <c r="B273" s="1" t="s">
        <v>19</v>
      </c>
      <c r="C273" s="1" t="s">
        <v>72</v>
      </c>
      <c r="D273" s="23">
        <v>3.2686522509291882E-2</v>
      </c>
    </row>
    <row r="274" spans="1:4" x14ac:dyDescent="0.25">
      <c r="A274" s="1" t="s">
        <v>168</v>
      </c>
      <c r="B274" s="1" t="s">
        <v>19</v>
      </c>
      <c r="C274" s="1" t="s">
        <v>73</v>
      </c>
      <c r="D274" s="23">
        <v>1E-3</v>
      </c>
    </row>
    <row r="275" spans="1:4" x14ac:dyDescent="0.25">
      <c r="A275" s="1" t="s">
        <v>168</v>
      </c>
      <c r="B275" s="1" t="s">
        <v>19</v>
      </c>
      <c r="C275" s="1" t="s">
        <v>74</v>
      </c>
      <c r="D275" s="23">
        <v>1E-3</v>
      </c>
    </row>
    <row r="276" spans="1:4" x14ac:dyDescent="0.25">
      <c r="A276" s="1" t="s">
        <v>168</v>
      </c>
      <c r="B276" s="1" t="s">
        <v>19</v>
      </c>
      <c r="C276" s="1" t="s">
        <v>75</v>
      </c>
      <c r="D276" s="23">
        <v>1E-3</v>
      </c>
    </row>
    <row r="277" spans="1:4" x14ac:dyDescent="0.25">
      <c r="A277" s="1" t="s">
        <v>168</v>
      </c>
      <c r="B277" s="1" t="s">
        <v>19</v>
      </c>
      <c r="C277" s="1" t="s">
        <v>76</v>
      </c>
      <c r="D277" s="23">
        <v>1E-3</v>
      </c>
    </row>
    <row r="278" spans="1:4" x14ac:dyDescent="0.25">
      <c r="A278" s="1" t="s">
        <v>167</v>
      </c>
      <c r="B278" s="1" t="s">
        <v>169</v>
      </c>
      <c r="C278" s="1" t="s">
        <v>65</v>
      </c>
      <c r="D278" s="23">
        <v>1E-3</v>
      </c>
    </row>
    <row r="279" spans="1:4" x14ac:dyDescent="0.25">
      <c r="A279" s="1" t="s">
        <v>167</v>
      </c>
      <c r="B279" s="1" t="s">
        <v>169</v>
      </c>
      <c r="C279" s="1" t="s">
        <v>66</v>
      </c>
      <c r="D279" s="23">
        <v>1E-3</v>
      </c>
    </row>
    <row r="280" spans="1:4" x14ac:dyDescent="0.25">
      <c r="A280" s="1" t="s">
        <v>167</v>
      </c>
      <c r="B280" s="1" t="s">
        <v>169</v>
      </c>
      <c r="C280" s="1" t="s">
        <v>67</v>
      </c>
      <c r="D280" s="23">
        <v>1E-3</v>
      </c>
    </row>
    <row r="281" spans="1:4" x14ac:dyDescent="0.25">
      <c r="A281" s="1" t="s">
        <v>167</v>
      </c>
      <c r="B281" s="1" t="s">
        <v>169</v>
      </c>
      <c r="C281" s="1" t="s">
        <v>68</v>
      </c>
      <c r="D281" s="23">
        <v>3.2686522509291882E-2</v>
      </c>
    </row>
    <row r="282" spans="1:4" x14ac:dyDescent="0.25">
      <c r="A282" s="1" t="s">
        <v>167</v>
      </c>
      <c r="B282" s="1" t="s">
        <v>169</v>
      </c>
      <c r="C282" s="1" t="s">
        <v>69</v>
      </c>
      <c r="D282" s="23">
        <v>3.2686522509291882E-2</v>
      </c>
    </row>
    <row r="283" spans="1:4" x14ac:dyDescent="0.25">
      <c r="A283" s="1" t="s">
        <v>167</v>
      </c>
      <c r="B283" s="1" t="s">
        <v>169</v>
      </c>
      <c r="C283" s="1" t="s">
        <v>70</v>
      </c>
      <c r="D283" s="23">
        <v>3.2686522509291882E-2</v>
      </c>
    </row>
    <row r="284" spans="1:4" x14ac:dyDescent="0.25">
      <c r="A284" s="1" t="s">
        <v>167</v>
      </c>
      <c r="B284" s="1" t="s">
        <v>169</v>
      </c>
      <c r="C284" s="1" t="s">
        <v>71</v>
      </c>
      <c r="D284" s="23">
        <v>3.2686522509291882E-2</v>
      </c>
    </row>
    <row r="285" spans="1:4" x14ac:dyDescent="0.25">
      <c r="A285" s="1" t="s">
        <v>167</v>
      </c>
      <c r="B285" s="1" t="s">
        <v>169</v>
      </c>
      <c r="C285" s="1" t="s">
        <v>72</v>
      </c>
      <c r="D285" s="23">
        <v>3.2686522509291882E-2</v>
      </c>
    </row>
    <row r="286" spans="1:4" x14ac:dyDescent="0.25">
      <c r="A286" s="1" t="s">
        <v>167</v>
      </c>
      <c r="B286" s="1" t="s">
        <v>169</v>
      </c>
      <c r="C286" s="1" t="s">
        <v>73</v>
      </c>
      <c r="D286" s="23">
        <v>1E-3</v>
      </c>
    </row>
    <row r="287" spans="1:4" x14ac:dyDescent="0.25">
      <c r="A287" s="1" t="s">
        <v>167</v>
      </c>
      <c r="B287" s="1" t="s">
        <v>169</v>
      </c>
      <c r="C287" s="1" t="s">
        <v>74</v>
      </c>
      <c r="D287" s="23">
        <v>1E-3</v>
      </c>
    </row>
    <row r="288" spans="1:4" x14ac:dyDescent="0.25">
      <c r="A288" s="1" t="s">
        <v>167</v>
      </c>
      <c r="B288" s="1" t="s">
        <v>169</v>
      </c>
      <c r="C288" s="1" t="s">
        <v>75</v>
      </c>
      <c r="D288" s="23">
        <v>1E-3</v>
      </c>
    </row>
    <row r="289" spans="1:4" x14ac:dyDescent="0.25">
      <c r="A289" s="1" t="s">
        <v>167</v>
      </c>
      <c r="B289" s="1" t="s">
        <v>169</v>
      </c>
      <c r="C289" s="1" t="s">
        <v>76</v>
      </c>
      <c r="D289" s="23">
        <v>1E-3</v>
      </c>
    </row>
    <row r="290" spans="1:4" x14ac:dyDescent="0.25">
      <c r="A290" s="1" t="s">
        <v>169</v>
      </c>
      <c r="B290" s="1" t="s">
        <v>19</v>
      </c>
      <c r="C290" s="1" t="s">
        <v>65</v>
      </c>
      <c r="D290" s="23">
        <v>1E-3</v>
      </c>
    </row>
    <row r="291" spans="1:4" x14ac:dyDescent="0.25">
      <c r="A291" s="1" t="s">
        <v>169</v>
      </c>
      <c r="B291" s="1" t="s">
        <v>19</v>
      </c>
      <c r="C291" s="1" t="s">
        <v>66</v>
      </c>
      <c r="D291" s="23">
        <v>1E-3</v>
      </c>
    </row>
    <row r="292" spans="1:4" x14ac:dyDescent="0.25">
      <c r="A292" s="1" t="s">
        <v>169</v>
      </c>
      <c r="B292" s="1" t="s">
        <v>19</v>
      </c>
      <c r="C292" s="1" t="s">
        <v>67</v>
      </c>
      <c r="D292" s="23">
        <v>1E-3</v>
      </c>
    </row>
    <row r="293" spans="1:4" x14ac:dyDescent="0.25">
      <c r="A293" s="1" t="s">
        <v>169</v>
      </c>
      <c r="B293" s="1" t="s">
        <v>19</v>
      </c>
      <c r="C293" s="1" t="s">
        <v>68</v>
      </c>
      <c r="D293" s="23">
        <v>4.1421087346427098E-2</v>
      </c>
    </row>
    <row r="294" spans="1:4" x14ac:dyDescent="0.25">
      <c r="A294" s="1" t="s">
        <v>169</v>
      </c>
      <c r="B294" s="1" t="s">
        <v>19</v>
      </c>
      <c r="C294" s="1" t="s">
        <v>69</v>
      </c>
      <c r="D294" s="23">
        <v>3.5005043781008126E-2</v>
      </c>
    </row>
    <row r="295" spans="1:4" x14ac:dyDescent="0.25">
      <c r="A295" s="1" t="s">
        <v>169</v>
      </c>
      <c r="B295" s="1" t="s">
        <v>19</v>
      </c>
      <c r="C295" s="1" t="s">
        <v>70</v>
      </c>
      <c r="D295" s="23">
        <v>3.4657469820771329E-2</v>
      </c>
    </row>
    <row r="296" spans="1:4" x14ac:dyDescent="0.25">
      <c r="A296" s="1" t="s">
        <v>169</v>
      </c>
      <c r="B296" s="1" t="s">
        <v>19</v>
      </c>
      <c r="C296" s="1" t="s">
        <v>71</v>
      </c>
      <c r="D296" s="23">
        <v>3.2686522509291882E-2</v>
      </c>
    </row>
    <row r="297" spans="1:4" x14ac:dyDescent="0.25">
      <c r="A297" s="1" t="s">
        <v>169</v>
      </c>
      <c r="B297" s="1" t="s">
        <v>19</v>
      </c>
      <c r="C297" s="1" t="s">
        <v>72</v>
      </c>
      <c r="D297" s="23">
        <v>3.2686522509291882E-2</v>
      </c>
    </row>
    <row r="298" spans="1:4" x14ac:dyDescent="0.25">
      <c r="A298" s="1" t="s">
        <v>169</v>
      </c>
      <c r="B298" s="1" t="s">
        <v>19</v>
      </c>
      <c r="C298" s="1" t="s">
        <v>73</v>
      </c>
      <c r="D298" s="23">
        <v>1E-3</v>
      </c>
    </row>
    <row r="299" spans="1:4" x14ac:dyDescent="0.25">
      <c r="A299" s="1" t="s">
        <v>169</v>
      </c>
      <c r="B299" s="1" t="s">
        <v>19</v>
      </c>
      <c r="C299" s="1" t="s">
        <v>74</v>
      </c>
      <c r="D299" s="23">
        <v>1E-3</v>
      </c>
    </row>
    <row r="300" spans="1:4" x14ac:dyDescent="0.25">
      <c r="A300" s="1" t="s">
        <v>169</v>
      </c>
      <c r="B300" s="1" t="s">
        <v>19</v>
      </c>
      <c r="C300" s="1" t="s">
        <v>75</v>
      </c>
      <c r="D300" s="23">
        <v>1E-3</v>
      </c>
    </row>
    <row r="301" spans="1:4" x14ac:dyDescent="0.25">
      <c r="A301" s="1" t="s">
        <v>169</v>
      </c>
      <c r="B301" s="1" t="s">
        <v>19</v>
      </c>
      <c r="C301" s="1" t="s">
        <v>76</v>
      </c>
      <c r="D301" s="23">
        <v>1E-3</v>
      </c>
    </row>
    <row r="302" spans="1:4" x14ac:dyDescent="0.25">
      <c r="A302" s="1"/>
      <c r="B302" s="1"/>
      <c r="C302" s="1"/>
    </row>
    <row r="303" spans="1:4" x14ac:dyDescent="0.25">
      <c r="A303" s="1"/>
      <c r="B303" s="1"/>
      <c r="C303" s="1"/>
    </row>
    <row r="304" spans="1:4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B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  <row r="613" spans="1:3" x14ac:dyDescent="0.25">
      <c r="A613" s="1"/>
      <c r="B613" s="1"/>
      <c r="C613" s="1"/>
    </row>
    <row r="614" spans="1:3" x14ac:dyDescent="0.25">
      <c r="A614" s="1"/>
      <c r="B614" s="1"/>
      <c r="C614" s="1"/>
    </row>
    <row r="615" spans="1:3" x14ac:dyDescent="0.25">
      <c r="A615" s="1"/>
      <c r="B615" s="1"/>
      <c r="C615" s="1"/>
    </row>
    <row r="616" spans="1:3" x14ac:dyDescent="0.25">
      <c r="A616" s="1"/>
      <c r="B616" s="1"/>
      <c r="C616" s="1"/>
    </row>
    <row r="617" spans="1:3" x14ac:dyDescent="0.25">
      <c r="A617" s="1"/>
      <c r="B617" s="1"/>
      <c r="C617" s="1"/>
    </row>
    <row r="618" spans="1:3" x14ac:dyDescent="0.25">
      <c r="A618" s="1"/>
      <c r="B618" s="1"/>
      <c r="C618" s="1"/>
    </row>
    <row r="619" spans="1:3" x14ac:dyDescent="0.25">
      <c r="A619" s="1"/>
      <c r="B619" s="1"/>
      <c r="C619" s="1"/>
    </row>
    <row r="620" spans="1:3" x14ac:dyDescent="0.25">
      <c r="A620" s="1"/>
      <c r="B620" s="1"/>
      <c r="C620" s="1"/>
    </row>
    <row r="621" spans="1:3" x14ac:dyDescent="0.25">
      <c r="A621" s="1"/>
      <c r="B621" s="1"/>
      <c r="C621" s="1"/>
    </row>
    <row r="622" spans="1:3" x14ac:dyDescent="0.25">
      <c r="A622" s="1"/>
      <c r="B622" s="1"/>
      <c r="C622" s="1"/>
    </row>
    <row r="623" spans="1:3" x14ac:dyDescent="0.25">
      <c r="A623" s="1"/>
      <c r="B623" s="1"/>
      <c r="C623" s="1"/>
    </row>
    <row r="624" spans="1:3" x14ac:dyDescent="0.25">
      <c r="A624" s="1"/>
      <c r="B624" s="1"/>
      <c r="C624" s="1"/>
    </row>
    <row r="625" spans="1:3" x14ac:dyDescent="0.25">
      <c r="A625" s="1"/>
      <c r="B625" s="1"/>
      <c r="C625" s="1"/>
    </row>
    <row r="626" spans="1:3" x14ac:dyDescent="0.25">
      <c r="A626" s="1"/>
      <c r="B626" s="1"/>
      <c r="C626" s="1"/>
    </row>
    <row r="627" spans="1:3" x14ac:dyDescent="0.25">
      <c r="A627" s="1"/>
      <c r="B627" s="1"/>
      <c r="C627" s="1"/>
    </row>
    <row r="628" spans="1:3" x14ac:dyDescent="0.25">
      <c r="A628" s="1"/>
      <c r="B628" s="1"/>
      <c r="C628" s="1"/>
    </row>
    <row r="629" spans="1:3" x14ac:dyDescent="0.25">
      <c r="A629" s="1"/>
      <c r="B629" s="1"/>
      <c r="C629" s="1"/>
    </row>
    <row r="630" spans="1:3" x14ac:dyDescent="0.25">
      <c r="A630" s="1"/>
      <c r="B630" s="1"/>
      <c r="C630" s="1"/>
    </row>
    <row r="631" spans="1:3" x14ac:dyDescent="0.25">
      <c r="A631" s="1"/>
      <c r="B631" s="1"/>
      <c r="C631" s="1"/>
    </row>
    <row r="632" spans="1:3" x14ac:dyDescent="0.25">
      <c r="A632" s="1"/>
      <c r="B632" s="1"/>
      <c r="C632" s="1"/>
    </row>
    <row r="633" spans="1:3" x14ac:dyDescent="0.25">
      <c r="A633" s="1"/>
      <c r="B633" s="1"/>
      <c r="C633" s="1"/>
    </row>
    <row r="634" spans="1:3" x14ac:dyDescent="0.25">
      <c r="A634" s="1"/>
      <c r="B634" s="1"/>
      <c r="C634" s="1"/>
    </row>
    <row r="635" spans="1:3" x14ac:dyDescent="0.25">
      <c r="A635" s="1"/>
      <c r="B635" s="1"/>
      <c r="C635" s="1"/>
    </row>
    <row r="636" spans="1:3" x14ac:dyDescent="0.25">
      <c r="A636" s="1"/>
      <c r="B636" s="1"/>
      <c r="C636" s="1"/>
    </row>
    <row r="637" spans="1:3" x14ac:dyDescent="0.25">
      <c r="A637" s="1"/>
      <c r="B637" s="1"/>
      <c r="C637" s="1"/>
    </row>
    <row r="638" spans="1:3" x14ac:dyDescent="0.25">
      <c r="A638" s="1"/>
      <c r="B638" s="1"/>
      <c r="C638" s="1"/>
    </row>
    <row r="639" spans="1:3" x14ac:dyDescent="0.25">
      <c r="A639" s="1"/>
      <c r="B639" s="1"/>
      <c r="C639" s="1"/>
    </row>
    <row r="640" spans="1:3" x14ac:dyDescent="0.25">
      <c r="A640" s="1"/>
      <c r="B640" s="1"/>
      <c r="C640" s="1"/>
    </row>
    <row r="641" spans="1:3" x14ac:dyDescent="0.25">
      <c r="A641" s="1"/>
      <c r="B641" s="1"/>
      <c r="C641" s="1"/>
    </row>
    <row r="642" spans="1:3" x14ac:dyDescent="0.25">
      <c r="A642" s="1"/>
      <c r="B642" s="1"/>
      <c r="C642" s="1"/>
    </row>
    <row r="643" spans="1:3" x14ac:dyDescent="0.25">
      <c r="A643" s="1"/>
      <c r="B643" s="1"/>
      <c r="C643" s="1"/>
    </row>
    <row r="644" spans="1:3" x14ac:dyDescent="0.25">
      <c r="A644" s="1"/>
      <c r="B644" s="1"/>
      <c r="C644" s="1"/>
    </row>
    <row r="645" spans="1:3" x14ac:dyDescent="0.25">
      <c r="A645" s="1"/>
      <c r="B645" s="1"/>
      <c r="C645" s="1"/>
    </row>
    <row r="646" spans="1:3" x14ac:dyDescent="0.25">
      <c r="A646" s="1"/>
      <c r="B646" s="1"/>
      <c r="C646" s="1"/>
    </row>
    <row r="647" spans="1:3" x14ac:dyDescent="0.25">
      <c r="A647" s="1"/>
      <c r="B647" s="1"/>
      <c r="C647" s="1"/>
    </row>
    <row r="648" spans="1:3" x14ac:dyDescent="0.25">
      <c r="A648" s="1"/>
      <c r="B648" s="1"/>
      <c r="C648" s="1"/>
    </row>
    <row r="649" spans="1:3" x14ac:dyDescent="0.25">
      <c r="A649" s="1"/>
      <c r="B649" s="1"/>
      <c r="C649" s="1"/>
    </row>
    <row r="650" spans="1:3" x14ac:dyDescent="0.25">
      <c r="A650" s="1"/>
      <c r="B650" s="1"/>
      <c r="C650" s="1"/>
    </row>
    <row r="651" spans="1:3" x14ac:dyDescent="0.25">
      <c r="A651" s="1"/>
      <c r="B651" s="1"/>
      <c r="C651" s="1"/>
    </row>
    <row r="652" spans="1:3" x14ac:dyDescent="0.25">
      <c r="A652" s="1"/>
      <c r="B652" s="1"/>
      <c r="C652" s="1"/>
    </row>
    <row r="653" spans="1:3" x14ac:dyDescent="0.25">
      <c r="A653" s="1"/>
      <c r="B653" s="1"/>
      <c r="C653" s="1"/>
    </row>
    <row r="654" spans="1:3" x14ac:dyDescent="0.25">
      <c r="A654" s="1"/>
      <c r="B654" s="1"/>
      <c r="C654" s="1"/>
    </row>
    <row r="655" spans="1:3" x14ac:dyDescent="0.25">
      <c r="A655" s="1"/>
      <c r="B655" s="1"/>
      <c r="C655" s="1"/>
    </row>
    <row r="656" spans="1:3" x14ac:dyDescent="0.25">
      <c r="A656" s="1"/>
      <c r="B656" s="1"/>
      <c r="C656" s="1"/>
    </row>
    <row r="657" spans="1:3" x14ac:dyDescent="0.25">
      <c r="A657" s="1"/>
      <c r="B657" s="1"/>
      <c r="C657" s="1"/>
    </row>
    <row r="658" spans="1:3" x14ac:dyDescent="0.25">
      <c r="A658" s="1"/>
      <c r="B658" s="1"/>
      <c r="C6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zoomScale="55" zoomScaleNormal="55" workbookViewId="0">
      <selection activeCell="T24" sqref="T24"/>
    </sheetView>
  </sheetViews>
  <sheetFormatPr defaultRowHeight="15" x14ac:dyDescent="0.25"/>
  <cols>
    <col min="5" max="11" width="9.42578125" bestFit="1" customWidth="1"/>
    <col min="12" max="16" width="9.140625" bestFit="1" customWidth="1"/>
    <col min="17" max="17" width="53.28515625" bestFit="1" customWidth="1"/>
    <col min="18" max="18" width="57.85546875" bestFit="1" customWidth="1"/>
  </cols>
  <sheetData>
    <row r="1" spans="1:18" x14ac:dyDescent="0.25">
      <c r="A1" t="s">
        <v>81</v>
      </c>
      <c r="B1" t="s">
        <v>57</v>
      </c>
      <c r="C1" t="s">
        <v>58</v>
      </c>
      <c r="D1" t="s">
        <v>59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6" t="s">
        <v>29</v>
      </c>
      <c r="L1" s="6" t="s">
        <v>30</v>
      </c>
      <c r="M1" s="6" t="s">
        <v>31</v>
      </c>
      <c r="N1" s="6" t="s">
        <v>32</v>
      </c>
      <c r="O1" s="6" t="s">
        <v>33</v>
      </c>
      <c r="P1" s="6" t="s">
        <v>34</v>
      </c>
      <c r="Q1" s="8" t="s">
        <v>198</v>
      </c>
      <c r="R1" s="8" t="s">
        <v>199</v>
      </c>
    </row>
    <row r="2" spans="1:18" x14ac:dyDescent="0.25">
      <c r="A2" t="str">
        <f>C2&amp;D2</f>
        <v>j1j4</v>
      </c>
      <c r="B2" s="1" t="s">
        <v>37</v>
      </c>
      <c r="C2" s="1" t="s">
        <v>0</v>
      </c>
      <c r="D2" s="1" t="s">
        <v>1</v>
      </c>
      <c r="E2" s="21">
        <f>Q_Analysis_Cfs!F3</f>
        <v>285.58545417804015</v>
      </c>
      <c r="F2" s="21">
        <f>Q_Analysis_Cfs!G3</f>
        <v>357.05732639755047</v>
      </c>
      <c r="G2" s="21">
        <f>Q_Analysis_Cfs!H3</f>
        <v>398.29087548617321</v>
      </c>
      <c r="H2" s="21">
        <f>Q_Analysis_Cfs!I3</f>
        <v>363.14791635723424</v>
      </c>
      <c r="I2" s="21">
        <f>Q_Analysis_Cfs!J3</f>
        <v>242.08448212881805</v>
      </c>
      <c r="J2" s="21">
        <f>Q_Analysis_Cfs!K3</f>
        <v>902.69556196875453</v>
      </c>
      <c r="K2" s="21">
        <f>Q_Analysis_Cfs!L3</f>
        <v>1025.4540368650476</v>
      </c>
      <c r="L2" s="21">
        <f>Q_Analysis_Cfs!M3</f>
        <v>896.50462446719177</v>
      </c>
      <c r="M2" s="21">
        <f>Q_Analysis_Cfs!N3</f>
        <v>427.97839628757731</v>
      </c>
      <c r="N2" s="21">
        <f>Q_Analysis_Cfs!O3</f>
        <v>215.26927583905299</v>
      </c>
      <c r="O2" s="21">
        <f>Q_Analysis_Cfs!P3</f>
        <v>285.52582169650134</v>
      </c>
      <c r="P2" s="21">
        <f>Q_Analysis_Cfs!Q3</f>
        <v>295.18086521653925</v>
      </c>
      <c r="Q2" s="9" t="s">
        <v>200</v>
      </c>
      <c r="R2" t="str">
        <f>"http://bearriverfellows.usu.edu/wash/2003/Habitat/"&amp;A2&amp;".jpg"</f>
        <v>http://bearriverfellows.usu.edu/wash/2003/Habitat/j1j4.jpg</v>
      </c>
    </row>
    <row r="3" spans="1:18" x14ac:dyDescent="0.25">
      <c r="A3" s="23" t="str">
        <f t="shared" ref="A3:A43" si="0">C3&amp;D3</f>
        <v>j3j18</v>
      </c>
      <c r="B3" s="1" t="s">
        <v>108</v>
      </c>
      <c r="C3" s="1" t="s">
        <v>61</v>
      </c>
      <c r="D3" s="1" t="s">
        <v>2</v>
      </c>
      <c r="E3" s="21">
        <f>Q_Analysis_Cfs!F4</f>
        <v>23.301137716728118</v>
      </c>
      <c r="F3" s="21">
        <f>Q_Analysis_Cfs!G4</f>
        <v>23.301137716728118</v>
      </c>
      <c r="G3" s="21">
        <f>Q_Analysis_Cfs!H4</f>
        <v>23.301137716728118</v>
      </c>
      <c r="H3" s="21">
        <f>Q_Analysis_Cfs!I4</f>
        <v>32.178597710545802</v>
      </c>
      <c r="I3" s="21">
        <f>Q_Analysis_Cfs!J4</f>
        <v>32.178597710545802</v>
      </c>
      <c r="J3" s="21">
        <f>Q_Analysis_Cfs!K4</f>
        <v>32.178597710545802</v>
      </c>
      <c r="K3" s="21">
        <f>Q_Analysis_Cfs!L4</f>
        <v>32.178597710545802</v>
      </c>
      <c r="L3" s="21">
        <f>Q_Analysis_Cfs!M4</f>
        <v>32.178597710545802</v>
      </c>
      <c r="M3" s="21">
        <f>Q_Analysis_Cfs!N4</f>
        <v>32.178597710545802</v>
      </c>
      <c r="N3" s="21">
        <f>Q_Analysis_Cfs!O4</f>
        <v>32.178597710545802</v>
      </c>
      <c r="O3" s="21">
        <f>Q_Analysis_Cfs!P4</f>
        <v>23.301137716728118</v>
      </c>
      <c r="P3" s="21">
        <f>Q_Analysis_Cfs!Q4</f>
        <v>23.301137716728118</v>
      </c>
      <c r="Q3" s="9" t="str">
        <f>"http://bearriverfellows.usu.edu/wash/2003/Flow/"&amp;B3&amp;".jpg"</f>
        <v>http://bearriverfellows.usu.edu/wash/2003/Flow/NA.jpg</v>
      </c>
      <c r="R3" s="23" t="s">
        <v>200</v>
      </c>
    </row>
    <row r="4" spans="1:18" x14ac:dyDescent="0.25">
      <c r="A4" s="23" t="str">
        <f t="shared" si="0"/>
        <v>j4j3</v>
      </c>
      <c r="B4" s="1" t="s">
        <v>108</v>
      </c>
      <c r="C4" s="1" t="s">
        <v>1</v>
      </c>
      <c r="D4" s="1" t="s">
        <v>61</v>
      </c>
      <c r="E4" s="21">
        <f>Q_Analysis_Cfs!F5</f>
        <v>31.919366735243997</v>
      </c>
      <c r="F4" s="21">
        <f>Q_Analysis_Cfs!G5</f>
        <v>31.919366735243997</v>
      </c>
      <c r="G4" s="21">
        <f>Q_Analysis_Cfs!H5</f>
        <v>31.919366735243997</v>
      </c>
      <c r="H4" s="21">
        <f>Q_Analysis_Cfs!I5</f>
        <v>119.17999152054001</v>
      </c>
      <c r="I4" s="21">
        <f>Q_Analysis_Cfs!J5</f>
        <v>119.17999152054001</v>
      </c>
      <c r="J4" s="21">
        <f>Q_Analysis_Cfs!K5</f>
        <v>119.17999152054001</v>
      </c>
      <c r="K4" s="21">
        <f>Q_Analysis_Cfs!L5</f>
        <v>119.17999152054001</v>
      </c>
      <c r="L4" s="21">
        <f>Q_Analysis_Cfs!M5</f>
        <v>119.17999152054001</v>
      </c>
      <c r="M4" s="21">
        <f>Q_Analysis_Cfs!N5</f>
        <v>119.17999152054001</v>
      </c>
      <c r="N4" s="21">
        <f>Q_Analysis_Cfs!O5</f>
        <v>119.17999152054001</v>
      </c>
      <c r="O4" s="21">
        <f>Q_Analysis_Cfs!P5</f>
        <v>31.919366735243997</v>
      </c>
      <c r="P4" s="21">
        <f>Q_Analysis_Cfs!Q5</f>
        <v>31.919366735243997</v>
      </c>
      <c r="Q4" s="9" t="s">
        <v>200</v>
      </c>
      <c r="R4" s="23" t="s">
        <v>200</v>
      </c>
    </row>
    <row r="5" spans="1:18" x14ac:dyDescent="0.25">
      <c r="A5" s="23" t="str">
        <f t="shared" si="0"/>
        <v>j4j5</v>
      </c>
      <c r="B5" s="1" t="s">
        <v>38</v>
      </c>
      <c r="C5" s="1" t="s">
        <v>1</v>
      </c>
      <c r="D5" s="1" t="s">
        <v>3</v>
      </c>
      <c r="E5" s="21">
        <f>Q_Analysis_Cfs!F6</f>
        <v>253.66608744279617</v>
      </c>
      <c r="F5" s="21">
        <f>Q_Analysis_Cfs!G6</f>
        <v>325.13795966230651</v>
      </c>
      <c r="G5" s="21">
        <f>Q_Analysis_Cfs!H6</f>
        <v>366.37150875092925</v>
      </c>
      <c r="H5" s="21">
        <f>Q_Analysis_Cfs!I6</f>
        <v>243.96792483669421</v>
      </c>
      <c r="I5" s="21">
        <f>Q_Analysis_Cfs!J6</f>
        <v>122.90449060827804</v>
      </c>
      <c r="J5" s="21">
        <f>Q_Analysis_Cfs!K6</f>
        <v>783.51557044821459</v>
      </c>
      <c r="K5" s="21">
        <f>Q_Analysis_Cfs!L6</f>
        <v>906.27404534450773</v>
      </c>
      <c r="L5" s="21">
        <f>Q_Analysis_Cfs!M6</f>
        <v>777.32463294665195</v>
      </c>
      <c r="M5" s="21">
        <f>Q_Analysis_Cfs!N6</f>
        <v>308.79840476703731</v>
      </c>
      <c r="N5" s="21">
        <f>Q_Analysis_Cfs!O6</f>
        <v>96.089284318512981</v>
      </c>
      <c r="O5" s="21">
        <f>Q_Analysis_Cfs!P6</f>
        <v>253.60645496125738</v>
      </c>
      <c r="P5" s="21">
        <f>Q_Analysis_Cfs!Q6</f>
        <v>263.26149848129523</v>
      </c>
      <c r="Q5" s="9" t="str">
        <f>"http://bearriverfellows.usu.edu/wash/2003/Flow/"&amp;B5&amp;".jpg"</f>
        <v>http://bearriverfellows.usu.edu/wash/2003/Flow/L3.jpg</v>
      </c>
      <c r="R5" s="23" t="str">
        <f>"http://bearriverfellows.usu.edu/wash/2003/Habitat/"&amp;A5&amp;".jpg"</f>
        <v>http://bearriverfellows.usu.edu/wash/2003/Habitat/j4j5.jpg</v>
      </c>
    </row>
    <row r="6" spans="1:18" x14ac:dyDescent="0.25">
      <c r="A6" s="23" t="str">
        <f t="shared" si="0"/>
        <v>j5j18</v>
      </c>
      <c r="B6" s="1" t="s">
        <v>40</v>
      </c>
      <c r="C6" s="1" t="s">
        <v>3</v>
      </c>
      <c r="D6" s="1" t="s">
        <v>2</v>
      </c>
      <c r="E6" s="21">
        <f>Q_Analysis_Cfs!F7</f>
        <v>270.46602809511614</v>
      </c>
      <c r="F6" s="21">
        <f>Q_Analysis_Cfs!G7</f>
        <v>343.6378943092065</v>
      </c>
      <c r="G6" s="21">
        <f>Q_Analysis_Cfs!H7</f>
        <v>397.5713985338092</v>
      </c>
      <c r="H6" s="21">
        <f>Q_Analysis_Cfs!I7</f>
        <v>325.16763798957425</v>
      </c>
      <c r="I6" s="21">
        <f>Q_Analysis_Cfs!J7</f>
        <v>486.80320509513808</v>
      </c>
      <c r="J6" s="21">
        <f>Q_Analysis_Cfs!K7</f>
        <v>1201.5140938214147</v>
      </c>
      <c r="K6" s="21">
        <f>Q_Analysis_Cfs!L7</f>
        <v>1018.3736493400477</v>
      </c>
      <c r="L6" s="21">
        <f>Q_Analysis_Cfs!M7</f>
        <v>832.12443936017189</v>
      </c>
      <c r="M6" s="21">
        <f>Q_Analysis_Cfs!N7</f>
        <v>344.89827724017732</v>
      </c>
      <c r="N6" s="21">
        <f>Q_Analysis_Cfs!O7</f>
        <v>124.28918469919299</v>
      </c>
      <c r="O6" s="21">
        <f>Q_Analysis_Cfs!P7</f>
        <v>276.90637265167737</v>
      </c>
      <c r="P6" s="21">
        <f>Q_Analysis_Cfs!Q7</f>
        <v>280.46143772057525</v>
      </c>
      <c r="Q6" s="9" t="str">
        <f>"http://bearriverfellows.usu.edu/wash/2003/Flow/"&amp;B6&amp;".jpg"</f>
        <v>http://bearriverfellows.usu.edu/wash/2003/Flow/L5.jpg</v>
      </c>
      <c r="R6" s="23" t="str">
        <f>"http://bearriverfellows.usu.edu/wash/2003/Habitat/"&amp;A6&amp;".jpg"</f>
        <v>http://bearriverfellows.usu.edu/wash/2003/Habitat/j5j18.jpg</v>
      </c>
    </row>
    <row r="7" spans="1:18" x14ac:dyDescent="0.25">
      <c r="A7" s="23" t="str">
        <f t="shared" si="0"/>
        <v>j6j5</v>
      </c>
      <c r="B7" s="1" t="s">
        <v>39</v>
      </c>
      <c r="C7" s="1" t="s">
        <v>4</v>
      </c>
      <c r="D7" s="1" t="s">
        <v>3</v>
      </c>
      <c r="E7" s="21">
        <f>Q_Analysis_Cfs!F8</f>
        <v>16.79994065232</v>
      </c>
      <c r="F7" s="21">
        <f>Q_Analysis_Cfs!G8</f>
        <v>18.499934646900002</v>
      </c>
      <c r="G7" s="21">
        <f>Q_Analysis_Cfs!H8</f>
        <v>31.19988978288</v>
      </c>
      <c r="H7" s="21">
        <f>Q_Analysis_Cfs!I8</f>
        <v>81.199713152880008</v>
      </c>
      <c r="I7" s="21">
        <f>Q_Analysis_Cfs!J8</f>
        <v>363.89871448686</v>
      </c>
      <c r="J7" s="21">
        <f>Q_Analysis_Cfs!K8</f>
        <v>417.99852337320004</v>
      </c>
      <c r="K7" s="21">
        <f>Q_Analysis_Cfs!L8</f>
        <v>112.09960399554001</v>
      </c>
      <c r="L7" s="21">
        <f>Q_Analysis_Cfs!M8</f>
        <v>54.79980641352001</v>
      </c>
      <c r="M7" s="21">
        <f>Q_Analysis_Cfs!N8</f>
        <v>36.09987247314001</v>
      </c>
      <c r="N7" s="21">
        <f>Q_Analysis_Cfs!O8</f>
        <v>28.199900380679999</v>
      </c>
      <c r="O7" s="21">
        <f>Q_Analysis_Cfs!P8</f>
        <v>23.299917690420003</v>
      </c>
      <c r="P7" s="21">
        <f>Q_Analysis_Cfs!Q8</f>
        <v>17.199939239279999</v>
      </c>
      <c r="Q7" s="9" t="s">
        <v>200</v>
      </c>
      <c r="R7" s="23" t="str">
        <f>"http://bearriverfellows.usu.edu/wash/2003/Habitat/"&amp;A7&amp;".jpg"</f>
        <v>http://bearriverfellows.usu.edu/wash/2003/Habitat/j6j5.jpg</v>
      </c>
    </row>
    <row r="8" spans="1:18" x14ac:dyDescent="0.25">
      <c r="A8" s="23" t="str">
        <f t="shared" si="0"/>
        <v>j7j8</v>
      </c>
      <c r="B8" s="1" t="s">
        <v>108</v>
      </c>
      <c r="C8" s="1" t="s">
        <v>5</v>
      </c>
      <c r="D8" s="1" t="s">
        <v>62</v>
      </c>
      <c r="E8" s="21">
        <f>Q_Analysis_Cfs!F9</f>
        <v>21.152585013444</v>
      </c>
      <c r="F8" s="21">
        <f>Q_Analysis_Cfs!G9</f>
        <v>13.036088023164</v>
      </c>
      <c r="G8" s="21">
        <f>Q_Analysis_Cfs!H9</f>
        <v>4.936155312456</v>
      </c>
      <c r="H8" s="21">
        <f>Q_Analysis_Cfs!I9</f>
        <v>42.139527231168003</v>
      </c>
      <c r="I8" s="21">
        <f>Q_Analysis_Cfs!J9</f>
        <v>570.60630269625608</v>
      </c>
      <c r="J8" s="21">
        <f>Q_Analysis_Cfs!K9</f>
        <v>761.17833917211601</v>
      </c>
      <c r="K8" s="21">
        <f>Q_Analysis_Cfs!L9</f>
        <v>802.00431903322442</v>
      </c>
      <c r="L8" s="21">
        <f>Q_Analysis_Cfs!M9</f>
        <v>752.29408782367375</v>
      </c>
      <c r="M8" s="21">
        <f>Q_Analysis_Cfs!N9</f>
        <v>588.64480315016408</v>
      </c>
      <c r="N8" s="21">
        <f>Q_Analysis_Cfs!O9</f>
        <v>276.47439033625204</v>
      </c>
      <c r="O8" s="21">
        <f>Q_Analysis_Cfs!P9</f>
        <v>75.798143321472011</v>
      </c>
      <c r="P8" s="21">
        <f>Q_Analysis_Cfs!Q9</f>
        <v>25.856840411892001</v>
      </c>
      <c r="Q8" s="9" t="str">
        <f>"http://bearriverfellows.usu.edu/wash/2003/Flow/"&amp;B8&amp;".jpg"</f>
        <v>http://bearriverfellows.usu.edu/wash/2003/Flow/NA.jpg</v>
      </c>
      <c r="R8" s="23" t="s">
        <v>200</v>
      </c>
    </row>
    <row r="9" spans="1:18" x14ac:dyDescent="0.25">
      <c r="A9" s="23" t="str">
        <f t="shared" si="0"/>
        <v>j7j9</v>
      </c>
      <c r="B9" s="1" t="s">
        <v>41</v>
      </c>
      <c r="C9" s="1" t="s">
        <v>5</v>
      </c>
      <c r="D9" s="1" t="s">
        <v>6</v>
      </c>
      <c r="E9" s="21">
        <f>Q_Analysis_Cfs!F10</f>
        <v>1007.9501217719453</v>
      </c>
      <c r="F9" s="21">
        <f>Q_Analysis_Cfs!G10</f>
        <v>951.12402320824742</v>
      </c>
      <c r="G9" s="21">
        <f>Q_Analysis_Cfs!H10</f>
        <v>1226.5105140335288</v>
      </c>
      <c r="H9" s="21">
        <f>Q_Analysis_Cfs!I10</f>
        <v>1115.1552533954221</v>
      </c>
      <c r="I9" s="21">
        <f>Q_Analysis_Cfs!J10</f>
        <v>374.30298926271234</v>
      </c>
      <c r="J9" s="21">
        <f>Q_Analysis_Cfs!K10</f>
        <v>525.71643291636383</v>
      </c>
      <c r="K9" s="21">
        <f>Q_Analysis_Cfs!L10</f>
        <v>307.63745463586122</v>
      </c>
      <c r="L9" s="21">
        <f>Q_Analysis_Cfs!M10</f>
        <v>165.36313398269513</v>
      </c>
      <c r="M9" s="21">
        <f>Q_Analysis_Cfs!N10</f>
        <v>28.745426285561511</v>
      </c>
      <c r="N9" s="21">
        <f>Q_Analysis_Cfs!O10</f>
        <v>70.522426372099531</v>
      </c>
      <c r="O9" s="21">
        <f>Q_Analysis_Cfs!P10</f>
        <v>561.3633740770357</v>
      </c>
      <c r="P9" s="21">
        <f>Q_Analysis_Cfs!Q10</f>
        <v>808.76758278833154</v>
      </c>
      <c r="Q9" s="9" t="str">
        <f>"http://bearriverfellows.usu.edu/wash/2003/Flow/"&amp;B9&amp;".jpg"</f>
        <v>http://bearriverfellows.usu.edu/wash/2003/Flow/L8.jpg</v>
      </c>
      <c r="R9" s="23" t="str">
        <f>"http://bearriverfellows.usu.edu/wash/2003/Habitat/"&amp;A9&amp;".jpg"</f>
        <v>http://bearriverfellows.usu.edu/wash/2003/Habitat/j7j9.jpg</v>
      </c>
    </row>
    <row r="10" spans="1:18" x14ac:dyDescent="0.25">
      <c r="A10" s="23" t="str">
        <f t="shared" si="0"/>
        <v>j8j9</v>
      </c>
      <c r="B10" s="1" t="s">
        <v>108</v>
      </c>
      <c r="C10" s="1" t="s">
        <v>62</v>
      </c>
      <c r="D10" s="1" t="s">
        <v>6</v>
      </c>
      <c r="E10" s="21">
        <f>Q_Analysis_Cfs!F11</f>
        <v>15.441387059814122</v>
      </c>
      <c r="F10" s="21">
        <f>Q_Analysis_Cfs!G11</f>
        <v>9.5163442569097203</v>
      </c>
      <c r="G10" s="21">
        <f>Q_Analysis_Cfs!H11</f>
        <v>3.6033933780928797</v>
      </c>
      <c r="H10" s="21">
        <f>Q_Analysis_Cfs!I11</f>
        <v>11.377672352415363</v>
      </c>
      <c r="I10" s="21">
        <f>Q_Analysis_Cfs!J11</f>
        <v>154.06370172798913</v>
      </c>
      <c r="J10" s="21">
        <f>Q_Analysis_Cfs!K11</f>
        <v>205.51815157647133</v>
      </c>
      <c r="K10" s="21">
        <f>Q_Analysis_Cfs!L11</f>
        <v>216.54116613897057</v>
      </c>
      <c r="L10" s="21">
        <f>Q_Analysis_Cfs!M11</f>
        <v>203.11940371239194</v>
      </c>
      <c r="M10" s="21">
        <f>Q_Analysis_Cfs!N11</f>
        <v>158.93409685054431</v>
      </c>
      <c r="N10" s="21">
        <f>Q_Analysis_Cfs!O11</f>
        <v>74.648085390788054</v>
      </c>
      <c r="O10" s="21">
        <f>Q_Analysis_Cfs!P11</f>
        <v>55.332644624674572</v>
      </c>
      <c r="P10" s="21">
        <f>Q_Analysis_Cfs!Q11</f>
        <v>18.875493500681163</v>
      </c>
      <c r="Q10" s="9" t="str">
        <f>"http://bearriverfellows.usu.edu/wash/2003/Flow/"&amp;B10&amp;".jpg"</f>
        <v>http://bearriverfellows.usu.edu/wash/2003/Flow/NA.jpg</v>
      </c>
      <c r="R10" s="23" t="s">
        <v>200</v>
      </c>
    </row>
    <row r="11" spans="1:18" x14ac:dyDescent="0.25">
      <c r="A11" s="23" t="str">
        <f t="shared" si="0"/>
        <v>j9j12</v>
      </c>
      <c r="B11" s="1" t="s">
        <v>42</v>
      </c>
      <c r="C11" s="1" t="s">
        <v>6</v>
      </c>
      <c r="D11" s="1" t="s">
        <v>7</v>
      </c>
      <c r="E11" s="21">
        <f>Q_Analysis_Cfs!F12</f>
        <v>1023.3915088317596</v>
      </c>
      <c r="F11" s="21">
        <f>Q_Analysis_Cfs!G12</f>
        <v>960.64036746515717</v>
      </c>
      <c r="G11" s="21">
        <f>Q_Analysis_Cfs!H12</f>
        <v>1230.1139074116215</v>
      </c>
      <c r="H11" s="21">
        <f>Q_Analysis_Cfs!I12</f>
        <v>1126.5329257478375</v>
      </c>
      <c r="I11" s="21">
        <f>Q_Analysis_Cfs!J12</f>
        <v>528.3666909907015</v>
      </c>
      <c r="J11" s="21">
        <f>Q_Analysis_Cfs!K12</f>
        <v>731.23458449283521</v>
      </c>
      <c r="K11" s="21">
        <f>Q_Analysis_Cfs!L12</f>
        <v>524.17862077483187</v>
      </c>
      <c r="L11" s="21">
        <f>Q_Analysis_Cfs!M12</f>
        <v>368.48253769508705</v>
      </c>
      <c r="M11" s="21">
        <f>Q_Analysis_Cfs!N12</f>
        <v>187.67952313610581</v>
      </c>
      <c r="N11" s="21">
        <f>Q_Analysis_Cfs!O12</f>
        <v>145.1705117628876</v>
      </c>
      <c r="O11" s="21">
        <f>Q_Analysis_Cfs!P12</f>
        <v>616.69601870171027</v>
      </c>
      <c r="P11" s="21">
        <f>Q_Analysis_Cfs!Q12</f>
        <v>827.6430762890127</v>
      </c>
      <c r="Q11" s="9" t="str">
        <f>"http://bearriverfellows.usu.edu/wash/2003/Flow/"&amp;B11&amp;".jpg"</f>
        <v>http://bearriverfellows.usu.edu/wash/2003/Flow/L9.jpg</v>
      </c>
      <c r="R11" s="23" t="str">
        <f t="shared" ref="R11:R18" si="1">"http://bearriverfellows.usu.edu/wash/2003/Habitat/"&amp;A11&amp;".jpg"</f>
        <v>http://bearriverfellows.usu.edu/wash/2003/Habitat/j9j12.jpg</v>
      </c>
    </row>
    <row r="12" spans="1:18" x14ac:dyDescent="0.25">
      <c r="A12" s="23" t="str">
        <f t="shared" si="0"/>
        <v>j12j14</v>
      </c>
      <c r="B12" s="1" t="s">
        <v>43</v>
      </c>
      <c r="C12" s="1" t="s">
        <v>7</v>
      </c>
      <c r="D12" s="1" t="s">
        <v>8</v>
      </c>
      <c r="E12" s="21">
        <f>Q_Analysis_Cfs!F13</f>
        <v>1023.3915088317596</v>
      </c>
      <c r="F12" s="21">
        <f>Q_Analysis_Cfs!G13</f>
        <v>960.64036746515717</v>
      </c>
      <c r="G12" s="21">
        <f>Q_Analysis_Cfs!H13</f>
        <v>1230.1139074116215</v>
      </c>
      <c r="H12" s="21">
        <f>Q_Analysis_Cfs!I13</f>
        <v>1126.5329257478375</v>
      </c>
      <c r="I12" s="21">
        <f>Q_Analysis_Cfs!J13</f>
        <v>528.3666909907015</v>
      </c>
      <c r="J12" s="21">
        <f>Q_Analysis_Cfs!K13</f>
        <v>731.23458449283521</v>
      </c>
      <c r="K12" s="21">
        <f>Q_Analysis_Cfs!L13</f>
        <v>524.17862077483187</v>
      </c>
      <c r="L12" s="21">
        <f>Q_Analysis_Cfs!M13</f>
        <v>368.48253769508705</v>
      </c>
      <c r="M12" s="21">
        <f>Q_Analysis_Cfs!N13</f>
        <v>187.67952313610581</v>
      </c>
      <c r="N12" s="21">
        <f>Q_Analysis_Cfs!O13</f>
        <v>145.1705117628876</v>
      </c>
      <c r="O12" s="21">
        <f>Q_Analysis_Cfs!P13</f>
        <v>616.69601870171027</v>
      </c>
      <c r="P12" s="21">
        <f>Q_Analysis_Cfs!Q13</f>
        <v>827.6430762890127</v>
      </c>
      <c r="Q12" s="9" t="s">
        <v>200</v>
      </c>
      <c r="R12" s="23" t="str">
        <f t="shared" si="1"/>
        <v>http://bearriverfellows.usu.edu/wash/2003/Habitat/j12j14.jpg</v>
      </c>
    </row>
    <row r="13" spans="1:18" x14ac:dyDescent="0.25">
      <c r="A13" s="23" t="str">
        <f t="shared" si="0"/>
        <v>j14j17</v>
      </c>
      <c r="B13" s="1" t="s">
        <v>44</v>
      </c>
      <c r="C13" s="1" t="s">
        <v>8</v>
      </c>
      <c r="D13" s="1" t="s">
        <v>9</v>
      </c>
      <c r="E13" s="21">
        <f>Q_Analysis_Cfs!F14</f>
        <v>1023.3915088317596</v>
      </c>
      <c r="F13" s="21">
        <f>Q_Analysis_Cfs!G14</f>
        <v>960.64036746515717</v>
      </c>
      <c r="G13" s="21">
        <f>Q_Analysis_Cfs!H14</f>
        <v>1230.1139074116215</v>
      </c>
      <c r="H13" s="21">
        <f>Q_Analysis_Cfs!I14</f>
        <v>1126.5329257478375</v>
      </c>
      <c r="I13" s="21">
        <f>Q_Analysis_Cfs!J14</f>
        <v>528.3666909907015</v>
      </c>
      <c r="J13" s="21">
        <f>Q_Analysis_Cfs!K14</f>
        <v>731.23458449283521</v>
      </c>
      <c r="K13" s="21">
        <f>Q_Analysis_Cfs!L14</f>
        <v>524.17862077483187</v>
      </c>
      <c r="L13" s="21">
        <f>Q_Analysis_Cfs!M14</f>
        <v>368.48253769508705</v>
      </c>
      <c r="M13" s="21">
        <f>Q_Analysis_Cfs!N14</f>
        <v>187.67952313610581</v>
      </c>
      <c r="N13" s="21">
        <f>Q_Analysis_Cfs!O14</f>
        <v>145.1705117628876</v>
      </c>
      <c r="O13" s="21">
        <f>Q_Analysis_Cfs!P14</f>
        <v>616.69601870171027</v>
      </c>
      <c r="P13" s="21">
        <f>Q_Analysis_Cfs!Q14</f>
        <v>827.6430762890127</v>
      </c>
      <c r="Q13" s="9" t="s">
        <v>200</v>
      </c>
      <c r="R13" s="23" t="str">
        <f t="shared" si="1"/>
        <v>http://bearriverfellows.usu.edu/wash/2003/Habitat/j14j17.jpg</v>
      </c>
    </row>
    <row r="14" spans="1:18" x14ac:dyDescent="0.25">
      <c r="A14" s="23" t="str">
        <f t="shared" si="0"/>
        <v>j17j20</v>
      </c>
      <c r="B14" s="1" t="s">
        <v>45</v>
      </c>
      <c r="C14" s="1" t="s">
        <v>9</v>
      </c>
      <c r="D14" s="1" t="s">
        <v>10</v>
      </c>
      <c r="E14" s="21">
        <f>Q_Analysis_Cfs!F15</f>
        <v>1023.3915088317596</v>
      </c>
      <c r="F14" s="21">
        <f>Q_Analysis_Cfs!G15</f>
        <v>960.64036746515717</v>
      </c>
      <c r="G14" s="21">
        <f>Q_Analysis_Cfs!H15</f>
        <v>1230.1139074116215</v>
      </c>
      <c r="H14" s="21">
        <f>Q_Analysis_Cfs!I15</f>
        <v>1125.3032680177751</v>
      </c>
      <c r="I14" s="21">
        <f>Q_Analysis_Cfs!J15</f>
        <v>523.4480600704519</v>
      </c>
      <c r="J14" s="21">
        <f>Q_Analysis_Cfs!K15</f>
        <v>725.08629584252321</v>
      </c>
      <c r="K14" s="21">
        <f>Q_Analysis_Cfs!L15</f>
        <v>516.80067439445736</v>
      </c>
      <c r="L14" s="21">
        <f>Q_Analysis_Cfs!M15</f>
        <v>362.33424904477505</v>
      </c>
      <c r="M14" s="21">
        <f>Q_Analysis_Cfs!N15</f>
        <v>183.99054994591859</v>
      </c>
      <c r="N14" s="21">
        <f>Q_Analysis_Cfs!O15</f>
        <v>141.4815385727004</v>
      </c>
      <c r="O14" s="21">
        <f>Q_Analysis_Cfs!P15</f>
        <v>616.69601870171027</v>
      </c>
      <c r="P14" s="21">
        <f>Q_Analysis_Cfs!Q15</f>
        <v>827.6430762890127</v>
      </c>
      <c r="Q14" s="9" t="s">
        <v>200</v>
      </c>
      <c r="R14" s="23" t="str">
        <f t="shared" si="1"/>
        <v>http://bearriverfellows.usu.edu/wash/2003/Habitat/j17j20.jpg</v>
      </c>
    </row>
    <row r="15" spans="1:18" x14ac:dyDescent="0.25">
      <c r="A15" s="23" t="str">
        <f t="shared" si="0"/>
        <v>j18j7</v>
      </c>
      <c r="B15" s="1" t="s">
        <v>60</v>
      </c>
      <c r="C15" s="1" t="s">
        <v>2</v>
      </c>
      <c r="D15" s="1" t="s">
        <v>5</v>
      </c>
      <c r="E15" s="21">
        <f>Q_Analysis_Cfs!F16</f>
        <v>293.76716581184428</v>
      </c>
      <c r="F15" s="21">
        <f>Q_Analysis_Cfs!G16</f>
        <v>366.93903202593464</v>
      </c>
      <c r="G15" s="21">
        <f>Q_Analysis_Cfs!H16</f>
        <v>420.87253625053734</v>
      </c>
      <c r="H15" s="21">
        <f>Q_Analysis_Cfs!I16</f>
        <v>357.34623570012008</v>
      </c>
      <c r="I15" s="21">
        <f>Q_Analysis_Cfs!J16</f>
        <v>518.98180280568386</v>
      </c>
      <c r="J15" s="21">
        <f>Q_Analysis_Cfs!K16</f>
        <v>1233.6926915319605</v>
      </c>
      <c r="K15" s="21">
        <f>Q_Analysis_Cfs!L16</f>
        <v>1050.5522470505935</v>
      </c>
      <c r="L15" s="21">
        <f>Q_Analysis_Cfs!M16</f>
        <v>864.30303707071766</v>
      </c>
      <c r="M15" s="21">
        <f>Q_Analysis_Cfs!N16</f>
        <v>377.07687495072315</v>
      </c>
      <c r="N15" s="21">
        <f>Q_Analysis_Cfs!O16</f>
        <v>156.46778240973879</v>
      </c>
      <c r="O15" s="21">
        <f>Q_Analysis_Cfs!P16</f>
        <v>300.20751036840551</v>
      </c>
      <c r="P15" s="21">
        <f>Q_Analysis_Cfs!Q16</f>
        <v>303.76257543730333</v>
      </c>
      <c r="Q15" s="9" t="str">
        <f>"http://bearriverfellows.usu.edu/wash/2003/Flow/"&amp;B15&amp;".jpg"</f>
        <v>http://bearriverfellows.usu.edu/wash/2003/Flow/L7.jpg</v>
      </c>
      <c r="R15" s="23" t="str">
        <f t="shared" si="1"/>
        <v>http://bearriverfellows.usu.edu/wash/2003/Habitat/j18j7.jpg</v>
      </c>
    </row>
    <row r="16" spans="1:18" x14ac:dyDescent="0.25">
      <c r="A16" s="23" t="str">
        <f t="shared" si="0"/>
        <v>j19j20</v>
      </c>
      <c r="B16" s="1" t="s">
        <v>46</v>
      </c>
      <c r="C16" s="1" t="s">
        <v>11</v>
      </c>
      <c r="D16" s="1" t="s">
        <v>10</v>
      </c>
      <c r="E16" s="21">
        <f>Q_Analysis_Cfs!F17</f>
        <v>90.399820418713418</v>
      </c>
      <c r="F16" s="21">
        <f>Q_Analysis_Cfs!G17</f>
        <v>44.09991239452723</v>
      </c>
      <c r="G16" s="21">
        <f>Q_Analysis_Cfs!H17</f>
        <v>186.99962852101115</v>
      </c>
      <c r="H16" s="21">
        <f>Q_Analysis_Cfs!I17</f>
        <v>424.09915751743756</v>
      </c>
      <c r="I16" s="21">
        <f>Q_Analysis_Cfs!J17</f>
        <v>631.59874531481626</v>
      </c>
      <c r="J16" s="21">
        <f>Q_Analysis_Cfs!K17</f>
        <v>509.69898747144049</v>
      </c>
      <c r="K16" s="21">
        <f>Q_Analysis_Cfs!L17</f>
        <v>326.29935179896228</v>
      </c>
      <c r="L16" s="21">
        <f>Q_Analysis_Cfs!M17</f>
        <v>207.29958819468243</v>
      </c>
      <c r="M16" s="21">
        <f>Q_Analysis_Cfs!N17</f>
        <v>304.5993949064171</v>
      </c>
      <c r="N16" s="21">
        <f>Q_Analysis_Cfs!O17</f>
        <v>467.39907150117966</v>
      </c>
      <c r="O16" s="21">
        <f>Q_Analysis_Cfs!P17</f>
        <v>181.99963845360443</v>
      </c>
      <c r="P16" s="21">
        <f>Q_Analysis_Cfs!Q17</f>
        <v>16.499967222442159</v>
      </c>
      <c r="Q16" s="9" t="s">
        <v>200</v>
      </c>
      <c r="R16" s="23" t="str">
        <f t="shared" si="1"/>
        <v>http://bearriverfellows.usu.edu/wash/2003/Habitat/j19j20.jpg</v>
      </c>
    </row>
    <row r="17" spans="1:18" x14ac:dyDescent="0.25">
      <c r="A17" s="23" t="str">
        <f t="shared" si="0"/>
        <v>j20j21</v>
      </c>
      <c r="B17" s="10" t="s">
        <v>47</v>
      </c>
      <c r="C17" s="1" t="s">
        <v>10</v>
      </c>
      <c r="D17" s="1" t="s">
        <v>12</v>
      </c>
      <c r="E17" s="21">
        <f>Q_Analysis_Cfs!F18</f>
        <v>1235.0805775066397</v>
      </c>
      <c r="F17" s="21">
        <f>Q_Analysis_Cfs!G18</f>
        <v>1088.1688938868569</v>
      </c>
      <c r="G17" s="21">
        <f>Q_Analysis_Cfs!H18</f>
        <v>1496.5651657301744</v>
      </c>
      <c r="H17" s="21">
        <f>Q_Analysis_Cfs!I18</f>
        <v>1620.5015481851985</v>
      </c>
      <c r="I17" s="21">
        <f>Q_Analysis_Cfs!J18</f>
        <v>1246.5626316470107</v>
      </c>
      <c r="J17" s="21">
        <f>Q_Analysis_Cfs!K18</f>
        <v>1351.5853429880051</v>
      </c>
      <c r="K17" s="21">
        <f>Q_Analysis_Cfs!L18</f>
        <v>925.32619349927961</v>
      </c>
      <c r="L17" s="21">
        <f>Q_Analysis_Cfs!M18</f>
        <v>636.08449824371746</v>
      </c>
      <c r="M17" s="21">
        <f>Q_Analysis_Cfs!N18</f>
        <v>611.05682656910699</v>
      </c>
      <c r="N17" s="21">
        <f>Q_Analysis_Cfs!O18</f>
        <v>737.92913061607703</v>
      </c>
      <c r="O17" s="21">
        <f>Q_Analysis_Cfs!P18</f>
        <v>883.2946557674918</v>
      </c>
      <c r="P17" s="21">
        <f>Q_Analysis_Cfs!Q18</f>
        <v>918.39526159774539</v>
      </c>
      <c r="Q17" s="9" t="s">
        <v>200</v>
      </c>
      <c r="R17" s="23" t="str">
        <f t="shared" si="1"/>
        <v>http://bearriverfellows.usu.edu/wash/2003/Habitat/j20j21.jpg</v>
      </c>
    </row>
    <row r="18" spans="1:18" x14ac:dyDescent="0.25">
      <c r="A18" s="23" t="str">
        <f t="shared" si="0"/>
        <v>j21j23</v>
      </c>
      <c r="B18" s="10" t="s">
        <v>48</v>
      </c>
      <c r="C18" s="1" t="s">
        <v>12</v>
      </c>
      <c r="D18" s="1" t="s">
        <v>13</v>
      </c>
      <c r="E18" s="21">
        <f>Q_Analysis_Cfs!F19</f>
        <v>1235.0805775066397</v>
      </c>
      <c r="F18" s="21">
        <f>Q_Analysis_Cfs!G19</f>
        <v>1088.1688938868569</v>
      </c>
      <c r="G18" s="21">
        <f>Q_Analysis_Cfs!H19</f>
        <v>1496.5651657301744</v>
      </c>
      <c r="H18" s="21">
        <f>Q_Analysis_Cfs!I19</f>
        <v>1620.5015481851985</v>
      </c>
      <c r="I18" s="21">
        <f>Q_Analysis_Cfs!J19</f>
        <v>1246.5626316470107</v>
      </c>
      <c r="J18" s="21">
        <f>Q_Analysis_Cfs!K19</f>
        <v>1351.5853429880051</v>
      </c>
      <c r="K18" s="21">
        <f>Q_Analysis_Cfs!L19</f>
        <v>925.32619349927961</v>
      </c>
      <c r="L18" s="21">
        <f>Q_Analysis_Cfs!M19</f>
        <v>636.08449824371746</v>
      </c>
      <c r="M18" s="21">
        <f>Q_Analysis_Cfs!N19</f>
        <v>611.05682656910699</v>
      </c>
      <c r="N18" s="21">
        <f>Q_Analysis_Cfs!O19</f>
        <v>737.92913061607703</v>
      </c>
      <c r="O18" s="21">
        <f>Q_Analysis_Cfs!P19</f>
        <v>883.2946557674918</v>
      </c>
      <c r="P18" s="21">
        <f>Q_Analysis_Cfs!Q19</f>
        <v>918.39526159774539</v>
      </c>
      <c r="Q18" s="9" t="str">
        <f>"http://bearriverfellows.usu.edu/wash/2003/Flow/"&amp;B18&amp;".jpg"</f>
        <v>http://bearriverfellows.usu.edu/wash/2003/Flow/L17.jpg</v>
      </c>
      <c r="R18" s="23" t="str">
        <f t="shared" si="1"/>
        <v>http://bearriverfellows.usu.edu/wash/2003/Habitat/j21j23.jpg</v>
      </c>
    </row>
    <row r="19" spans="1:18" x14ac:dyDescent="0.25">
      <c r="A19" s="23" t="str">
        <f t="shared" si="0"/>
        <v>j22j20</v>
      </c>
      <c r="B19" s="10" t="s">
        <v>108</v>
      </c>
      <c r="C19" s="1" t="s">
        <v>63</v>
      </c>
      <c r="D19" s="1" t="s">
        <v>10</v>
      </c>
      <c r="E19" s="21">
        <f>Q_Analysis_Cfs!F20</f>
        <v>121.28924825616681</v>
      </c>
      <c r="F19" s="21">
        <f>Q_Analysis_Cfs!G20</f>
        <v>83.428614027172486</v>
      </c>
      <c r="G19" s="21">
        <f>Q_Analysis_Cfs!H20</f>
        <v>79.451629797541543</v>
      </c>
      <c r="H19" s="21">
        <f>Q_Analysis_Cfs!I20</f>
        <v>71.099122649985787</v>
      </c>
      <c r="I19" s="21">
        <f>Q_Analysis_Cfs!J20</f>
        <v>91.515826261742589</v>
      </c>
      <c r="J19" s="21">
        <f>Q_Analysis_Cfs!K20</f>
        <v>116.80005967404141</v>
      </c>
      <c r="K19" s="21">
        <f>Q_Analysis_Cfs!L20</f>
        <v>82.226167305860059</v>
      </c>
      <c r="L19" s="21">
        <f>Q_Analysis_Cfs!M20</f>
        <v>66.450661004259899</v>
      </c>
      <c r="M19" s="21">
        <f>Q_Analysis_Cfs!N20</f>
        <v>122.46688171677133</v>
      </c>
      <c r="N19" s="21">
        <f>Q_Analysis_Cfs!O20</f>
        <v>129.04852054219702</v>
      </c>
      <c r="O19" s="21">
        <f>Q_Analysis_Cfs!P20</f>
        <v>84.598998612177041</v>
      </c>
      <c r="P19" s="21">
        <f>Q_Analysis_Cfs!Q20</f>
        <v>74.252218086290426</v>
      </c>
      <c r="Q19" s="9" t="str">
        <f>"http://bearriverfellows.usu.edu/wash/2003/Flow/"&amp;B19&amp;".jpg"</f>
        <v>http://bearriverfellows.usu.edu/wash/2003/Flow/NA.jpg</v>
      </c>
      <c r="R19" s="23" t="s">
        <v>200</v>
      </c>
    </row>
    <row r="20" spans="1:18" x14ac:dyDescent="0.25">
      <c r="A20" s="23" t="str">
        <f t="shared" si="0"/>
        <v>j24j7</v>
      </c>
      <c r="B20" s="10" t="s">
        <v>49</v>
      </c>
      <c r="C20" s="1" t="s">
        <v>14</v>
      </c>
      <c r="D20" s="1" t="s">
        <v>5</v>
      </c>
      <c r="E20" s="21">
        <f>Q_Analysis_Cfs!F21</f>
        <v>29.119633013190818</v>
      </c>
      <c r="F20" s="21">
        <f>Q_Analysis_Cfs!G21</f>
        <v>36.913621966343626</v>
      </c>
      <c r="G20" s="21">
        <f>Q_Analysis_Cfs!H21</f>
        <v>47.169902477373235</v>
      </c>
      <c r="H20" s="21">
        <f>Q_Analysis_Cfs!I21</f>
        <v>58.989676488761162</v>
      </c>
      <c r="I20" s="21">
        <f>Q_Analysis_Cfs!J21</f>
        <v>52.625986196260627</v>
      </c>
      <c r="J20" s="21">
        <f>Q_Analysis_Cfs!K21</f>
        <v>59.350369206831402</v>
      </c>
      <c r="K20" s="21">
        <f>Q_Analysis_Cfs!L21</f>
        <v>66.467472998866441</v>
      </c>
      <c r="L20" s="21">
        <f>Q_Analysis_Cfs!M21</f>
        <v>59.502473385963327</v>
      </c>
      <c r="M20" s="21">
        <f>Q_Analysis_Cfs!N21</f>
        <v>45.929012538659791</v>
      </c>
      <c r="N20" s="21">
        <f>Q_Analysis_Cfs!O21</f>
        <v>37.371218968910142</v>
      </c>
      <c r="O20" s="21">
        <f>Q_Analysis_Cfs!P21</f>
        <v>56.682333372350122</v>
      </c>
      <c r="P20" s="21">
        <f>Q_Analysis_Cfs!Q21</f>
        <v>157.70420225636559</v>
      </c>
      <c r="Q20" s="9" t="s">
        <v>200</v>
      </c>
      <c r="R20" s="23" t="str">
        <f>"http://bearriverfellows.usu.edu/wash/2003/Habitat/"&amp;A20&amp;".jpg"</f>
        <v>http://bearriverfellows.usu.edu/wash/2003/Habitat/j24j7.jpg</v>
      </c>
    </row>
    <row r="21" spans="1:18" x14ac:dyDescent="0.25">
      <c r="A21" s="23" t="str">
        <f t="shared" si="0"/>
        <v>j25j24</v>
      </c>
      <c r="B21" s="10" t="s">
        <v>50</v>
      </c>
      <c r="C21" s="1" t="s">
        <v>15</v>
      </c>
      <c r="D21" s="1" t="s">
        <v>14</v>
      </c>
      <c r="E21" s="21">
        <f>Q_Analysis_Cfs!F22</f>
        <v>29.119633013190818</v>
      </c>
      <c r="F21" s="21">
        <f>Q_Analysis_Cfs!G22</f>
        <v>28.856281966343627</v>
      </c>
      <c r="G21" s="21">
        <f>Q_Analysis_Cfs!H22</f>
        <v>36.426782477373237</v>
      </c>
      <c r="H21" s="21">
        <f>Q_Analysis_Cfs!I22</f>
        <v>41.166807111207177</v>
      </c>
      <c r="I21" s="21">
        <f>Q_Analysis_Cfs!J22</f>
        <v>35.327043496315312</v>
      </c>
      <c r="J21" s="21">
        <f>Q_Analysis_Cfs!K22</f>
        <v>34.317726267061076</v>
      </c>
      <c r="K21" s="21">
        <f>Q_Analysis_Cfs!L22</f>
        <v>42.088402954307163</v>
      </c>
      <c r="L21" s="21">
        <f>Q_Analysis_Cfs!M22</f>
        <v>40.383167086312895</v>
      </c>
      <c r="M21" s="21">
        <f>Q_Analysis_Cfs!N22</f>
        <v>40.817830024458033</v>
      </c>
      <c r="N21" s="21">
        <f>Q_Analysis_Cfs!O22</f>
        <v>36.028328968910145</v>
      </c>
      <c r="O21" s="21">
        <f>Q_Analysis_Cfs!P22</f>
        <v>36.004150696940833</v>
      </c>
      <c r="P21" s="21">
        <f>Q_Analysis_Cfs!Q22</f>
        <v>33.722177630131903</v>
      </c>
      <c r="Q21" s="9" t="s">
        <v>200</v>
      </c>
      <c r="R21" s="23" t="str">
        <f>"http://bearriverfellows.usu.edu/wash/2003/Habitat/"&amp;A21&amp;".jpg"</f>
        <v>http://bearriverfellows.usu.edu/wash/2003/Habitat/j25j24.jpg</v>
      </c>
    </row>
    <row r="22" spans="1:18" x14ac:dyDescent="0.25">
      <c r="A22" s="23" t="str">
        <f t="shared" si="0"/>
        <v>j28j24</v>
      </c>
      <c r="B22" s="10" t="s">
        <v>108</v>
      </c>
      <c r="C22" s="1" t="s">
        <v>64</v>
      </c>
      <c r="D22" s="1" t="s">
        <v>14</v>
      </c>
      <c r="E22" s="21">
        <f>Q_Analysis_Cfs!F23</f>
        <v>0</v>
      </c>
      <c r="F22" s="21">
        <f>Q_Analysis_Cfs!G23</f>
        <v>0</v>
      </c>
      <c r="G22" s="21">
        <f>Q_Analysis_Cfs!H23</f>
        <v>0</v>
      </c>
      <c r="H22" s="21">
        <f>Q_Analysis_Cfs!I23</f>
        <v>0</v>
      </c>
      <c r="I22" s="21">
        <f>Q_Analysis_Cfs!J23</f>
        <v>5.8069170358566362</v>
      </c>
      <c r="J22" s="21">
        <f>Q_Analysis_Cfs!K23</f>
        <v>7.8929843204082326</v>
      </c>
      <c r="K22" s="21">
        <f>Q_Analysis_Cfs!L23</f>
        <v>7.4781141768152271</v>
      </c>
      <c r="L22" s="21">
        <f>Q_Analysis_Cfs!M23</f>
        <v>6.6637609558366204</v>
      </c>
      <c r="M22" s="21">
        <f>Q_Analysis_Cfs!N23</f>
        <v>3.7682925142017543</v>
      </c>
      <c r="N22" s="21">
        <f>Q_Analysis_Cfs!O23</f>
        <v>0</v>
      </c>
      <c r="O22" s="21">
        <f>Q_Analysis_Cfs!P23</f>
        <v>0</v>
      </c>
      <c r="P22" s="21">
        <f>Q_Analysis_Cfs!Q23</f>
        <v>0</v>
      </c>
      <c r="Q22" s="9" t="s">
        <v>200</v>
      </c>
      <c r="R22" s="23" t="s">
        <v>200</v>
      </c>
    </row>
    <row r="23" spans="1:18" x14ac:dyDescent="0.25">
      <c r="A23" s="23" t="str">
        <f t="shared" si="0"/>
        <v>j29j24</v>
      </c>
      <c r="B23" s="10" t="s">
        <v>51</v>
      </c>
      <c r="C23" s="1" t="s">
        <v>16</v>
      </c>
      <c r="D23" s="1" t="s">
        <v>14</v>
      </c>
      <c r="E23" s="21">
        <f>Q_Analysis_Cfs!F24</f>
        <v>0</v>
      </c>
      <c r="F23" s="21">
        <f>Q_Analysis_Cfs!G24</f>
        <v>8.0573399999999999</v>
      </c>
      <c r="G23" s="21">
        <f>Q_Analysis_Cfs!H24</f>
        <v>10.743120000000001</v>
      </c>
      <c r="H23" s="21">
        <f>Q_Analysis_Cfs!I24</f>
        <v>17.822869377553978</v>
      </c>
      <c r="I23" s="21">
        <f>Q_Analysis_Cfs!J24</f>
        <v>2.6857800000000003</v>
      </c>
      <c r="J23" s="21">
        <f>Q_Analysis_Cfs!K24</f>
        <v>1.3428900000000001</v>
      </c>
      <c r="K23" s="21">
        <f>Q_Analysis_Cfs!L24</f>
        <v>1.3428900000000001</v>
      </c>
      <c r="L23" s="21">
        <f>Q_Analysis_Cfs!M24</f>
        <v>1.3428900000000001</v>
      </c>
      <c r="M23" s="21">
        <f>Q_Analysis_Cfs!N24</f>
        <v>1.3428900000000001</v>
      </c>
      <c r="N23" s="21">
        <f>Q_Analysis_Cfs!O24</f>
        <v>1.3428900000000001</v>
      </c>
      <c r="O23" s="21">
        <f>Q_Analysis_Cfs!P24</f>
        <v>20.678182675409296</v>
      </c>
      <c r="P23" s="21">
        <f>Q_Analysis_Cfs!Q24</f>
        <v>123.9820246262337</v>
      </c>
      <c r="Q23" s="9" t="str">
        <f>"http://bearriverfellows.usu.edu/wash/2003/Flow/"&amp;B23&amp;".jpg"</f>
        <v>http://bearriverfellows.usu.edu/wash/2003/Flow/L25.jpg</v>
      </c>
      <c r="R23" s="23" t="str">
        <f>"http://bearriverfellows.usu.edu/wash/2003/Habitat/"&amp;A23&amp;".jpg"</f>
        <v>http://bearriverfellows.usu.edu/wash/2003/Habitat/j29j24.jpg</v>
      </c>
    </row>
    <row r="24" spans="1:18" x14ac:dyDescent="0.25">
      <c r="A24" s="23" t="str">
        <f t="shared" si="0"/>
        <v>j29j28</v>
      </c>
      <c r="B24" s="10" t="s">
        <v>108</v>
      </c>
      <c r="C24" s="1" t="s">
        <v>16</v>
      </c>
      <c r="D24" s="1" t="s">
        <v>64</v>
      </c>
      <c r="E24" s="21">
        <f>Q_Analysis_Cfs!F25</f>
        <v>0</v>
      </c>
      <c r="F24" s="21">
        <f>Q_Analysis_Cfs!G25</f>
        <v>0</v>
      </c>
      <c r="G24" s="21">
        <f>Q_Analysis_Cfs!H25</f>
        <v>0</v>
      </c>
      <c r="H24" s="21">
        <f>Q_Analysis_Cfs!I25</f>
        <v>0</v>
      </c>
      <c r="I24" s="21">
        <f>Q_Analysis_Cfs!J25</f>
        <v>21.507100132802357</v>
      </c>
      <c r="J24" s="21">
        <f>Q_Analysis_Cfs!K25</f>
        <v>29.233275260771229</v>
      </c>
      <c r="K24" s="21">
        <f>Q_Analysis_Cfs!L25</f>
        <v>27.696719173389727</v>
      </c>
      <c r="L24" s="21">
        <f>Q_Analysis_Cfs!M25</f>
        <v>24.680596132728223</v>
      </c>
      <c r="M24" s="21">
        <f>Q_Analysis_Cfs!N25</f>
        <v>13.956638941487977</v>
      </c>
      <c r="N24" s="21">
        <f>Q_Analysis_Cfs!O25</f>
        <v>0</v>
      </c>
      <c r="O24" s="21">
        <f>Q_Analysis_Cfs!P25</f>
        <v>0</v>
      </c>
      <c r="P24" s="21">
        <f>Q_Analysis_Cfs!Q25</f>
        <v>0</v>
      </c>
      <c r="Q24" s="9" t="s">
        <v>200</v>
      </c>
      <c r="R24" s="23" t="s">
        <v>200</v>
      </c>
    </row>
    <row r="25" spans="1:18" x14ac:dyDescent="0.25">
      <c r="A25" s="23" t="str">
        <f t="shared" si="0"/>
        <v>j29j44</v>
      </c>
      <c r="B25" s="10" t="s">
        <v>108</v>
      </c>
      <c r="C25" s="1" t="s">
        <v>16</v>
      </c>
      <c r="D25" s="1" t="s">
        <v>170</v>
      </c>
      <c r="E25" s="21">
        <f>Q_Analysis_Cfs!F26</f>
        <v>0</v>
      </c>
      <c r="F25" s="21">
        <f>Q_Analysis_Cfs!G26</f>
        <v>0</v>
      </c>
      <c r="G25" s="21">
        <f>Q_Analysis_Cfs!H26</f>
        <v>0</v>
      </c>
      <c r="H25" s="21">
        <f>Q_Analysis_Cfs!I26</f>
        <v>0</v>
      </c>
      <c r="I25" s="21">
        <f>Q_Analysis_Cfs!J26</f>
        <v>32.615724681809901</v>
      </c>
      <c r="J25" s="21">
        <f>Q_Analysis_Cfs!K26</f>
        <v>58.50655044208181</v>
      </c>
      <c r="K25" s="21">
        <f>Q_Analysis_Cfs!L26</f>
        <v>57.622466176829782</v>
      </c>
      <c r="L25" s="21">
        <f>Q_Analysis_Cfs!M26</f>
        <v>41.157982754865955</v>
      </c>
      <c r="M25" s="21">
        <f>Q_Analysis_Cfs!N26</f>
        <v>0</v>
      </c>
      <c r="N25" s="21">
        <f>Q_Analysis_Cfs!O26</f>
        <v>0</v>
      </c>
      <c r="O25" s="21">
        <f>Q_Analysis_Cfs!P26</f>
        <v>0</v>
      </c>
      <c r="P25" s="21">
        <f>Q_Analysis_Cfs!Q26</f>
        <v>0</v>
      </c>
      <c r="Q25" s="9" t="s">
        <v>200</v>
      </c>
      <c r="R25" s="23" t="s">
        <v>200</v>
      </c>
    </row>
    <row r="26" spans="1:18" x14ac:dyDescent="0.25">
      <c r="A26" s="23" t="str">
        <f t="shared" si="0"/>
        <v>j30j25</v>
      </c>
      <c r="B26" s="11" t="s">
        <v>52</v>
      </c>
      <c r="C26" s="1" t="s">
        <v>17</v>
      </c>
      <c r="D26" s="1" t="s">
        <v>15</v>
      </c>
      <c r="E26" s="21">
        <f>Q_Analysis_Cfs!F27</f>
        <v>29.119633013190818</v>
      </c>
      <c r="F26" s="21">
        <f>Q_Analysis_Cfs!G27</f>
        <v>28.856281966343627</v>
      </c>
      <c r="G26" s="21">
        <f>Q_Analysis_Cfs!H27</f>
        <v>36.426782477373237</v>
      </c>
      <c r="H26" s="21">
        <f>Q_Analysis_Cfs!I27</f>
        <v>41.166807111207177</v>
      </c>
      <c r="I26" s="21">
        <f>Q_Analysis_Cfs!J27</f>
        <v>35.327043496315312</v>
      </c>
      <c r="J26" s="21">
        <f>Q_Analysis_Cfs!K27</f>
        <v>34.317726267061076</v>
      </c>
      <c r="K26" s="21">
        <f>Q_Analysis_Cfs!L27</f>
        <v>42.088402954307163</v>
      </c>
      <c r="L26" s="21">
        <f>Q_Analysis_Cfs!M27</f>
        <v>40.383167086312895</v>
      </c>
      <c r="M26" s="21">
        <f>Q_Analysis_Cfs!N27</f>
        <v>40.817830024458033</v>
      </c>
      <c r="N26" s="21">
        <f>Q_Analysis_Cfs!O27</f>
        <v>36.028328968910145</v>
      </c>
      <c r="O26" s="21">
        <f>Q_Analysis_Cfs!P27</f>
        <v>36.004150696940833</v>
      </c>
      <c r="P26" s="21">
        <f>Q_Analysis_Cfs!Q27</f>
        <v>33.722177630131903</v>
      </c>
      <c r="Q26" s="9" t="s">
        <v>200</v>
      </c>
      <c r="R26" s="23" t="str">
        <f>"http://bearriverfellows.usu.edu/wash/2003/Habitat/"&amp;A26&amp;".jpg"</f>
        <v>http://bearriverfellows.usu.edu/wash/2003/Habitat/j30j25.jpg</v>
      </c>
    </row>
    <row r="27" spans="1:18" x14ac:dyDescent="0.25">
      <c r="A27" s="23" t="str">
        <f t="shared" si="0"/>
        <v>j31j30</v>
      </c>
      <c r="B27" s="11" t="s">
        <v>53</v>
      </c>
      <c r="C27" s="1" t="s">
        <v>18</v>
      </c>
      <c r="D27" s="1" t="s">
        <v>17</v>
      </c>
      <c r="E27" s="21">
        <f>Q_Analysis_Cfs!F28</f>
        <v>29.119633013190818</v>
      </c>
      <c r="F27" s="21">
        <f>Q_Analysis_Cfs!G28</f>
        <v>28.856281966343627</v>
      </c>
      <c r="G27" s="21">
        <f>Q_Analysis_Cfs!H28</f>
        <v>36.426782477373237</v>
      </c>
      <c r="H27" s="21">
        <f>Q_Analysis_Cfs!I28</f>
        <v>41.166807111207177</v>
      </c>
      <c r="I27" s="21">
        <f>Q_Analysis_Cfs!J28</f>
        <v>24.899278497020461</v>
      </c>
      <c r="J27" s="21">
        <f>Q_Analysis_Cfs!K28</f>
        <v>25.453643875761102</v>
      </c>
      <c r="K27" s="21">
        <f>Q_Analysis_Cfs!L28</f>
        <v>35.000481550752276</v>
      </c>
      <c r="L27" s="21">
        <f>Q_Analysis_Cfs!M28</f>
        <v>33.944986327517398</v>
      </c>
      <c r="M27" s="21">
        <f>Q_Analysis_Cfs!N28</f>
        <v>37.301537009653593</v>
      </c>
      <c r="N27" s="21">
        <f>Q_Analysis_Cfs!O28</f>
        <v>36.028328968910145</v>
      </c>
      <c r="O27" s="21">
        <f>Q_Analysis_Cfs!P28</f>
        <v>36.004150696940833</v>
      </c>
      <c r="P27" s="21">
        <f>Q_Analysis_Cfs!Q28</f>
        <v>33.722177630131903</v>
      </c>
      <c r="Q27" s="9" t="s">
        <v>200</v>
      </c>
      <c r="R27" s="23" t="str">
        <f>"http://bearriverfellows.usu.edu/wash/2003/Habitat/"&amp;A27&amp;".jpg"</f>
        <v>http://bearriverfellows.usu.edu/wash/2003/Habitat/j31j30.jpg</v>
      </c>
    </row>
    <row r="28" spans="1:18" x14ac:dyDescent="0.25">
      <c r="A28" s="23" t="str">
        <f t="shared" si="0"/>
        <v>j32j29</v>
      </c>
      <c r="B28" s="11" t="s">
        <v>54</v>
      </c>
      <c r="C28" s="1" t="s">
        <v>19</v>
      </c>
      <c r="D28" s="1" t="s">
        <v>16</v>
      </c>
      <c r="E28" s="21">
        <f>Q_Analysis_Cfs!F29</f>
        <v>19.014407137768568</v>
      </c>
      <c r="F28" s="21">
        <f>Q_Analysis_Cfs!G29</f>
        <v>19.037422641839413</v>
      </c>
      <c r="G28" s="21">
        <f>Q_Analysis_Cfs!H29</f>
        <v>51.46054997915229</v>
      </c>
      <c r="H28" s="21">
        <f>Q_Analysis_Cfs!I29</f>
        <v>82.71093112700089</v>
      </c>
      <c r="I28" s="21">
        <f>Q_Analysis_Cfs!J29</f>
        <v>81.882502575337227</v>
      </c>
      <c r="J28" s="21">
        <f>Q_Analysis_Cfs!K29</f>
        <v>36.848912785259046</v>
      </c>
      <c r="K28" s="21">
        <f>Q_Analysis_Cfs!L29</f>
        <v>0</v>
      </c>
      <c r="L28" s="21">
        <f>Q_Analysis_Cfs!M29</f>
        <v>0</v>
      </c>
      <c r="M28" s="21">
        <f>Q_Analysis_Cfs!N29</f>
        <v>8.9019055980699182</v>
      </c>
      <c r="N28" s="21">
        <f>Q_Analysis_Cfs!O29</f>
        <v>16.347785159692368</v>
      </c>
      <c r="O28" s="21">
        <f>Q_Analysis_Cfs!P29</f>
        <v>17.266170508515714</v>
      </c>
      <c r="P28" s="21">
        <f>Q_Analysis_Cfs!Q29</f>
        <v>56.83752462623368</v>
      </c>
      <c r="Q28" s="9" t="str">
        <f>"http://bearriverfellows.usu.edu/wash/2003/Flow/"&amp;B28&amp;".jpg"</f>
        <v>http://bearriverfellows.usu.edu/wash/2003/Flow/L23.jpg</v>
      </c>
      <c r="R28" s="23" t="str">
        <f>"http://bearriverfellows.usu.edu/wash/2003/Habitat/"&amp;A28&amp;".jpg"</f>
        <v>http://bearriverfellows.usu.edu/wash/2003/Habitat/j32j29.jpg</v>
      </c>
    </row>
    <row r="29" spans="1:18" x14ac:dyDescent="0.25">
      <c r="A29" s="23" t="str">
        <f t="shared" si="0"/>
        <v>j33j38</v>
      </c>
      <c r="B29" s="11" t="s">
        <v>108</v>
      </c>
      <c r="C29" s="1" t="s">
        <v>20</v>
      </c>
      <c r="D29" s="1" t="s">
        <v>166</v>
      </c>
      <c r="E29" s="21">
        <f>Q_Analysis_Cfs!F30</f>
        <v>0</v>
      </c>
      <c r="F29" s="21">
        <f>Q_Analysis_Cfs!G30</f>
        <v>0</v>
      </c>
      <c r="G29" s="21">
        <f>Q_Analysis_Cfs!H30</f>
        <v>0</v>
      </c>
      <c r="H29" s="21">
        <f>Q_Analysis_Cfs!I30</f>
        <v>0</v>
      </c>
      <c r="I29" s="21">
        <f>Q_Analysis_Cfs!J30</f>
        <v>38.621351849240185</v>
      </c>
      <c r="J29" s="21">
        <f>Q_Analysis_Cfs!K30</f>
        <v>32.829934782592488</v>
      </c>
      <c r="K29" s="21">
        <f>Q_Analysis_Cfs!L30</f>
        <v>26.251560753906993</v>
      </c>
      <c r="L29" s="21">
        <f>Q_Analysis_Cfs!M30</f>
        <v>23.845113921464819</v>
      </c>
      <c r="M29" s="21">
        <f>Q_Analysis_Cfs!N30</f>
        <v>13.023307462238657</v>
      </c>
      <c r="N29" s="21">
        <f>Q_Analysis_Cfs!O30</f>
        <v>0</v>
      </c>
      <c r="O29" s="21">
        <f>Q_Analysis_Cfs!P30</f>
        <v>0</v>
      </c>
      <c r="P29" s="21">
        <f>Q_Analysis_Cfs!Q30</f>
        <v>0</v>
      </c>
      <c r="Q29" s="9" t="s">
        <v>200</v>
      </c>
      <c r="R29" s="23" t="s">
        <v>200</v>
      </c>
    </row>
    <row r="30" spans="1:18" x14ac:dyDescent="0.25">
      <c r="A30" s="23" t="str">
        <f t="shared" si="0"/>
        <v>j34j33</v>
      </c>
      <c r="B30" s="11" t="s">
        <v>55</v>
      </c>
      <c r="C30" s="1" t="s">
        <v>21</v>
      </c>
      <c r="D30" s="1" t="s">
        <v>20</v>
      </c>
      <c r="E30" s="21">
        <f>Q_Analysis_Cfs!F31</f>
        <v>1.0937403419743268</v>
      </c>
      <c r="F30" s="21">
        <f>Q_Analysis_Cfs!G31</f>
        <v>0</v>
      </c>
      <c r="G30" s="21">
        <f>Q_Analysis_Cfs!H31</f>
        <v>0</v>
      </c>
      <c r="H30" s="21">
        <f>Q_Analysis_Cfs!I31</f>
        <v>0</v>
      </c>
      <c r="I30" s="21">
        <f>Q_Analysis_Cfs!J31</f>
        <v>12.027833249294483</v>
      </c>
      <c r="J30" s="21">
        <f>Q_Analysis_Cfs!K31</f>
        <v>23.593286464736455</v>
      </c>
      <c r="K30" s="21">
        <f>Q_Analysis_Cfs!L31</f>
        <v>16.58222512355113</v>
      </c>
      <c r="L30" s="21">
        <f>Q_Analysis_Cfs!M31</f>
        <v>9.7151419909734109</v>
      </c>
      <c r="M30" s="21">
        <f>Q_Analysis_Cfs!N31</f>
        <v>0</v>
      </c>
      <c r="N30" s="21">
        <f>Q_Analysis_Cfs!O31</f>
        <v>0</v>
      </c>
      <c r="O30" s="21">
        <f>Q_Analysis_Cfs!P31</f>
        <v>0</v>
      </c>
      <c r="P30" s="21">
        <f>Q_Analysis_Cfs!Q31</f>
        <v>41.126814762512737</v>
      </c>
      <c r="Q30" s="9" t="s">
        <v>200</v>
      </c>
      <c r="R30" s="23" t="str">
        <f>"http://bearriverfellows.usu.edu/wash/2003/Habitat/"&amp;A30&amp;".jpg"</f>
        <v>http://bearriverfellows.usu.edu/wash/2003/Habitat/j34j33.jpg</v>
      </c>
    </row>
    <row r="31" spans="1:18" x14ac:dyDescent="0.25">
      <c r="A31" s="23" t="str">
        <f t="shared" si="0"/>
        <v>j35j40</v>
      </c>
      <c r="B31" s="11" t="s">
        <v>175</v>
      </c>
      <c r="C31" s="1" t="s">
        <v>165</v>
      </c>
      <c r="D31" s="1" t="s">
        <v>168</v>
      </c>
      <c r="E31" s="21">
        <f>Q_Analysis_Cfs!F32</f>
        <v>4.8427069596564438</v>
      </c>
      <c r="F31" s="21">
        <f>Q_Analysis_Cfs!G32</f>
        <v>9.5702247380349004</v>
      </c>
      <c r="G31" s="21">
        <f>Q_Analysis_Cfs!H32</f>
        <v>26.748233765771026</v>
      </c>
      <c r="H31" s="21">
        <f>Q_Analysis_Cfs!I32</f>
        <v>95.116409074219945</v>
      </c>
      <c r="I31" s="21">
        <f>Q_Analysis_Cfs!J32</f>
        <v>32.545096638752511</v>
      </c>
      <c r="J31" s="21">
        <f>Q_Analysis_Cfs!K32</f>
        <v>12.806641225984434</v>
      </c>
      <c r="K31" s="21">
        <f>Q_Analysis_Cfs!L32</f>
        <v>5.4866557673009719</v>
      </c>
      <c r="L31" s="21">
        <f>Q_Analysis_Cfs!M32</f>
        <v>4.2741850576218727</v>
      </c>
      <c r="M31" s="21">
        <f>Q_Analysis_Cfs!N32</f>
        <v>3.706659303304181</v>
      </c>
      <c r="N31" s="21">
        <f>Q_Analysis_Cfs!O32</f>
        <v>3.1661392898257454</v>
      </c>
      <c r="O31" s="21">
        <f>Q_Analysis_Cfs!P32</f>
        <v>3.6745211720380158</v>
      </c>
      <c r="P31" s="21">
        <f>Q_Analysis_Cfs!Q32</f>
        <v>0.84011476251273809</v>
      </c>
      <c r="Q31" s="9" t="s">
        <v>200</v>
      </c>
      <c r="R31" s="23" t="str">
        <f>"http://bearriverfellows.usu.edu/wash/2003/Habitat/"&amp;A31&amp;".jpg"</f>
        <v>http://bearriverfellows.usu.edu/wash/2003/Habitat/j35j40.jpg</v>
      </c>
    </row>
    <row r="32" spans="1:18" x14ac:dyDescent="0.25">
      <c r="A32" s="23" t="str">
        <f t="shared" si="0"/>
        <v>j36j7</v>
      </c>
      <c r="B32" t="s">
        <v>108</v>
      </c>
      <c r="C32" s="1" t="s">
        <v>107</v>
      </c>
      <c r="D32" s="1" t="s">
        <v>5</v>
      </c>
      <c r="E32" s="21">
        <f>Q_Analysis_Cfs!F33</f>
        <v>17.920666795794244</v>
      </c>
      <c r="F32" s="21">
        <f>Q_Analysis_Cfs!G33</f>
        <v>19.037422641839413</v>
      </c>
      <c r="G32" s="21">
        <f>Q_Analysis_Cfs!H33</f>
        <v>51.46054997915229</v>
      </c>
      <c r="H32" s="21">
        <f>Q_Analysis_Cfs!I33</f>
        <v>82.71093112700089</v>
      </c>
      <c r="I32" s="21">
        <f>Q_Analysis_Cfs!J33</f>
        <v>120.50385442457741</v>
      </c>
      <c r="J32" s="21">
        <f>Q_Analysis_Cfs!K33</f>
        <v>69.678847567851534</v>
      </c>
      <c r="K32" s="21">
        <f>Q_Analysis_Cfs!L33</f>
        <v>26.251560753906993</v>
      </c>
      <c r="L32" s="21">
        <f>Q_Analysis_Cfs!M33</f>
        <v>23.845113921464819</v>
      </c>
      <c r="M32" s="21">
        <f>Q_Analysis_Cfs!N33</f>
        <v>21.925213060308575</v>
      </c>
      <c r="N32" s="21">
        <f>Q_Analysis_Cfs!O33</f>
        <v>16.347785159692368</v>
      </c>
      <c r="O32" s="21">
        <f>Q_Analysis_Cfs!P33</f>
        <v>17.266170508515714</v>
      </c>
      <c r="P32" s="21">
        <f>Q_Analysis_Cfs!Q33</f>
        <v>15.710709863720945</v>
      </c>
      <c r="Q32" s="9" t="s">
        <v>200</v>
      </c>
      <c r="R32" s="23" t="s">
        <v>200</v>
      </c>
    </row>
    <row r="33" spans="1:18" x14ac:dyDescent="0.25">
      <c r="A33" s="23" t="str">
        <f t="shared" si="0"/>
        <v>j37j1</v>
      </c>
      <c r="B33" t="s">
        <v>56</v>
      </c>
      <c r="C33" s="1" t="s">
        <v>22</v>
      </c>
      <c r="D33" s="1" t="s">
        <v>0</v>
      </c>
      <c r="E33" s="21">
        <f>Q_Analysis_Cfs!F34</f>
        <v>706.21590796035434</v>
      </c>
      <c r="F33" s="21">
        <f>Q_Analysis_Cfs!G34</f>
        <v>560.30745723913321</v>
      </c>
      <c r="G33" s="21">
        <f>Q_Analysis_Cfs!H34</f>
        <v>763.40423061807417</v>
      </c>
      <c r="H33" s="21">
        <f>Q_Analysis_Cfs!I34</f>
        <v>742.18852616777122</v>
      </c>
      <c r="I33" s="21">
        <f>Q_Analysis_Cfs!J34</f>
        <v>378.22013387727338</v>
      </c>
      <c r="J33" s="21">
        <f>Q_Analysis_Cfs!K34</f>
        <v>0</v>
      </c>
      <c r="K33" s="21">
        <f>Q_Analysis_Cfs!L34</f>
        <v>0</v>
      </c>
      <c r="L33" s="21">
        <f>Q_Analysis_Cfs!M34</f>
        <v>0</v>
      </c>
      <c r="M33" s="21">
        <f>Q_Analysis_Cfs!N34</f>
        <v>198.07331513652977</v>
      </c>
      <c r="N33" s="21">
        <f>Q_Analysis_Cfs!O34</f>
        <v>156.84678851988983</v>
      </c>
      <c r="O33" s="21">
        <f>Q_Analysis_Cfs!P34</f>
        <v>280.27167365775205</v>
      </c>
      <c r="P33" s="21">
        <f>Q_Analysis_Cfs!Q34</f>
        <v>373.15764550655456</v>
      </c>
      <c r="Q33" s="9" t="s">
        <v>200</v>
      </c>
      <c r="R33" s="23" t="str">
        <f>"http://bearriverfellows.usu.edu/wash/2003/Habitat/"&amp;A33&amp;".jpg"</f>
        <v>http://bearriverfellows.usu.edu/wash/2003/Habitat/j37j1.jpg</v>
      </c>
    </row>
    <row r="34" spans="1:18" x14ac:dyDescent="0.25">
      <c r="A34" s="23" t="str">
        <f t="shared" si="0"/>
        <v>j38j30</v>
      </c>
      <c r="B34" t="s">
        <v>108</v>
      </c>
      <c r="C34" s="1" t="s">
        <v>166</v>
      </c>
      <c r="D34" s="1" t="s">
        <v>17</v>
      </c>
      <c r="E34" s="21">
        <f>Q_Analysis_Cfs!F35</f>
        <v>285.58545417804015</v>
      </c>
      <c r="F34" s="21">
        <f>Q_Analysis_Cfs!G35</f>
        <v>357.05732639755047</v>
      </c>
      <c r="G34" s="21">
        <f>Q_Analysis_Cfs!H35</f>
        <v>398.29087548617321</v>
      </c>
      <c r="H34" s="21">
        <f>Q_Analysis_Cfs!I35</f>
        <v>363.16733415988193</v>
      </c>
      <c r="I34" s="21">
        <f>Q_Analysis_Cfs!J35</f>
        <v>242.16215333940875</v>
      </c>
      <c r="J34" s="21">
        <f>Q_Analysis_Cfs!K35</f>
        <v>902.79265098199278</v>
      </c>
      <c r="K34" s="21">
        <f>Q_Analysis_Cfs!L35</f>
        <v>1025.5705436809335</v>
      </c>
      <c r="L34" s="21">
        <f>Q_Analysis_Cfs!M35</f>
        <v>896.60171348043013</v>
      </c>
      <c r="M34" s="21">
        <f>Q_Analysis_Cfs!N35</f>
        <v>428.0366496955204</v>
      </c>
      <c r="N34" s="21">
        <f>Q_Analysis_Cfs!O35</f>
        <v>215.32752924699602</v>
      </c>
      <c r="O34" s="21">
        <f>Q_Analysis_Cfs!P35</f>
        <v>285.52582169650134</v>
      </c>
      <c r="P34" s="21">
        <f>Q_Analysis_Cfs!Q35</f>
        <v>295.18086521653925</v>
      </c>
      <c r="Q34" s="9" t="s">
        <v>200</v>
      </c>
      <c r="R34" s="23" t="s">
        <v>200</v>
      </c>
    </row>
    <row r="35" spans="1:18" x14ac:dyDescent="0.25">
      <c r="A35" s="23" t="str">
        <f t="shared" si="0"/>
        <v>j40j32</v>
      </c>
      <c r="B35" t="s">
        <v>176</v>
      </c>
      <c r="C35" s="1" t="s">
        <v>168</v>
      </c>
      <c r="D35" s="1" t="s">
        <v>19</v>
      </c>
      <c r="E35" s="21">
        <f>Q_Analysis_Cfs!F36</f>
        <v>0</v>
      </c>
      <c r="F35" s="21">
        <f>Q_Analysis_Cfs!G36</f>
        <v>0</v>
      </c>
      <c r="G35" s="21">
        <f>Q_Analysis_Cfs!H36</f>
        <v>0</v>
      </c>
      <c r="H35" s="21">
        <f>Q_Analysis_Cfs!I36</f>
        <v>0</v>
      </c>
      <c r="I35" s="21">
        <f>Q_Analysis_Cfs!J36</f>
        <v>10.427764999294849</v>
      </c>
      <c r="J35" s="21">
        <f>Q_Analysis_Cfs!K36</f>
        <v>8.8640823912999718</v>
      </c>
      <c r="K35" s="21">
        <f>Q_Analysis_Cfs!L36</f>
        <v>7.087921403554887</v>
      </c>
      <c r="L35" s="21">
        <f>Q_Analysis_Cfs!M36</f>
        <v>6.438180758795502</v>
      </c>
      <c r="M35" s="21">
        <f>Q_Analysis_Cfs!N36</f>
        <v>3.5162930148044378</v>
      </c>
      <c r="N35" s="21">
        <f>Q_Analysis_Cfs!O36</f>
        <v>0</v>
      </c>
      <c r="O35" s="21">
        <f>Q_Analysis_Cfs!P36</f>
        <v>0</v>
      </c>
      <c r="P35" s="21">
        <f>Q_Analysis_Cfs!Q36</f>
        <v>0</v>
      </c>
      <c r="Q35" s="9" t="s">
        <v>200</v>
      </c>
      <c r="R35" s="23" t="str">
        <f>"http://bearriverfellows.usu.edu/wash/2003/Habitat/"&amp;A35&amp;".jpg"</f>
        <v>http://bearriverfellows.usu.edu/wash/2003/Habitat/j40j32.jpg</v>
      </c>
    </row>
    <row r="36" spans="1:18" x14ac:dyDescent="0.25">
      <c r="A36" s="23" t="str">
        <f t="shared" si="0"/>
        <v>j40j45</v>
      </c>
      <c r="B36" t="s">
        <v>108</v>
      </c>
      <c r="C36" s="1" t="s">
        <v>168</v>
      </c>
      <c r="D36" s="1" t="s">
        <v>169</v>
      </c>
      <c r="E36" s="21">
        <f>Q_Analysis_Cfs!F37</f>
        <v>0</v>
      </c>
      <c r="F36" s="21">
        <f>Q_Analysis_Cfs!G37</f>
        <v>0</v>
      </c>
      <c r="G36" s="21">
        <f>Q_Analysis_Cfs!H37</f>
        <v>33.584773804794459</v>
      </c>
      <c r="H36" s="21">
        <f>Q_Analysis_Cfs!I37</f>
        <v>82.71093112700089</v>
      </c>
      <c r="I36" s="21">
        <f>Q_Analysis_Cfs!J37</f>
        <v>81.882502575337227</v>
      </c>
      <c r="J36" s="21">
        <f>Q_Analysis_Cfs!K37</f>
        <v>33.829430934418127</v>
      </c>
      <c r="K36" s="21">
        <f>Q_Analysis_Cfs!L37</f>
        <v>0</v>
      </c>
      <c r="L36" s="21">
        <f>Q_Analysis_Cfs!M37</f>
        <v>0</v>
      </c>
      <c r="M36" s="21">
        <f>Q_Analysis_Cfs!N37</f>
        <v>8.9019055980699182</v>
      </c>
      <c r="N36" s="21">
        <f>Q_Analysis_Cfs!O37</f>
        <v>0</v>
      </c>
      <c r="O36" s="21">
        <f>Q_Analysis_Cfs!P37</f>
        <v>0</v>
      </c>
      <c r="P36" s="21">
        <f>Q_Analysis_Cfs!Q37</f>
        <v>15.710709863720945</v>
      </c>
      <c r="Q36" s="9" t="s">
        <v>200</v>
      </c>
      <c r="R36" s="23" t="s">
        <v>200</v>
      </c>
    </row>
    <row r="37" spans="1:18" x14ac:dyDescent="0.25">
      <c r="A37" s="23" t="str">
        <f t="shared" si="0"/>
        <v>j41j29</v>
      </c>
      <c r="B37" t="s">
        <v>108</v>
      </c>
      <c r="C37" s="1" t="s">
        <v>171</v>
      </c>
      <c r="D37" s="1" t="s">
        <v>16</v>
      </c>
      <c r="E37" s="21">
        <f>Q_Analysis_Cfs!F38</f>
        <v>17.920666795794244</v>
      </c>
      <c r="F37" s="21">
        <f>Q_Analysis_Cfs!G38</f>
        <v>19.037422641839413</v>
      </c>
      <c r="G37" s="21">
        <f>Q_Analysis_Cfs!H38</f>
        <v>17.875776174357828</v>
      </c>
      <c r="H37" s="21">
        <f>Q_Analysis_Cfs!I38</f>
        <v>0</v>
      </c>
      <c r="I37" s="21">
        <f>Q_Analysis_Cfs!J38</f>
        <v>38.621351849240185</v>
      </c>
      <c r="J37" s="21">
        <f>Q_Analysis_Cfs!K38</f>
        <v>35.849416633433414</v>
      </c>
      <c r="K37" s="21">
        <f>Q_Analysis_Cfs!L38</f>
        <v>26.251560753906993</v>
      </c>
      <c r="L37" s="21">
        <f>Q_Analysis_Cfs!M38</f>
        <v>23.845113921464819</v>
      </c>
      <c r="M37" s="21">
        <f>Q_Analysis_Cfs!N38</f>
        <v>13.023307462238657</v>
      </c>
      <c r="N37" s="21">
        <f>Q_Analysis_Cfs!O38</f>
        <v>16.347785159692368</v>
      </c>
      <c r="O37" s="21">
        <f>Q_Analysis_Cfs!P38</f>
        <v>17.266170508515714</v>
      </c>
      <c r="P37" s="21">
        <f>Q_Analysis_Cfs!Q38</f>
        <v>0</v>
      </c>
      <c r="Q37" s="9" t="s">
        <v>200</v>
      </c>
      <c r="R37" s="23" t="s">
        <v>200</v>
      </c>
    </row>
    <row r="38" spans="1:18" x14ac:dyDescent="0.25">
      <c r="A38" s="23" t="str">
        <f t="shared" si="0"/>
        <v>j42j29</v>
      </c>
      <c r="B38" t="s">
        <v>108</v>
      </c>
      <c r="C38" s="1" t="s">
        <v>172</v>
      </c>
      <c r="D38" s="1" t="s">
        <v>16</v>
      </c>
      <c r="E38" s="21">
        <f>Q_Analysis_Cfs!F39</f>
        <v>0</v>
      </c>
      <c r="F38" s="21">
        <f>Q_Analysis_Cfs!G39</f>
        <v>0</v>
      </c>
      <c r="G38" s="21">
        <f>Q_Analysis_Cfs!H39</f>
        <v>0</v>
      </c>
      <c r="H38" s="21">
        <f>Q_Analysis_Cfs!I39</f>
        <v>0</v>
      </c>
      <c r="I38" s="21">
        <f>Q_Analysis_Cfs!J39</f>
        <v>3.2475149773095104</v>
      </c>
      <c r="J38" s="21">
        <f>Q_Analysis_Cfs!K39</f>
        <v>6.3701873454788434</v>
      </c>
      <c r="K38" s="21">
        <f>Q_Analysis_Cfs!L39</f>
        <v>4.4772007833588052</v>
      </c>
      <c r="L38" s="21">
        <f>Q_Analysis_Cfs!M39</f>
        <v>2.6230883375628213</v>
      </c>
      <c r="M38" s="21">
        <f>Q_Analysis_Cfs!N39</f>
        <v>0</v>
      </c>
      <c r="N38" s="21">
        <f>Q_Analysis_Cfs!O39</f>
        <v>0</v>
      </c>
      <c r="O38" s="21">
        <f>Q_Analysis_Cfs!P39</f>
        <v>0</v>
      </c>
      <c r="P38" s="21">
        <f>Q_Analysis_Cfs!Q39</f>
        <v>0</v>
      </c>
      <c r="Q38" s="9" t="s">
        <v>200</v>
      </c>
      <c r="R38" s="23" t="s">
        <v>200</v>
      </c>
    </row>
    <row r="39" spans="1:18" x14ac:dyDescent="0.25">
      <c r="A39" s="23" t="str">
        <f t="shared" si="0"/>
        <v>j43j41</v>
      </c>
      <c r="B39" t="s">
        <v>108</v>
      </c>
      <c r="C39" s="1" t="s">
        <v>167</v>
      </c>
      <c r="D39" s="1" t="s">
        <v>171</v>
      </c>
      <c r="E39" s="21">
        <f>Q_Analysis_Cfs!F40</f>
        <v>0</v>
      </c>
      <c r="F39" s="21">
        <f>Q_Analysis_Cfs!G40</f>
        <v>0</v>
      </c>
      <c r="G39" s="21">
        <f>Q_Analysis_Cfs!H40</f>
        <v>0</v>
      </c>
      <c r="H39" s="21">
        <f>Q_Analysis_Cfs!I40</f>
        <v>0</v>
      </c>
      <c r="I39" s="21">
        <f>Q_Analysis_Cfs!J40</f>
        <v>10.427764999294849</v>
      </c>
      <c r="J39" s="21">
        <f>Q_Analysis_Cfs!K40</f>
        <v>8.8640823912999718</v>
      </c>
      <c r="K39" s="21">
        <f>Q_Analysis_Cfs!L40</f>
        <v>7.087921403554887</v>
      </c>
      <c r="L39" s="21">
        <f>Q_Analysis_Cfs!M40</f>
        <v>6.438180758795502</v>
      </c>
      <c r="M39" s="21">
        <f>Q_Analysis_Cfs!N40</f>
        <v>3.5162930148044378</v>
      </c>
      <c r="N39" s="21">
        <f>Q_Analysis_Cfs!O40</f>
        <v>0</v>
      </c>
      <c r="O39" s="21">
        <f>Q_Analysis_Cfs!P40</f>
        <v>0</v>
      </c>
      <c r="P39" s="21">
        <f>Q_Analysis_Cfs!Q40</f>
        <v>0</v>
      </c>
      <c r="Q39" s="9" t="s">
        <v>200</v>
      </c>
      <c r="R39" s="23" t="s">
        <v>200</v>
      </c>
    </row>
    <row r="40" spans="1:18" x14ac:dyDescent="0.25">
      <c r="A40" s="23" t="str">
        <f t="shared" si="0"/>
        <v>j43j45</v>
      </c>
      <c r="B40" t="s">
        <v>177</v>
      </c>
      <c r="C40" s="1" t="s">
        <v>167</v>
      </c>
      <c r="D40" s="1" t="s">
        <v>169</v>
      </c>
      <c r="E40" s="21">
        <f>Q_Analysis_Cfs!F41</f>
        <v>0</v>
      </c>
      <c r="F40" s="21">
        <f>Q_Analysis_Cfs!G41</f>
        <v>0</v>
      </c>
      <c r="G40" s="21">
        <f>Q_Analysis_Cfs!H41</f>
        <v>0</v>
      </c>
      <c r="H40" s="21">
        <f>Q_Analysis_Cfs!I41</f>
        <v>0</v>
      </c>
      <c r="I40" s="21">
        <f>Q_Analysis_Cfs!J41</f>
        <v>12.027833249294483</v>
      </c>
      <c r="J40" s="21">
        <f>Q_Analysis_Cfs!K41</f>
        <v>23.593286464736455</v>
      </c>
      <c r="K40" s="21">
        <f>Q_Analysis_Cfs!L41</f>
        <v>16.58222512355113</v>
      </c>
      <c r="L40" s="21">
        <f>Q_Analysis_Cfs!M41</f>
        <v>9.7151419909734109</v>
      </c>
      <c r="M40" s="21">
        <f>Q_Analysis_Cfs!N41</f>
        <v>0</v>
      </c>
      <c r="N40" s="21">
        <f>Q_Analysis_Cfs!O41</f>
        <v>0</v>
      </c>
      <c r="O40" s="21">
        <f>Q_Analysis_Cfs!P41</f>
        <v>0</v>
      </c>
      <c r="P40" s="21">
        <f>Q_Analysis_Cfs!Q41</f>
        <v>0</v>
      </c>
      <c r="Q40" s="9" t="s">
        <v>200</v>
      </c>
      <c r="R40" s="23" t="str">
        <f>"http://bearriverfellows.usu.edu/wash/2003/Habitat/"&amp;A40&amp;".jpg"</f>
        <v>http://bearriverfellows.usu.edu/wash/2003/Habitat/j43j45.jpg</v>
      </c>
    </row>
    <row r="41" spans="1:18" x14ac:dyDescent="0.25">
      <c r="A41" s="23" t="str">
        <f t="shared" si="0"/>
        <v>j44j24</v>
      </c>
      <c r="B41" t="s">
        <v>108</v>
      </c>
      <c r="C41" s="1" t="s">
        <v>170</v>
      </c>
      <c r="D41" s="1" t="s">
        <v>14</v>
      </c>
      <c r="E41" s="21">
        <f>Q_Analysis_Cfs!F42</f>
        <v>1.0937403419743268</v>
      </c>
      <c r="F41" s="21">
        <f>Q_Analysis_Cfs!G42</f>
        <v>0</v>
      </c>
      <c r="G41" s="21">
        <f>Q_Analysis_Cfs!H42</f>
        <v>0</v>
      </c>
      <c r="H41" s="21">
        <f>Q_Analysis_Cfs!I42</f>
        <v>0</v>
      </c>
      <c r="I41" s="21">
        <f>Q_Analysis_Cfs!J42</f>
        <v>0</v>
      </c>
      <c r="J41" s="21">
        <f>Q_Analysis_Cfs!K42</f>
        <v>0</v>
      </c>
      <c r="K41" s="21">
        <f>Q_Analysis_Cfs!L42</f>
        <v>0</v>
      </c>
      <c r="L41" s="21">
        <f>Q_Analysis_Cfs!M42</f>
        <v>0</v>
      </c>
      <c r="M41" s="21">
        <f>Q_Analysis_Cfs!N42</f>
        <v>0</v>
      </c>
      <c r="N41" s="21">
        <f>Q_Analysis_Cfs!O42</f>
        <v>0</v>
      </c>
      <c r="O41" s="21">
        <f>Q_Analysis_Cfs!P42</f>
        <v>0</v>
      </c>
      <c r="P41" s="21">
        <f>Q_Analysis_Cfs!Q42</f>
        <v>41.126814762512737</v>
      </c>
      <c r="Q41" s="9" t="s">
        <v>200</v>
      </c>
      <c r="R41" s="23" t="s">
        <v>200</v>
      </c>
    </row>
    <row r="42" spans="1:18" x14ac:dyDescent="0.25">
      <c r="A42" s="23" t="str">
        <f t="shared" si="0"/>
        <v>j45j32</v>
      </c>
      <c r="B42" t="s">
        <v>178</v>
      </c>
      <c r="C42" s="1" t="s">
        <v>169</v>
      </c>
      <c r="D42" s="1" t="s">
        <v>19</v>
      </c>
      <c r="E42" s="21">
        <f>Q_Analysis_Cfs!F43</f>
        <v>0</v>
      </c>
      <c r="F42" s="21">
        <f>Q_Analysis_Cfs!G43</f>
        <v>0</v>
      </c>
      <c r="G42" s="21">
        <f>Q_Analysis_Cfs!H43</f>
        <v>0</v>
      </c>
      <c r="H42" s="21">
        <f>Q_Analysis_Cfs!I43</f>
        <v>0</v>
      </c>
      <c r="I42" s="21">
        <f>Q_Analysis_Cfs!J43</f>
        <v>8.8062456640886726</v>
      </c>
      <c r="J42" s="21">
        <f>Q_Analysis_Cfs!K43</f>
        <v>15.796768619362091</v>
      </c>
      <c r="K42" s="21">
        <f>Q_Analysis_Cfs!L43</f>
        <v>15.558065867744043</v>
      </c>
      <c r="L42" s="21">
        <f>Q_Analysis_Cfs!M43</f>
        <v>11.11265534381381</v>
      </c>
      <c r="M42" s="21">
        <f>Q_Analysis_Cfs!N43</f>
        <v>0</v>
      </c>
      <c r="N42" s="21">
        <f>Q_Analysis_Cfs!O43</f>
        <v>0</v>
      </c>
      <c r="O42" s="21">
        <f>Q_Analysis_Cfs!P43</f>
        <v>0</v>
      </c>
      <c r="P42" s="21">
        <f>Q_Analysis_Cfs!Q43</f>
        <v>0</v>
      </c>
      <c r="Q42" s="9" t="s">
        <v>200</v>
      </c>
      <c r="R42" s="23" t="str">
        <f>"http://bearriverfellows.usu.edu/wash/2003/Habitat/"&amp;A42&amp;".jpg"</f>
        <v>http://bearriverfellows.usu.edu/wash/2003/Habitat/j45j32.jpg</v>
      </c>
    </row>
    <row r="43" spans="1:18" x14ac:dyDescent="0.25">
      <c r="A43" s="23" t="str">
        <f t="shared" si="0"/>
        <v>j45j42</v>
      </c>
      <c r="B43" t="s">
        <v>108</v>
      </c>
      <c r="C43" s="1" t="s">
        <v>169</v>
      </c>
      <c r="D43" s="1" t="s">
        <v>172</v>
      </c>
      <c r="E43" s="21">
        <f>Q_Analysis_Cfs!F44</f>
        <v>19.014407137768568</v>
      </c>
      <c r="F43" s="21">
        <f>Q_Analysis_Cfs!G44</f>
        <v>19.037422641839413</v>
      </c>
      <c r="G43" s="21">
        <f>Q_Analysis_Cfs!H44</f>
        <v>17.875776174357828</v>
      </c>
      <c r="H43" s="21">
        <f>Q_Analysis_Cfs!I44</f>
        <v>0</v>
      </c>
      <c r="I43" s="21">
        <f>Q_Analysis_Cfs!J44</f>
        <v>0</v>
      </c>
      <c r="J43" s="21">
        <f>Q_Analysis_Cfs!K44</f>
        <v>3.0194818508409216</v>
      </c>
      <c r="K43" s="21">
        <f>Q_Analysis_Cfs!L44</f>
        <v>0</v>
      </c>
      <c r="L43" s="21">
        <f>Q_Analysis_Cfs!M44</f>
        <v>0</v>
      </c>
      <c r="M43" s="21">
        <f>Q_Analysis_Cfs!N44</f>
        <v>0</v>
      </c>
      <c r="N43" s="21">
        <f>Q_Analysis_Cfs!O44</f>
        <v>16.347785159692368</v>
      </c>
      <c r="O43" s="21">
        <f>Q_Analysis_Cfs!P44</f>
        <v>17.266170508515714</v>
      </c>
      <c r="P43" s="21">
        <f>Q_Analysis_Cfs!Q44</f>
        <v>41.126814762512737</v>
      </c>
      <c r="Q43" s="9" t="s">
        <v>200</v>
      </c>
      <c r="R43" s="23" t="s">
        <v>200</v>
      </c>
    </row>
  </sheetData>
  <hyperlinks>
    <hyperlink ref="Q2" r:id="rId1" display="http://bearriverfellows.usu.edu/wash/2005/&amp;&amp;&quot;.jpg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4" zoomScale="72" workbookViewId="0">
      <selection activeCell="K9" sqref="K9"/>
    </sheetView>
  </sheetViews>
  <sheetFormatPr defaultColWidth="9.140625" defaultRowHeight="15" x14ac:dyDescent="0.25"/>
  <cols>
    <col min="1" max="16384" width="9.140625" style="23"/>
  </cols>
  <sheetData>
    <row r="1" spans="1:15" x14ac:dyDescent="0.25">
      <c r="A1" s="23" t="s">
        <v>81</v>
      </c>
      <c r="D1" s="23" t="s">
        <v>65</v>
      </c>
      <c r="E1" s="23" t="s">
        <v>66</v>
      </c>
      <c r="F1" s="23" t="s">
        <v>67</v>
      </c>
      <c r="G1" s="23" t="s">
        <v>68</v>
      </c>
      <c r="H1" s="23" t="s">
        <v>69</v>
      </c>
      <c r="I1" s="23" t="s">
        <v>70</v>
      </c>
      <c r="J1" s="23" t="s">
        <v>71</v>
      </c>
      <c r="K1" s="23" t="s">
        <v>72</v>
      </c>
      <c r="L1" s="23" t="s">
        <v>73</v>
      </c>
      <c r="M1" s="23" t="s">
        <v>74</v>
      </c>
      <c r="N1" s="23" t="s">
        <v>75</v>
      </c>
      <c r="O1" s="23" t="s">
        <v>76</v>
      </c>
    </row>
    <row r="2" spans="1:15" x14ac:dyDescent="0.25">
      <c r="A2" s="23" t="str">
        <f>B2&amp;C2</f>
        <v>j1j4</v>
      </c>
      <c r="B2" s="1" t="s">
        <v>0</v>
      </c>
      <c r="C2" s="1" t="s">
        <v>1</v>
      </c>
      <c r="D2" s="23">
        <v>0.64438155182697554</v>
      </c>
      <c r="E2" s="23">
        <v>0.61699059879611162</v>
      </c>
      <c r="F2" s="23">
        <v>0.96828274916098289</v>
      </c>
      <c r="G2" s="23">
        <v>0.99515946144026002</v>
      </c>
      <c r="H2" s="23">
        <v>0.98801595287044852</v>
      </c>
      <c r="I2" s="23">
        <v>0.95004481062169255</v>
      </c>
      <c r="J2" s="23">
        <v>0.963478387237097</v>
      </c>
      <c r="K2" s="23">
        <v>0.97121256075279261</v>
      </c>
      <c r="L2" s="23">
        <v>0.64368172744396679</v>
      </c>
      <c r="M2" s="23">
        <v>0.6384938611122617</v>
      </c>
      <c r="N2" s="23">
        <v>0.63700790368015869</v>
      </c>
      <c r="O2" s="23">
        <v>0.62990322623242423</v>
      </c>
    </row>
    <row r="3" spans="1:15" x14ac:dyDescent="0.25">
      <c r="A3" s="23" t="str">
        <f t="shared" ref="A3:A26" si="0">B3&amp;C3</f>
        <v>j4j5</v>
      </c>
      <c r="B3" s="1" t="s">
        <v>1</v>
      </c>
      <c r="C3" s="1" t="s">
        <v>3</v>
      </c>
      <c r="D3" s="23">
        <v>0.73916101433438897</v>
      </c>
      <c r="E3" s="23">
        <v>0.71040015914726329</v>
      </c>
      <c r="F3" s="23">
        <v>0.98915235370101195</v>
      </c>
      <c r="G3" s="23">
        <v>0.99903715280375793</v>
      </c>
      <c r="H3" s="23">
        <v>0.9965442213474961</v>
      </c>
      <c r="I3" s="23">
        <v>0.97414827410949401</v>
      </c>
      <c r="J3" s="23">
        <v>0.98337600206808295</v>
      </c>
      <c r="K3" s="23">
        <v>0.98811350852334057</v>
      </c>
      <c r="L3" s="23">
        <v>0.71777605226039132</v>
      </c>
      <c r="M3" s="23">
        <v>0.71196651131146016</v>
      </c>
      <c r="N3" s="23">
        <v>0.73150484634988833</v>
      </c>
      <c r="O3" s="23">
        <v>0.72406742607147123</v>
      </c>
    </row>
    <row r="4" spans="1:15" x14ac:dyDescent="0.25">
      <c r="A4" s="23" t="str">
        <f t="shared" si="0"/>
        <v>j5j18</v>
      </c>
      <c r="B4" s="1" t="s">
        <v>3</v>
      </c>
      <c r="C4" s="1" t="s">
        <v>2</v>
      </c>
      <c r="D4" s="23">
        <v>0.82282447328312203</v>
      </c>
      <c r="E4" s="23">
        <v>0.82282447328312203</v>
      </c>
      <c r="F4" s="23">
        <v>0.82282447328312203</v>
      </c>
      <c r="G4" s="23">
        <v>0.82282447328312203</v>
      </c>
      <c r="H4" s="23">
        <v>0.82282447328312203</v>
      </c>
      <c r="I4" s="23">
        <v>0.82282447328312203</v>
      </c>
      <c r="J4" s="23">
        <v>0.82282447328312203</v>
      </c>
      <c r="K4" s="23">
        <v>0.82282447328312203</v>
      </c>
      <c r="L4" s="23">
        <v>0.82282447328312203</v>
      </c>
      <c r="M4" s="23">
        <v>0.82282447328312203</v>
      </c>
      <c r="N4" s="23">
        <v>0.82282447328312203</v>
      </c>
      <c r="O4" s="23">
        <v>0.82282447328312203</v>
      </c>
    </row>
    <row r="5" spans="1:15" x14ac:dyDescent="0.25">
      <c r="A5" s="23" t="str">
        <f t="shared" si="0"/>
        <v>j6j5</v>
      </c>
      <c r="B5" s="1" t="s">
        <v>4</v>
      </c>
      <c r="C5" s="1" t="s">
        <v>3</v>
      </c>
      <c r="D5" s="23">
        <v>0.80379466352073381</v>
      </c>
      <c r="E5" s="23">
        <v>0.80294952317367052</v>
      </c>
      <c r="F5" s="23">
        <v>0.99274418474491855</v>
      </c>
      <c r="G5" s="23">
        <v>0.99552389063381452</v>
      </c>
      <c r="H5" s="23">
        <v>0.99917666909693692</v>
      </c>
      <c r="I5" s="23">
        <v>0.99885044728170835</v>
      </c>
      <c r="J5" s="23">
        <v>0.99461433296540847</v>
      </c>
      <c r="K5" s="23">
        <v>0.99330101288339723</v>
      </c>
      <c r="L5" s="23">
        <v>0.80723475675452705</v>
      </c>
      <c r="M5" s="23">
        <v>0.80573117908099434</v>
      </c>
      <c r="N5" s="23">
        <v>0.80505558246274378</v>
      </c>
      <c r="O5" s="23">
        <v>0.80382709643086603</v>
      </c>
    </row>
    <row r="6" spans="1:15" x14ac:dyDescent="0.25">
      <c r="A6" s="23" t="str">
        <f t="shared" si="0"/>
        <v>j7j9</v>
      </c>
      <c r="B6" s="1" t="s">
        <v>5</v>
      </c>
      <c r="C6" s="1" t="s">
        <v>6</v>
      </c>
      <c r="D6" s="23">
        <v>0.78103456712946151</v>
      </c>
      <c r="E6" s="23">
        <v>0.7229283652280547</v>
      </c>
      <c r="F6" s="23">
        <v>0.99911878623250039</v>
      </c>
      <c r="G6" s="23">
        <v>0.99998724685140417</v>
      </c>
      <c r="H6" s="23">
        <v>0.99999858422543009</v>
      </c>
      <c r="I6" s="23">
        <v>0.99921757459866223</v>
      </c>
      <c r="J6" s="23">
        <v>0.69002894437952755</v>
      </c>
      <c r="K6" s="23">
        <v>0.71561782995412537</v>
      </c>
      <c r="L6" s="23">
        <v>0.44556546884772474</v>
      </c>
      <c r="M6" s="23">
        <v>0.50294960298597924</v>
      </c>
      <c r="N6" s="23">
        <v>0.67380314244369088</v>
      </c>
      <c r="O6" s="23">
        <v>0.76717643653740997</v>
      </c>
    </row>
    <row r="7" spans="1:15" x14ac:dyDescent="0.25">
      <c r="A7" s="23" t="str">
        <f t="shared" si="0"/>
        <v>j9j12</v>
      </c>
      <c r="B7" s="1" t="s">
        <v>6</v>
      </c>
      <c r="C7" s="1" t="s">
        <v>7</v>
      </c>
      <c r="D7" s="23">
        <v>0.99474311194837162</v>
      </c>
      <c r="E7" s="23">
        <v>0.98564472555106553</v>
      </c>
      <c r="F7" s="23">
        <v>0.99999999999463896</v>
      </c>
      <c r="G7" s="23">
        <v>1</v>
      </c>
      <c r="H7" s="23">
        <v>1</v>
      </c>
      <c r="I7" s="23">
        <v>0.99999999999966549</v>
      </c>
      <c r="J7" s="23">
        <v>0.97944948904841689</v>
      </c>
      <c r="K7" s="23">
        <v>0.9833116274828323</v>
      </c>
      <c r="L7" s="23">
        <v>0.85198625753653534</v>
      </c>
      <c r="M7" s="23">
        <v>0.87119813075419283</v>
      </c>
      <c r="N7" s="23">
        <v>0.97611976059503214</v>
      </c>
      <c r="O7" s="23">
        <v>0.99329573562749796</v>
      </c>
    </row>
    <row r="8" spans="1:15" x14ac:dyDescent="0.25">
      <c r="A8" s="23" t="str">
        <f t="shared" si="0"/>
        <v>j12j14</v>
      </c>
      <c r="B8" s="1" t="s">
        <v>7</v>
      </c>
      <c r="C8" s="1" t="s">
        <v>8</v>
      </c>
      <c r="D8" s="23">
        <v>0.78406001072425746</v>
      </c>
      <c r="E8" s="23">
        <v>0.72529399358026292</v>
      </c>
      <c r="F8" s="23">
        <v>0.99912732796065507</v>
      </c>
      <c r="G8" s="23">
        <v>0.99998763310783367</v>
      </c>
      <c r="H8" s="23">
        <v>0.99999906646490055</v>
      </c>
      <c r="I8" s="23">
        <v>0.99955107436119284</v>
      </c>
      <c r="J8" s="23">
        <v>0.82737165153986292</v>
      </c>
      <c r="K8" s="23">
        <v>0.83577100026851192</v>
      </c>
      <c r="L8" s="23">
        <v>0.51954072490392456</v>
      </c>
      <c r="M8" s="23">
        <v>0.53528218150459772</v>
      </c>
      <c r="N8" s="23">
        <v>0.68966758423656482</v>
      </c>
      <c r="O8" s="23">
        <v>0.7711027254777223</v>
      </c>
    </row>
    <row r="9" spans="1:15" x14ac:dyDescent="0.25">
      <c r="A9" s="23" t="str">
        <f t="shared" si="0"/>
        <v>j14j17</v>
      </c>
      <c r="B9" s="1" t="s">
        <v>8</v>
      </c>
      <c r="C9" s="1" t="s">
        <v>9</v>
      </c>
      <c r="D9" s="23">
        <v>0.78406001072425746</v>
      </c>
      <c r="E9" s="23">
        <v>0.72529399358026292</v>
      </c>
      <c r="F9" s="23">
        <v>0.99912732796065507</v>
      </c>
      <c r="G9" s="23">
        <v>0.99998763310783367</v>
      </c>
      <c r="H9" s="23">
        <v>0.99999906646490055</v>
      </c>
      <c r="I9" s="23">
        <v>0.99955107436119284</v>
      </c>
      <c r="J9" s="23">
        <v>0.82737165153986292</v>
      </c>
      <c r="K9" s="23">
        <v>0.83577100026851192</v>
      </c>
      <c r="L9" s="23">
        <v>0.51954072490392456</v>
      </c>
      <c r="M9" s="23">
        <v>0.53528218150459772</v>
      </c>
      <c r="N9" s="23">
        <v>0.68966758423656482</v>
      </c>
      <c r="O9" s="23">
        <v>0.7711027254777223</v>
      </c>
    </row>
    <row r="10" spans="1:15" x14ac:dyDescent="0.25">
      <c r="A10" s="23" t="str">
        <f t="shared" si="0"/>
        <v>j17j20</v>
      </c>
      <c r="B10" s="1" t="s">
        <v>9</v>
      </c>
      <c r="C10" s="1" t="s">
        <v>10</v>
      </c>
      <c r="D10" s="23">
        <v>0.78406001072425746</v>
      </c>
      <c r="E10" s="23">
        <v>0.72529399358026292</v>
      </c>
      <c r="F10" s="23">
        <v>0.99912732796065507</v>
      </c>
      <c r="G10" s="23">
        <v>0.99998759193289288</v>
      </c>
      <c r="H10" s="23">
        <v>0.99999905397004074</v>
      </c>
      <c r="I10" s="23">
        <v>0.9995435510549503</v>
      </c>
      <c r="J10" s="23">
        <v>0.82389427538356441</v>
      </c>
      <c r="K10" s="23">
        <v>0.83301877372566957</v>
      </c>
      <c r="L10" s="23">
        <v>0.51794106009463614</v>
      </c>
      <c r="M10" s="23">
        <v>0.53373492707736725</v>
      </c>
      <c r="N10" s="23">
        <v>0.68966758423656482</v>
      </c>
      <c r="O10" s="23">
        <v>0.7711027254777223</v>
      </c>
    </row>
    <row r="11" spans="1:15" x14ac:dyDescent="0.25">
      <c r="A11" s="23" t="str">
        <f t="shared" si="0"/>
        <v>j18j7</v>
      </c>
      <c r="B11" s="1" t="s">
        <v>2</v>
      </c>
      <c r="C11" s="1" t="s">
        <v>5</v>
      </c>
      <c r="D11" s="23">
        <v>0.57264005699680609</v>
      </c>
      <c r="E11" s="23">
        <v>0.52270149932354082</v>
      </c>
      <c r="F11" s="23">
        <v>0.954103276903421</v>
      </c>
      <c r="G11" s="23">
        <v>0.99718627902353085</v>
      </c>
      <c r="H11" s="23">
        <v>0.9958076493337561</v>
      </c>
      <c r="I11" s="23">
        <v>0.95970173391744551</v>
      </c>
      <c r="J11" s="23">
        <v>0.94076967816372226</v>
      </c>
      <c r="K11" s="23">
        <v>0.95284416389787063</v>
      </c>
      <c r="L11" s="23">
        <v>0.54446248730554259</v>
      </c>
      <c r="M11" s="23">
        <v>0.53278692497428581</v>
      </c>
      <c r="N11" s="23">
        <v>0.56120551036424793</v>
      </c>
      <c r="O11" s="23">
        <v>0.54708116630630088</v>
      </c>
    </row>
    <row r="12" spans="1:15" x14ac:dyDescent="0.25">
      <c r="A12" s="23" t="str">
        <f t="shared" si="0"/>
        <v>j19j20</v>
      </c>
      <c r="B12" s="1" t="s">
        <v>11</v>
      </c>
      <c r="C12" s="1" t="s">
        <v>10</v>
      </c>
      <c r="D12" s="23">
        <v>0.33061455810193552</v>
      </c>
      <c r="E12" s="23">
        <v>0.33191637605218482</v>
      </c>
      <c r="F12" s="23">
        <v>0.83193577854336687</v>
      </c>
      <c r="G12" s="23">
        <v>0.82002123741105404</v>
      </c>
      <c r="H12" s="23">
        <v>0.84746674355299123</v>
      </c>
      <c r="I12" s="23">
        <v>0.71596249522316691</v>
      </c>
      <c r="J12" s="23">
        <v>0.64425432671416549</v>
      </c>
      <c r="K12" s="23">
        <v>0.63693372560984374</v>
      </c>
      <c r="L12" s="23">
        <v>0.28721097174005761</v>
      </c>
      <c r="M12" s="23">
        <v>0.30191210679643676</v>
      </c>
      <c r="N12" s="23">
        <v>0.30963379332239405</v>
      </c>
      <c r="O12" s="23">
        <v>0.33284596203048578</v>
      </c>
    </row>
    <row r="13" spans="1:15" x14ac:dyDescent="0.25">
      <c r="A13" s="23" t="str">
        <f t="shared" si="0"/>
        <v>j20j21</v>
      </c>
      <c r="B13" s="1" t="s">
        <v>10</v>
      </c>
      <c r="C13" s="1" t="s">
        <v>12</v>
      </c>
      <c r="D13" s="23">
        <v>0.95643323152883331</v>
      </c>
      <c r="E13" s="23">
        <v>0.92155615099532429</v>
      </c>
      <c r="F13" s="23">
        <v>0.99999981511820146</v>
      </c>
      <c r="G13" s="23">
        <v>0.99999999997927647</v>
      </c>
      <c r="H13" s="23">
        <v>0.99999999999998579</v>
      </c>
      <c r="I13" s="23">
        <v>0.99999996716369954</v>
      </c>
      <c r="J13" s="23">
        <v>0.95927495203172652</v>
      </c>
      <c r="K13" s="23">
        <v>0.95966176218956423</v>
      </c>
      <c r="L13" s="23">
        <v>0.74114137764011934</v>
      </c>
      <c r="M13" s="23">
        <v>0.77364691841461664</v>
      </c>
      <c r="N13" s="23">
        <v>0.89650990679977161</v>
      </c>
      <c r="O13" s="23">
        <v>0.94937225267108816</v>
      </c>
    </row>
    <row r="14" spans="1:15" x14ac:dyDescent="0.25">
      <c r="A14" s="23" t="str">
        <f t="shared" si="0"/>
        <v>j24j7</v>
      </c>
      <c r="B14" s="1" t="s">
        <v>14</v>
      </c>
      <c r="C14" s="1" t="s">
        <v>5</v>
      </c>
      <c r="D14" s="23">
        <v>0.34827302216990363</v>
      </c>
      <c r="E14" s="23">
        <v>0.3586078961397231</v>
      </c>
      <c r="F14" s="23">
        <v>0.76904832111591137</v>
      </c>
      <c r="G14" s="23">
        <v>0.99263481076925031</v>
      </c>
      <c r="H14" s="23">
        <v>0.81085082084218718</v>
      </c>
      <c r="I14" s="23">
        <v>0.81025810310458146</v>
      </c>
      <c r="J14" s="23">
        <v>0.88304742992277452</v>
      </c>
      <c r="K14" s="23">
        <v>0.83238438022735672</v>
      </c>
      <c r="L14" s="23">
        <v>0.44542608966514574</v>
      </c>
      <c r="M14" s="23">
        <v>0.39312049669865146</v>
      </c>
      <c r="N14" s="23">
        <v>0.54402826941193605</v>
      </c>
      <c r="O14" s="23">
        <v>0.5899762955672242</v>
      </c>
    </row>
    <row r="15" spans="1:15" x14ac:dyDescent="0.25">
      <c r="A15" s="23" t="str">
        <f t="shared" si="0"/>
        <v>j25j24</v>
      </c>
      <c r="B15" s="1" t="s">
        <v>15</v>
      </c>
      <c r="C15" s="1" t="s">
        <v>14</v>
      </c>
      <c r="D15" s="23">
        <v>0.36795427637026579</v>
      </c>
      <c r="E15" s="23">
        <v>0.36393018645941633</v>
      </c>
      <c r="F15" s="23">
        <v>0.78273750918054197</v>
      </c>
      <c r="G15" s="23">
        <v>0.8284507309742779</v>
      </c>
      <c r="H15" s="23">
        <v>0.82655610256280376</v>
      </c>
      <c r="I15" s="23">
        <v>0.80985414981440729</v>
      </c>
      <c r="J15" s="23">
        <v>0.86222544822238512</v>
      </c>
      <c r="K15" s="23">
        <v>0.85228625447498796</v>
      </c>
      <c r="L15" s="23">
        <v>0.4515410740131901</v>
      </c>
      <c r="M15" s="23">
        <v>0.42912269163052463</v>
      </c>
      <c r="N15" s="23">
        <v>0.42139986550465303</v>
      </c>
      <c r="O15" s="23">
        <v>0.41436895497621817</v>
      </c>
    </row>
    <row r="16" spans="1:15" x14ac:dyDescent="0.25">
      <c r="A16" s="23" t="str">
        <f t="shared" si="0"/>
        <v>j29j24</v>
      </c>
      <c r="B16" s="1" t="s">
        <v>16</v>
      </c>
      <c r="C16" s="1" t="s">
        <v>14</v>
      </c>
      <c r="D16" s="23">
        <v>0.30246319524158682</v>
      </c>
      <c r="E16" s="23">
        <v>0.31642575227138048</v>
      </c>
      <c r="F16" s="23">
        <v>0.6869774355043492</v>
      </c>
      <c r="G16" s="23">
        <v>0.98831299026137931</v>
      </c>
      <c r="H16" s="23">
        <v>0.66740175870987739</v>
      </c>
      <c r="I16" s="23">
        <v>0.66402213528048359</v>
      </c>
      <c r="J16" s="23">
        <v>0.74449983085128224</v>
      </c>
      <c r="K16" s="23">
        <v>0.66402213528048359</v>
      </c>
      <c r="L16" s="23">
        <v>0.34131456719620701</v>
      </c>
      <c r="M16" s="23">
        <v>0.30480993779144983</v>
      </c>
      <c r="N16" s="23">
        <v>0.48233994796134738</v>
      </c>
      <c r="O16" s="23">
        <v>0.53824118420518241</v>
      </c>
    </row>
    <row r="17" spans="1:15" x14ac:dyDescent="0.25">
      <c r="A17" s="23" t="str">
        <f t="shared" si="0"/>
        <v>j30j25</v>
      </c>
      <c r="B17" s="1" t="s">
        <v>17</v>
      </c>
      <c r="C17" s="1" t="s">
        <v>15</v>
      </c>
      <c r="D17" s="23">
        <v>0.99999938524476839</v>
      </c>
      <c r="E17" s="23">
        <v>0.99999935003054297</v>
      </c>
      <c r="F17" s="23">
        <v>0.99999960392200571</v>
      </c>
      <c r="G17" s="23">
        <v>0.99999999991142463</v>
      </c>
      <c r="H17" s="23">
        <v>0.99999999990823496</v>
      </c>
      <c r="I17" s="23">
        <v>0.99999999987661048</v>
      </c>
      <c r="J17" s="23">
        <v>0.99999999995628541</v>
      </c>
      <c r="K17" s="23">
        <v>0.99999999994529065</v>
      </c>
      <c r="L17" s="23">
        <v>0.99999982297779222</v>
      </c>
      <c r="M17" s="23">
        <v>0.99999974838981065</v>
      </c>
      <c r="N17" s="23">
        <v>0.9999997168959891</v>
      </c>
      <c r="O17" s="23">
        <v>0.99999968523676963</v>
      </c>
    </row>
    <row r="18" spans="1:15" x14ac:dyDescent="0.25">
      <c r="A18" s="23" t="str">
        <f t="shared" si="0"/>
        <v>j31j30</v>
      </c>
      <c r="B18" s="1" t="s">
        <v>18</v>
      </c>
      <c r="C18" s="1" t="s">
        <v>17</v>
      </c>
      <c r="D18" s="23">
        <v>0.99999938524476839</v>
      </c>
      <c r="E18" s="23">
        <v>0.99999935003054297</v>
      </c>
      <c r="F18" s="23">
        <v>0.99999960392200571</v>
      </c>
      <c r="G18" s="23">
        <v>0.99999999991142463</v>
      </c>
      <c r="H18" s="23">
        <v>0.99999999986595989</v>
      </c>
      <c r="I18" s="23">
        <v>0.99999999982972154</v>
      </c>
      <c r="J18" s="23">
        <v>0.99999999994344413</v>
      </c>
      <c r="K18" s="23">
        <v>0.99999999993087085</v>
      </c>
      <c r="L18" s="23">
        <v>0.99999980119404697</v>
      </c>
      <c r="M18" s="23">
        <v>0.99999974838981065</v>
      </c>
      <c r="N18" s="23">
        <v>0.9999997168959891</v>
      </c>
      <c r="O18" s="23">
        <v>0.99999968523676963</v>
      </c>
    </row>
    <row r="19" spans="1:15" x14ac:dyDescent="0.25">
      <c r="A19" s="23" t="str">
        <f t="shared" si="0"/>
        <v>j32j29</v>
      </c>
      <c r="B19" s="1" t="s">
        <v>19</v>
      </c>
      <c r="C19" s="1" t="s">
        <v>16</v>
      </c>
      <c r="D19" s="23">
        <v>0.9288300087551179</v>
      </c>
      <c r="E19" s="23">
        <v>0.92158886479877911</v>
      </c>
      <c r="F19" s="23">
        <v>0.98227337739669474</v>
      </c>
      <c r="G19" s="23">
        <v>0.99999999999971334</v>
      </c>
      <c r="H19" s="23">
        <v>0.99999998569090942</v>
      </c>
      <c r="I19" s="23">
        <v>0.99998499753905945</v>
      </c>
      <c r="J19" s="23">
        <v>0.99948226503838533</v>
      </c>
      <c r="K19" s="23">
        <v>0.99904155603533817</v>
      </c>
      <c r="L19" s="23">
        <v>0.78334428005615031</v>
      </c>
      <c r="M19" s="23">
        <v>0.97143420777960654</v>
      </c>
      <c r="N19" s="23">
        <v>0.98060488083907105</v>
      </c>
      <c r="O19" s="23">
        <v>0.99783350998461806</v>
      </c>
    </row>
    <row r="20" spans="1:15" x14ac:dyDescent="0.25">
      <c r="A20" s="23" t="str">
        <f t="shared" si="0"/>
        <v>j33j43</v>
      </c>
      <c r="B20" s="1" t="s">
        <v>20</v>
      </c>
      <c r="C20" s="1" t="s">
        <v>167</v>
      </c>
      <c r="D20" s="23">
        <v>0.47711154628188901</v>
      </c>
      <c r="E20" s="23">
        <v>0.56574426786623111</v>
      </c>
      <c r="F20" s="23">
        <v>0.20817548624235996</v>
      </c>
      <c r="G20" s="23">
        <v>0.99999984689957466</v>
      </c>
      <c r="H20" s="23">
        <v>0.99667450497573162</v>
      </c>
      <c r="I20" s="23">
        <v>0.99874679621176898</v>
      </c>
      <c r="J20" s="23">
        <v>0.997735043031164</v>
      </c>
      <c r="K20" s="23">
        <v>0.99595910910322938</v>
      </c>
      <c r="L20" s="23">
        <v>0.52175657098937056</v>
      </c>
      <c r="M20" s="23">
        <v>0.61641663166832761</v>
      </c>
      <c r="N20" s="23">
        <v>0.5366929934580289</v>
      </c>
      <c r="O20" s="23">
        <v>0.97434696114540176</v>
      </c>
    </row>
    <row r="21" spans="1:15" x14ac:dyDescent="0.25">
      <c r="A21" s="23" t="str">
        <f t="shared" si="0"/>
        <v>j34j33</v>
      </c>
      <c r="B21" s="1" t="s">
        <v>21</v>
      </c>
      <c r="C21" s="1" t="s">
        <v>20</v>
      </c>
      <c r="D21" s="23">
        <v>0.45967808048794867</v>
      </c>
      <c r="E21" s="23">
        <v>0.44638845126721105</v>
      </c>
      <c r="F21" s="23">
        <v>0.6927248052914976</v>
      </c>
      <c r="G21" s="23">
        <v>0.99999838290102749</v>
      </c>
      <c r="H21" s="23">
        <v>0.99998704695603213</v>
      </c>
      <c r="I21" s="23">
        <v>0.99978261909914512</v>
      </c>
      <c r="J21" s="23">
        <v>0.99952626569988634</v>
      </c>
      <c r="K21" s="23">
        <v>0.99930164879596195</v>
      </c>
      <c r="L21" s="23">
        <v>0.71335270372195292</v>
      </c>
      <c r="M21" s="23">
        <v>0.64535912962865327</v>
      </c>
      <c r="N21" s="23">
        <v>0.64299844584214427</v>
      </c>
      <c r="O21" s="23">
        <v>0.63245446449886922</v>
      </c>
    </row>
    <row r="22" spans="1:15" x14ac:dyDescent="0.25">
      <c r="A22" s="23" t="str">
        <f t="shared" si="0"/>
        <v>j35j40</v>
      </c>
      <c r="B22" s="1" t="s">
        <v>165</v>
      </c>
      <c r="C22" s="1" t="s">
        <v>168</v>
      </c>
      <c r="D22" s="23">
        <v>0.78993172842296733</v>
      </c>
      <c r="E22" s="23">
        <v>0.70342608537492834</v>
      </c>
      <c r="F22" s="23">
        <v>0.98227337739669474</v>
      </c>
      <c r="G22" s="23">
        <v>0.99999998272384205</v>
      </c>
      <c r="H22" s="23">
        <v>0.99999999945391749</v>
      </c>
      <c r="I22" s="23">
        <v>0.99999906566554919</v>
      </c>
      <c r="J22" s="23">
        <v>0.99994373609468989</v>
      </c>
      <c r="K22" s="23">
        <v>0.99987228985022103</v>
      </c>
      <c r="L22" s="23">
        <v>0.70318655939475494</v>
      </c>
      <c r="M22" s="23">
        <v>0.84764377841288441</v>
      </c>
      <c r="N22" s="23">
        <v>0.91983840456654975</v>
      </c>
      <c r="O22" s="23">
        <v>0.76122626919942238</v>
      </c>
    </row>
    <row r="23" spans="1:15" x14ac:dyDescent="0.25">
      <c r="A23" s="23" t="str">
        <f t="shared" si="0"/>
        <v>j37j1</v>
      </c>
      <c r="B23" s="1" t="s">
        <v>22</v>
      </c>
      <c r="C23" s="1" t="s">
        <v>0</v>
      </c>
      <c r="D23" s="23">
        <v>0.64438155182697554</v>
      </c>
      <c r="E23" s="23">
        <v>0.61699059879611162</v>
      </c>
      <c r="F23" s="23">
        <v>0.96828274916098289</v>
      </c>
      <c r="G23" s="23">
        <v>0.99515963571917843</v>
      </c>
      <c r="H23" s="23">
        <v>0.98801767867343759</v>
      </c>
      <c r="I23" s="23">
        <v>0.95005380291601549</v>
      </c>
      <c r="J23" s="23">
        <v>0.96348627607947523</v>
      </c>
      <c r="K23" s="23">
        <v>0.97121774269944794</v>
      </c>
      <c r="L23" s="23">
        <v>0.64369455633942296</v>
      </c>
      <c r="M23" s="23">
        <v>0.63850687679183737</v>
      </c>
      <c r="N23" s="23">
        <v>0.63700790368015869</v>
      </c>
      <c r="O23" s="23">
        <v>0.62990322623242423</v>
      </c>
    </row>
    <row r="24" spans="1:15" x14ac:dyDescent="0.25">
      <c r="A24" s="23" t="str">
        <f t="shared" si="0"/>
        <v>j40j32</v>
      </c>
      <c r="B24" s="1" t="s">
        <v>168</v>
      </c>
      <c r="C24" s="1" t="s">
        <v>19</v>
      </c>
      <c r="D24" s="23">
        <v>0.77642249152030485</v>
      </c>
      <c r="E24" s="23">
        <v>0.70342608537492834</v>
      </c>
      <c r="F24" s="23">
        <v>0.83835000828656658</v>
      </c>
      <c r="G24" s="23">
        <v>0.99999999999999556</v>
      </c>
      <c r="H24" s="23">
        <v>0.99999999999999711</v>
      </c>
      <c r="I24" s="23">
        <v>0.99999998264825829</v>
      </c>
      <c r="J24" s="23">
        <v>0.99990718508988408</v>
      </c>
      <c r="K24" s="23">
        <v>0.99965616561367576</v>
      </c>
      <c r="L24" s="23">
        <v>0.70318655939475494</v>
      </c>
      <c r="M24" s="23">
        <v>0.81083455813528249</v>
      </c>
      <c r="N24" s="23">
        <v>0.8331826026769753</v>
      </c>
      <c r="O24" s="23">
        <v>0.76122626919942238</v>
      </c>
    </row>
    <row r="25" spans="1:15" x14ac:dyDescent="0.25">
      <c r="A25" s="23" t="str">
        <f t="shared" si="0"/>
        <v>j43j45</v>
      </c>
      <c r="B25" s="1" t="s">
        <v>167</v>
      </c>
      <c r="C25" s="1" t="s">
        <v>169</v>
      </c>
      <c r="D25" s="23">
        <v>0.47711154628188901</v>
      </c>
      <c r="E25" s="23">
        <v>0.56574426786623111</v>
      </c>
      <c r="F25" s="23">
        <v>0.20817548624235996</v>
      </c>
      <c r="G25" s="23">
        <v>0.99999984689957466</v>
      </c>
      <c r="H25" s="23">
        <v>0.99085819747797077</v>
      </c>
      <c r="I25" s="23">
        <v>0.99085819747797077</v>
      </c>
      <c r="J25" s="23">
        <v>0.99085819747797077</v>
      </c>
      <c r="K25" s="23">
        <v>0.99085819747797077</v>
      </c>
      <c r="L25" s="23">
        <v>0.52175657098937056</v>
      </c>
      <c r="M25" s="23">
        <v>0.61641663166832761</v>
      </c>
      <c r="N25" s="23">
        <v>0.5366929934580289</v>
      </c>
      <c r="O25" s="23">
        <v>0.97434696114540176</v>
      </c>
    </row>
    <row r="26" spans="1:15" x14ac:dyDescent="0.25">
      <c r="A26" s="23" t="str">
        <f t="shared" si="0"/>
        <v>j45j32</v>
      </c>
      <c r="B26" s="1" t="s">
        <v>169</v>
      </c>
      <c r="C26" s="1" t="s">
        <v>19</v>
      </c>
      <c r="D26" s="23">
        <v>0.49698939214261389</v>
      </c>
      <c r="E26" s="23">
        <v>0.56574426786623111</v>
      </c>
      <c r="F26" s="23">
        <v>0.73746639522284474</v>
      </c>
      <c r="G26" s="23">
        <v>0.99999984689957466</v>
      </c>
      <c r="H26" s="23">
        <v>0.99085819747797077</v>
      </c>
      <c r="I26" s="23">
        <v>0.99085819747797077</v>
      </c>
      <c r="J26" s="23">
        <v>0.99307345174979977</v>
      </c>
      <c r="K26" s="23">
        <v>0.99284106676097705</v>
      </c>
      <c r="L26" s="23">
        <v>0.28634258759738823</v>
      </c>
      <c r="M26" s="23">
        <v>0.67593727326236663</v>
      </c>
      <c r="N26" s="23">
        <v>0.72687733755569728</v>
      </c>
      <c r="O26" s="23">
        <v>0.97434696114540176</v>
      </c>
    </row>
    <row r="27" spans="1:15" x14ac:dyDescent="0.25">
      <c r="B27" s="1"/>
      <c r="C27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opLeftCell="A6" zoomScale="25" zoomScaleNormal="25" workbookViewId="0">
      <selection activeCell="Z51" sqref="Z51"/>
    </sheetView>
  </sheetViews>
  <sheetFormatPr defaultRowHeight="15" x14ac:dyDescent="0.25"/>
  <sheetData>
    <row r="1" spans="1:4" x14ac:dyDescent="0.25">
      <c r="D1" s="1" t="s">
        <v>78</v>
      </c>
    </row>
    <row r="2" spans="1:4" x14ac:dyDescent="0.25">
      <c r="A2" s="1" t="s">
        <v>0</v>
      </c>
      <c r="B2" s="1" t="s">
        <v>1</v>
      </c>
      <c r="C2" s="28" t="s">
        <v>65</v>
      </c>
      <c r="D2">
        <v>0.58600931148581703</v>
      </c>
    </row>
    <row r="3" spans="1:4" x14ac:dyDescent="0.25">
      <c r="A3" s="1" t="s">
        <v>0</v>
      </c>
      <c r="B3" s="1" t="s">
        <v>1</v>
      </c>
      <c r="C3" s="28" t="s">
        <v>66</v>
      </c>
      <c r="D3">
        <v>0.60389914499464248</v>
      </c>
    </row>
    <row r="4" spans="1:4" x14ac:dyDescent="0.25">
      <c r="A4" s="1" t="s">
        <v>0</v>
      </c>
      <c r="B4" s="1" t="s">
        <v>1</v>
      </c>
      <c r="C4" s="28" t="s">
        <v>67</v>
      </c>
      <c r="D4">
        <v>0.94242776762808544</v>
      </c>
    </row>
    <row r="5" spans="1:4" x14ac:dyDescent="0.25">
      <c r="A5" s="1" t="s">
        <v>0</v>
      </c>
      <c r="B5" s="1" t="s">
        <v>1</v>
      </c>
      <c r="C5" s="28" t="s">
        <v>68</v>
      </c>
      <c r="D5">
        <v>0.93855129270559001</v>
      </c>
    </row>
    <row r="6" spans="1:4" x14ac:dyDescent="0.25">
      <c r="A6" s="1" t="s">
        <v>0</v>
      </c>
      <c r="B6" s="1" t="s">
        <v>1</v>
      </c>
      <c r="C6" s="28" t="s">
        <v>69</v>
      </c>
      <c r="D6">
        <v>0.92308662231818162</v>
      </c>
    </row>
    <row r="7" spans="1:4" x14ac:dyDescent="0.25">
      <c r="A7" s="1" t="s">
        <v>0</v>
      </c>
      <c r="B7" s="1" t="s">
        <v>1</v>
      </c>
      <c r="C7" s="28" t="s">
        <v>70</v>
      </c>
      <c r="D7">
        <v>0.97740410650528409</v>
      </c>
    </row>
    <row r="8" spans="1:4" x14ac:dyDescent="0.25">
      <c r="A8" s="1" t="s">
        <v>0</v>
      </c>
      <c r="B8" s="1" t="s">
        <v>1</v>
      </c>
      <c r="C8" s="28" t="s">
        <v>71</v>
      </c>
      <c r="D8">
        <v>0.98200402358565608</v>
      </c>
    </row>
    <row r="9" spans="1:4" x14ac:dyDescent="0.25">
      <c r="A9" s="1" t="s">
        <v>0</v>
      </c>
      <c r="B9" s="1" t="s">
        <v>1</v>
      </c>
      <c r="C9" s="28" t="s">
        <v>72</v>
      </c>
      <c r="D9">
        <v>0.97714322702026857</v>
      </c>
    </row>
    <row r="10" spans="1:4" x14ac:dyDescent="0.25">
      <c r="A10" s="1" t="s">
        <v>0</v>
      </c>
      <c r="B10" s="1" t="s">
        <v>1</v>
      </c>
      <c r="C10" s="28" t="s">
        <v>73</v>
      </c>
      <c r="D10">
        <v>0.62088686161700823</v>
      </c>
    </row>
    <row r="11" spans="1:4" x14ac:dyDescent="0.25">
      <c r="A11" s="1" t="s">
        <v>0</v>
      </c>
      <c r="B11" s="1" t="s">
        <v>1</v>
      </c>
      <c r="C11" s="28" t="s">
        <v>74</v>
      </c>
      <c r="D11">
        <v>0.56762044534566569</v>
      </c>
    </row>
    <row r="12" spans="1:4" x14ac:dyDescent="0.25">
      <c r="A12" s="1" t="s">
        <v>0</v>
      </c>
      <c r="B12" s="1" t="s">
        <v>1</v>
      </c>
      <c r="C12" s="28" t="s">
        <v>75</v>
      </c>
      <c r="D12">
        <v>0.58599405273041039</v>
      </c>
    </row>
    <row r="13" spans="1:4" x14ac:dyDescent="0.25">
      <c r="A13" s="1" t="s">
        <v>0</v>
      </c>
      <c r="B13" s="1" t="s">
        <v>1</v>
      </c>
      <c r="C13" s="28" t="s">
        <v>76</v>
      </c>
      <c r="D13">
        <v>0.58845727321736974</v>
      </c>
    </row>
    <row r="14" spans="1:4" x14ac:dyDescent="0.25">
      <c r="A14" s="1" t="s">
        <v>1</v>
      </c>
      <c r="B14" s="1" t="s">
        <v>3</v>
      </c>
      <c r="C14" s="27" t="s">
        <v>65</v>
      </c>
      <c r="D14">
        <v>0.67684006305234523</v>
      </c>
    </row>
    <row r="15" spans="1:4" x14ac:dyDescent="0.25">
      <c r="A15" s="1" t="s">
        <v>1</v>
      </c>
      <c r="B15" s="1" t="s">
        <v>3</v>
      </c>
      <c r="C15" s="27" t="s">
        <v>66</v>
      </c>
      <c r="D15">
        <v>0.69634957693302169</v>
      </c>
    </row>
    <row r="16" spans="1:4" x14ac:dyDescent="0.25">
      <c r="A16" s="1" t="s">
        <v>1</v>
      </c>
      <c r="B16" s="1" t="s">
        <v>3</v>
      </c>
      <c r="C16" s="27" t="s">
        <v>67</v>
      </c>
      <c r="D16">
        <v>0.97486287223377277</v>
      </c>
    </row>
    <row r="17" spans="1:4" x14ac:dyDescent="0.25">
      <c r="A17" s="1" t="s">
        <v>1</v>
      </c>
      <c r="B17" s="1" t="s">
        <v>3</v>
      </c>
      <c r="C17" s="27" t="s">
        <v>68</v>
      </c>
      <c r="D17">
        <v>0.9653852375110068</v>
      </c>
    </row>
    <row r="18" spans="1:4" x14ac:dyDescent="0.25">
      <c r="A18" s="1" t="s">
        <v>1</v>
      </c>
      <c r="B18" s="1" t="s">
        <v>3</v>
      </c>
      <c r="C18" s="27" t="s">
        <v>69</v>
      </c>
      <c r="D18">
        <v>0.95250085453538591</v>
      </c>
    </row>
    <row r="19" spans="1:4" x14ac:dyDescent="0.25">
      <c r="A19" s="1" t="s">
        <v>1</v>
      </c>
      <c r="B19" s="1" t="s">
        <v>3</v>
      </c>
      <c r="C19" s="27" t="s">
        <v>70</v>
      </c>
      <c r="D19">
        <v>0.99155116086873429</v>
      </c>
    </row>
    <row r="20" spans="1:4" x14ac:dyDescent="0.25">
      <c r="A20" s="1" t="s">
        <v>1</v>
      </c>
      <c r="B20" s="1" t="s">
        <v>3</v>
      </c>
      <c r="C20" s="27" t="s">
        <v>71</v>
      </c>
      <c r="D20">
        <v>0.99387016922474203</v>
      </c>
    </row>
    <row r="21" spans="1:4" x14ac:dyDescent="0.25">
      <c r="A21" s="1" t="s">
        <v>1</v>
      </c>
      <c r="B21" s="1" t="s">
        <v>3</v>
      </c>
      <c r="C21" s="27" t="s">
        <v>72</v>
      </c>
      <c r="D21">
        <v>0.99141333248010755</v>
      </c>
    </row>
    <row r="22" spans="1:4" x14ac:dyDescent="0.25">
      <c r="A22" s="1" t="s">
        <v>1</v>
      </c>
      <c r="B22" s="1" t="s">
        <v>3</v>
      </c>
      <c r="C22" s="27" t="s">
        <v>73</v>
      </c>
      <c r="D22">
        <v>0.69199591710024477</v>
      </c>
    </row>
    <row r="23" spans="1:4" x14ac:dyDescent="0.25">
      <c r="A23" s="1" t="s">
        <v>1</v>
      </c>
      <c r="B23" s="1" t="s">
        <v>3</v>
      </c>
      <c r="C23" s="27" t="s">
        <v>74</v>
      </c>
      <c r="D23">
        <v>0.62928373602471477</v>
      </c>
    </row>
    <row r="24" spans="1:4" x14ac:dyDescent="0.25">
      <c r="A24" s="1" t="s">
        <v>1</v>
      </c>
      <c r="B24" s="1" t="s">
        <v>3</v>
      </c>
      <c r="C24" s="27" t="s">
        <v>75</v>
      </c>
      <c r="D24">
        <v>0.67682327280472832</v>
      </c>
    </row>
    <row r="25" spans="1:4" x14ac:dyDescent="0.25">
      <c r="A25" s="1" t="s">
        <v>1</v>
      </c>
      <c r="B25" s="1" t="s">
        <v>3</v>
      </c>
      <c r="C25" s="27" t="s">
        <v>76</v>
      </c>
      <c r="D25">
        <v>0.6795304355971894</v>
      </c>
    </row>
    <row r="26" spans="1:4" x14ac:dyDescent="0.25">
      <c r="A26" s="1" t="s">
        <v>3</v>
      </c>
      <c r="B26" s="1" t="s">
        <v>2</v>
      </c>
      <c r="C26" s="27" t="s">
        <v>65</v>
      </c>
      <c r="D26">
        <v>0.76938288176231118</v>
      </c>
    </row>
    <row r="27" spans="1:4" x14ac:dyDescent="0.25">
      <c r="A27" s="1" t="s">
        <v>3</v>
      </c>
      <c r="B27" s="1" t="s">
        <v>2</v>
      </c>
      <c r="C27" s="27" t="s">
        <v>66</v>
      </c>
      <c r="D27">
        <v>0.78655367939306753</v>
      </c>
    </row>
    <row r="28" spans="1:4" x14ac:dyDescent="0.25">
      <c r="A28" s="1" t="s">
        <v>3</v>
      </c>
      <c r="B28" s="1" t="s">
        <v>2</v>
      </c>
      <c r="C28" s="27" t="s">
        <v>67</v>
      </c>
      <c r="D28">
        <v>0.99180475327470907</v>
      </c>
    </row>
    <row r="29" spans="1:4" x14ac:dyDescent="0.25">
      <c r="A29" s="1" t="s">
        <v>3</v>
      </c>
      <c r="B29" s="1" t="s">
        <v>2</v>
      </c>
      <c r="C29" s="27" t="s">
        <v>68</v>
      </c>
      <c r="D29">
        <v>0.98968872377875683</v>
      </c>
    </row>
    <row r="30" spans="1:4" x14ac:dyDescent="0.25">
      <c r="A30" s="1" t="s">
        <v>3</v>
      </c>
      <c r="B30" s="1" t="s">
        <v>2</v>
      </c>
      <c r="C30" s="27" t="s">
        <v>69</v>
      </c>
      <c r="D30">
        <v>0.99382513155734509</v>
      </c>
    </row>
    <row r="31" spans="1:4" x14ac:dyDescent="0.25">
      <c r="A31" s="1" t="s">
        <v>3</v>
      </c>
      <c r="B31" s="1" t="s">
        <v>2</v>
      </c>
      <c r="C31" s="27" t="s">
        <v>70</v>
      </c>
      <c r="D31">
        <v>0.99936030462476444</v>
      </c>
    </row>
    <row r="32" spans="1:4" x14ac:dyDescent="0.25">
      <c r="A32" s="1" t="s">
        <v>3</v>
      </c>
      <c r="B32" s="1" t="s">
        <v>2</v>
      </c>
      <c r="C32" s="27" t="s">
        <v>71</v>
      </c>
      <c r="D32">
        <v>0.99885637112743797</v>
      </c>
    </row>
    <row r="33" spans="1:4" x14ac:dyDescent="0.25">
      <c r="A33" s="1" t="s">
        <v>3</v>
      </c>
      <c r="B33" s="1" t="s">
        <v>2</v>
      </c>
      <c r="C33" s="27" t="s">
        <v>72</v>
      </c>
      <c r="D33">
        <v>0.99793519070768788</v>
      </c>
    </row>
    <row r="34" spans="1:4" x14ac:dyDescent="0.25">
      <c r="A34" s="1" t="s">
        <v>3</v>
      </c>
      <c r="B34" s="1" t="s">
        <v>2</v>
      </c>
      <c r="C34" s="27" t="s">
        <v>73</v>
      </c>
      <c r="D34">
        <v>0.78683796162626518</v>
      </c>
    </row>
    <row r="35" spans="1:4" x14ac:dyDescent="0.25">
      <c r="A35" s="1" t="s">
        <v>3</v>
      </c>
      <c r="B35" s="1" t="s">
        <v>2</v>
      </c>
      <c r="C35" s="27" t="s">
        <v>74</v>
      </c>
      <c r="D35">
        <v>0.73083372992237516</v>
      </c>
    </row>
    <row r="36" spans="1:4" x14ac:dyDescent="0.25">
      <c r="A36" s="1" t="s">
        <v>3</v>
      </c>
      <c r="B36" s="1" t="s">
        <v>2</v>
      </c>
      <c r="C36" s="27" t="s">
        <v>75</v>
      </c>
      <c r="D36">
        <v>0.77094808443554497</v>
      </c>
    </row>
    <row r="37" spans="1:4" x14ac:dyDescent="0.25">
      <c r="A37" s="1" t="s">
        <v>3</v>
      </c>
      <c r="B37" s="1" t="s">
        <v>2</v>
      </c>
      <c r="C37" s="27" t="s">
        <v>76</v>
      </c>
      <c r="D37">
        <v>0.77180752004201836</v>
      </c>
    </row>
    <row r="38" spans="1:4" x14ac:dyDescent="0.25">
      <c r="A38" s="1" t="s">
        <v>4</v>
      </c>
      <c r="B38" s="1" t="s">
        <v>3</v>
      </c>
      <c r="C38" s="27" t="s">
        <v>65</v>
      </c>
      <c r="D38">
        <v>0.80268874833227011</v>
      </c>
    </row>
    <row r="39" spans="1:4" x14ac:dyDescent="0.25">
      <c r="A39" s="1" t="s">
        <v>4</v>
      </c>
      <c r="B39" s="1" t="s">
        <v>3</v>
      </c>
      <c r="C39" s="27" t="s">
        <v>66</v>
      </c>
      <c r="D39">
        <v>0.80324248292730438</v>
      </c>
    </row>
    <row r="40" spans="1:4" x14ac:dyDescent="0.25">
      <c r="A40" s="1" t="s">
        <v>4</v>
      </c>
      <c r="B40" s="1" t="s">
        <v>3</v>
      </c>
      <c r="C40" s="27" t="s">
        <v>67</v>
      </c>
      <c r="D40">
        <v>0.99284779365902764</v>
      </c>
    </row>
    <row r="41" spans="1:4" x14ac:dyDescent="0.25">
      <c r="A41" s="1" t="s">
        <v>4</v>
      </c>
      <c r="B41" s="1" t="s">
        <v>3</v>
      </c>
      <c r="C41" s="27" t="s">
        <v>68</v>
      </c>
      <c r="D41">
        <v>0.9944185471590693</v>
      </c>
    </row>
    <row r="42" spans="1:4" x14ac:dyDescent="0.25">
      <c r="A42" s="1" t="s">
        <v>4</v>
      </c>
      <c r="B42" s="1" t="s">
        <v>3</v>
      </c>
      <c r="C42" s="27" t="s">
        <v>69</v>
      </c>
      <c r="D42">
        <v>0.99862642522793643</v>
      </c>
    </row>
    <row r="43" spans="1:4" x14ac:dyDescent="0.25">
      <c r="A43" s="1" t="s">
        <v>4</v>
      </c>
      <c r="B43" s="1" t="s">
        <v>3</v>
      </c>
      <c r="C43" s="27" t="s">
        <v>70</v>
      </c>
      <c r="D43">
        <v>0.99894966286017284</v>
      </c>
    </row>
    <row r="44" spans="1:4" x14ac:dyDescent="0.25">
      <c r="A44" s="1" t="s">
        <v>4</v>
      </c>
      <c r="B44" s="1" t="s">
        <v>3</v>
      </c>
      <c r="C44" s="27" t="s">
        <v>71</v>
      </c>
      <c r="D44">
        <v>0.99521157020731066</v>
      </c>
    </row>
    <row r="45" spans="1:4" x14ac:dyDescent="0.25">
      <c r="A45" s="1" t="s">
        <v>4</v>
      </c>
      <c r="B45" s="1" t="s">
        <v>3</v>
      </c>
      <c r="C45" s="27" t="s">
        <v>72</v>
      </c>
      <c r="D45">
        <v>0.9936377746872106</v>
      </c>
    </row>
    <row r="46" spans="1:4" x14ac:dyDescent="0.25">
      <c r="A46" s="1" t="s">
        <v>4</v>
      </c>
      <c r="B46" s="1" t="s">
        <v>3</v>
      </c>
      <c r="C46" s="27" t="s">
        <v>73</v>
      </c>
      <c r="D46">
        <v>0.80888473317256482</v>
      </c>
    </row>
    <row r="47" spans="1:4" x14ac:dyDescent="0.25">
      <c r="A47" s="1" t="s">
        <v>4</v>
      </c>
      <c r="B47" s="1" t="s">
        <v>3</v>
      </c>
      <c r="C47" s="27" t="s">
        <v>74</v>
      </c>
      <c r="D47">
        <v>0.80637242755762351</v>
      </c>
    </row>
    <row r="48" spans="1:4" x14ac:dyDescent="0.25">
      <c r="A48" s="1" t="s">
        <v>4</v>
      </c>
      <c r="B48" s="1" t="s">
        <v>3</v>
      </c>
      <c r="C48" s="27" t="s">
        <v>75</v>
      </c>
      <c r="D48">
        <v>0.80479759476139967</v>
      </c>
    </row>
    <row r="49" spans="1:4" x14ac:dyDescent="0.25">
      <c r="A49" s="1" t="s">
        <v>4</v>
      </c>
      <c r="B49" s="1" t="s">
        <v>3</v>
      </c>
      <c r="C49" s="27" t="s">
        <v>76</v>
      </c>
      <c r="D49">
        <v>0.80281917886283649</v>
      </c>
    </row>
    <row r="50" spans="1:4" x14ac:dyDescent="0.25">
      <c r="A50" s="1" t="s">
        <v>5</v>
      </c>
      <c r="B50" s="1" t="s">
        <v>6</v>
      </c>
      <c r="C50" s="27" t="s">
        <v>65</v>
      </c>
      <c r="D50">
        <v>0.7188888608677414</v>
      </c>
    </row>
    <row r="51" spans="1:4" x14ac:dyDescent="0.25">
      <c r="A51" s="1" t="s">
        <v>5</v>
      </c>
      <c r="B51" s="1" t="s">
        <v>6</v>
      </c>
      <c r="C51" s="27" t="s">
        <v>66</v>
      </c>
      <c r="D51">
        <v>0.7041203472097799</v>
      </c>
    </row>
    <row r="52" spans="1:4" x14ac:dyDescent="0.25">
      <c r="A52" s="1" t="s">
        <v>5</v>
      </c>
      <c r="B52" s="1" t="s">
        <v>6</v>
      </c>
      <c r="C52" s="27" t="s">
        <v>67</v>
      </c>
      <c r="D52">
        <v>0.9876957637013124</v>
      </c>
    </row>
    <row r="53" spans="1:4" x14ac:dyDescent="0.25">
      <c r="A53" s="1" t="s">
        <v>5</v>
      </c>
      <c r="B53" s="1" t="s">
        <v>6</v>
      </c>
      <c r="C53" s="27" t="s">
        <v>68</v>
      </c>
      <c r="D53">
        <v>0.98337428080608058</v>
      </c>
    </row>
    <row r="54" spans="1:4" x14ac:dyDescent="0.25">
      <c r="A54" s="1" t="s">
        <v>5</v>
      </c>
      <c r="B54" s="1" t="s">
        <v>6</v>
      </c>
      <c r="C54" s="27" t="s">
        <v>69</v>
      </c>
      <c r="D54">
        <v>0.87682977022325048</v>
      </c>
    </row>
    <row r="55" spans="1:4" x14ac:dyDescent="0.25">
      <c r="A55" s="1" t="s">
        <v>5</v>
      </c>
      <c r="B55" s="1" t="s">
        <v>6</v>
      </c>
      <c r="C55" s="27" t="s">
        <v>70</v>
      </c>
      <c r="D55">
        <v>0.91819994935437388</v>
      </c>
    </row>
    <row r="56" spans="1:4" x14ac:dyDescent="0.25">
      <c r="A56" s="1" t="s">
        <v>5</v>
      </c>
      <c r="B56" s="1" t="s">
        <v>6</v>
      </c>
      <c r="C56" s="27" t="s">
        <v>71</v>
      </c>
      <c r="D56">
        <v>0.85250818583764754</v>
      </c>
    </row>
    <row r="57" spans="1:4" x14ac:dyDescent="0.25">
      <c r="A57" s="1" t="s">
        <v>5</v>
      </c>
      <c r="B57" s="1" t="s">
        <v>6</v>
      </c>
      <c r="C57" s="27" t="s">
        <v>72</v>
      </c>
      <c r="D57">
        <v>0.78333378280963617</v>
      </c>
    </row>
    <row r="58" spans="1:4" x14ac:dyDescent="0.25">
      <c r="A58" s="1" t="s">
        <v>5</v>
      </c>
      <c r="B58" s="1" t="s">
        <v>6</v>
      </c>
      <c r="C58" s="27" t="s">
        <v>73</v>
      </c>
      <c r="D58">
        <v>0.32070571110184731</v>
      </c>
    </row>
    <row r="59" spans="1:4" x14ac:dyDescent="0.25">
      <c r="A59" s="1" t="s">
        <v>5</v>
      </c>
      <c r="B59" s="1" t="s">
        <v>6</v>
      </c>
      <c r="C59" s="27" t="s">
        <v>74</v>
      </c>
      <c r="D59">
        <v>0.34580097405294619</v>
      </c>
    </row>
    <row r="60" spans="1:4" x14ac:dyDescent="0.25">
      <c r="A60" s="1" t="s">
        <v>5</v>
      </c>
      <c r="B60" s="1" t="s">
        <v>6</v>
      </c>
      <c r="C60" s="27" t="s">
        <v>75</v>
      </c>
      <c r="D60">
        <v>0.57962657496515724</v>
      </c>
    </row>
    <row r="61" spans="1:4" x14ac:dyDescent="0.25">
      <c r="A61" s="1" t="s">
        <v>5</v>
      </c>
      <c r="B61" s="1" t="s">
        <v>6</v>
      </c>
      <c r="C61" s="27" t="s">
        <v>76</v>
      </c>
      <c r="D61">
        <v>0.66362658597393431</v>
      </c>
    </row>
    <row r="62" spans="1:4" x14ac:dyDescent="0.25">
      <c r="A62" s="1" t="s">
        <v>6</v>
      </c>
      <c r="B62" s="1" t="s">
        <v>7</v>
      </c>
      <c r="C62" s="27" t="s">
        <v>65</v>
      </c>
      <c r="D62">
        <v>0.98508683853503953</v>
      </c>
    </row>
    <row r="63" spans="1:4" x14ac:dyDescent="0.25">
      <c r="A63" s="1" t="s">
        <v>6</v>
      </c>
      <c r="B63" s="1" t="s">
        <v>7</v>
      </c>
      <c r="C63" s="27" t="s">
        <v>66</v>
      </c>
      <c r="D63">
        <v>0.9811177426922052</v>
      </c>
    </row>
    <row r="64" spans="1:4" x14ac:dyDescent="0.25">
      <c r="A64" s="1" t="s">
        <v>6</v>
      </c>
      <c r="B64" s="1" t="s">
        <v>7</v>
      </c>
      <c r="C64" s="27" t="s">
        <v>67</v>
      </c>
      <c r="D64">
        <v>0.99999967799567246</v>
      </c>
    </row>
    <row r="65" spans="1:4" x14ac:dyDescent="0.25">
      <c r="A65" s="1" t="s">
        <v>6</v>
      </c>
      <c r="B65" s="1" t="s">
        <v>7</v>
      </c>
      <c r="C65" s="27" t="s">
        <v>68</v>
      </c>
      <c r="D65">
        <v>0.99999896399400234</v>
      </c>
    </row>
    <row r="66" spans="1:4" x14ac:dyDescent="0.25">
      <c r="A66" s="1" t="s">
        <v>6</v>
      </c>
      <c r="B66" s="1" t="s">
        <v>7</v>
      </c>
      <c r="C66" s="27" t="s">
        <v>69</v>
      </c>
      <c r="D66">
        <v>0.99911669693120897</v>
      </c>
    </row>
    <row r="67" spans="1:4" x14ac:dyDescent="0.25">
      <c r="A67" s="1" t="s">
        <v>6</v>
      </c>
      <c r="B67" s="1" t="s">
        <v>7</v>
      </c>
      <c r="C67" s="27" t="s">
        <v>70</v>
      </c>
      <c r="D67">
        <v>0.9999104330797195</v>
      </c>
    </row>
    <row r="68" spans="1:4" x14ac:dyDescent="0.25">
      <c r="A68" s="1" t="s">
        <v>6</v>
      </c>
      <c r="B68" s="1" t="s">
        <v>7</v>
      </c>
      <c r="C68" s="27" t="s">
        <v>71</v>
      </c>
      <c r="D68">
        <v>0.99907396070991106</v>
      </c>
    </row>
    <row r="69" spans="1:4" x14ac:dyDescent="0.25">
      <c r="A69" s="1" t="s">
        <v>6</v>
      </c>
      <c r="B69" s="1" t="s">
        <v>7</v>
      </c>
      <c r="C69" s="27" t="s">
        <v>72</v>
      </c>
      <c r="D69">
        <v>0.99463622314065991</v>
      </c>
    </row>
    <row r="70" spans="1:4" x14ac:dyDescent="0.25">
      <c r="A70" s="1" t="s">
        <v>6</v>
      </c>
      <c r="B70" s="1" t="s">
        <v>7</v>
      </c>
      <c r="C70" s="27" t="s">
        <v>73</v>
      </c>
      <c r="D70">
        <v>0.65450514709382412</v>
      </c>
    </row>
    <row r="71" spans="1:4" x14ac:dyDescent="0.25">
      <c r="A71" s="1" t="s">
        <v>6</v>
      </c>
      <c r="B71" s="1" t="s">
        <v>7</v>
      </c>
      <c r="C71" s="27" t="s">
        <v>74</v>
      </c>
      <c r="D71">
        <v>0.59461596582359366</v>
      </c>
    </row>
    <row r="72" spans="1:4" x14ac:dyDescent="0.25">
      <c r="A72" s="1" t="s">
        <v>6</v>
      </c>
      <c r="B72" s="1" t="s">
        <v>7</v>
      </c>
      <c r="C72" s="27" t="s">
        <v>75</v>
      </c>
      <c r="D72">
        <v>0.93116988568885639</v>
      </c>
    </row>
    <row r="73" spans="1:4" x14ac:dyDescent="0.25">
      <c r="A73" s="1" t="s">
        <v>6</v>
      </c>
      <c r="B73" s="1" t="s">
        <v>7</v>
      </c>
      <c r="C73" s="27" t="s">
        <v>76</v>
      </c>
      <c r="D73">
        <v>0.96886398513121941</v>
      </c>
    </row>
    <row r="74" spans="1:4" x14ac:dyDescent="0.25">
      <c r="A74" s="1" t="s">
        <v>7</v>
      </c>
      <c r="B74" s="1" t="s">
        <v>8</v>
      </c>
      <c r="C74" s="27" t="s">
        <v>65</v>
      </c>
      <c r="D74">
        <v>0.72277297117759243</v>
      </c>
    </row>
    <row r="75" spans="1:4" x14ac:dyDescent="0.25">
      <c r="A75" s="1" t="s">
        <v>7</v>
      </c>
      <c r="B75" s="1" t="s">
        <v>8</v>
      </c>
      <c r="C75" s="27" t="s">
        <v>66</v>
      </c>
      <c r="D75">
        <v>0.70664655779087449</v>
      </c>
    </row>
    <row r="76" spans="1:4" x14ac:dyDescent="0.25">
      <c r="A76" s="1" t="s">
        <v>7</v>
      </c>
      <c r="B76" s="1" t="s">
        <v>8</v>
      </c>
      <c r="C76" s="27" t="s">
        <v>67</v>
      </c>
      <c r="D76">
        <v>0.98781503038266716</v>
      </c>
    </row>
    <row r="77" spans="1:4" x14ac:dyDescent="0.25">
      <c r="A77" s="1" t="s">
        <v>7</v>
      </c>
      <c r="B77" s="1" t="s">
        <v>8</v>
      </c>
      <c r="C77" s="27" t="s">
        <v>68</v>
      </c>
      <c r="D77">
        <v>0.98387782633319765</v>
      </c>
    </row>
    <row r="78" spans="1:4" x14ac:dyDescent="0.25">
      <c r="A78" s="1" t="s">
        <v>7</v>
      </c>
      <c r="B78" s="1" t="s">
        <v>8</v>
      </c>
      <c r="C78" s="27" t="s">
        <v>69</v>
      </c>
      <c r="D78">
        <v>0.91878386917115373</v>
      </c>
    </row>
    <row r="79" spans="1:4" x14ac:dyDescent="0.25">
      <c r="A79" s="1" t="s">
        <v>7</v>
      </c>
      <c r="B79" s="1" t="s">
        <v>8</v>
      </c>
      <c r="C79" s="27" t="s">
        <v>70</v>
      </c>
      <c r="D79">
        <v>0.95306627324757509</v>
      </c>
    </row>
    <row r="80" spans="1:4" x14ac:dyDescent="0.25">
      <c r="A80" s="1" t="s">
        <v>7</v>
      </c>
      <c r="B80" s="1" t="s">
        <v>8</v>
      </c>
      <c r="C80" s="27" t="s">
        <v>71</v>
      </c>
      <c r="D80">
        <v>0.91785920708218938</v>
      </c>
    </row>
    <row r="81" spans="1:4" x14ac:dyDescent="0.25">
      <c r="A81" s="1" t="s">
        <v>7</v>
      </c>
      <c r="B81" s="1" t="s">
        <v>8</v>
      </c>
      <c r="C81" s="27" t="s">
        <v>72</v>
      </c>
      <c r="D81">
        <v>0.87487655741905757</v>
      </c>
    </row>
    <row r="82" spans="1:4" x14ac:dyDescent="0.25">
      <c r="A82" s="1" t="s">
        <v>7</v>
      </c>
      <c r="B82" s="1" t="s">
        <v>8</v>
      </c>
      <c r="C82" s="27" t="s">
        <v>73</v>
      </c>
      <c r="D82">
        <v>0.41134034176656986</v>
      </c>
    </row>
    <row r="83" spans="1:4" x14ac:dyDescent="0.25">
      <c r="A83" s="1" t="s">
        <v>7</v>
      </c>
      <c r="B83" s="1" t="s">
        <v>8</v>
      </c>
      <c r="C83" s="27" t="s">
        <v>74</v>
      </c>
      <c r="D83">
        <v>0.3883558970553318</v>
      </c>
    </row>
    <row r="84" spans="1:4" x14ac:dyDescent="0.25">
      <c r="A84" s="1" t="s">
        <v>7</v>
      </c>
      <c r="B84" s="1" t="s">
        <v>8</v>
      </c>
      <c r="C84" s="27" t="s">
        <v>75</v>
      </c>
      <c r="D84">
        <v>0.60007125301232422</v>
      </c>
    </row>
    <row r="85" spans="1:4" x14ac:dyDescent="0.25">
      <c r="A85" s="1" t="s">
        <v>7</v>
      </c>
      <c r="B85" s="1" t="s">
        <v>8</v>
      </c>
      <c r="C85" s="27" t="s">
        <v>76</v>
      </c>
      <c r="D85">
        <v>0.66929911840864142</v>
      </c>
    </row>
    <row r="86" spans="1:4" x14ac:dyDescent="0.25">
      <c r="A86" s="1" t="s">
        <v>8</v>
      </c>
      <c r="B86" s="1" t="s">
        <v>9</v>
      </c>
      <c r="C86" s="27" t="s">
        <v>65</v>
      </c>
      <c r="D86">
        <v>0.72277297117759243</v>
      </c>
    </row>
    <row r="87" spans="1:4" x14ac:dyDescent="0.25">
      <c r="A87" s="1" t="s">
        <v>8</v>
      </c>
      <c r="B87" s="1" t="s">
        <v>9</v>
      </c>
      <c r="C87" s="27" t="s">
        <v>66</v>
      </c>
      <c r="D87">
        <v>0.70664655779087449</v>
      </c>
    </row>
    <row r="88" spans="1:4" x14ac:dyDescent="0.25">
      <c r="A88" s="1" t="s">
        <v>8</v>
      </c>
      <c r="B88" s="1" t="s">
        <v>9</v>
      </c>
      <c r="C88" s="27" t="s">
        <v>67</v>
      </c>
      <c r="D88">
        <v>0.98781503038266716</v>
      </c>
    </row>
    <row r="89" spans="1:4" x14ac:dyDescent="0.25">
      <c r="A89" s="1" t="s">
        <v>8</v>
      </c>
      <c r="B89" s="1" t="s">
        <v>9</v>
      </c>
      <c r="C89" s="27" t="s">
        <v>68</v>
      </c>
      <c r="D89">
        <v>0.98387782633319765</v>
      </c>
    </row>
    <row r="90" spans="1:4" x14ac:dyDescent="0.25">
      <c r="A90" s="1" t="s">
        <v>8</v>
      </c>
      <c r="B90" s="1" t="s">
        <v>9</v>
      </c>
      <c r="C90" s="27" t="s">
        <v>69</v>
      </c>
      <c r="D90">
        <v>0.91878386917115373</v>
      </c>
    </row>
    <row r="91" spans="1:4" x14ac:dyDescent="0.25">
      <c r="A91" s="1" t="s">
        <v>8</v>
      </c>
      <c r="B91" s="1" t="s">
        <v>9</v>
      </c>
      <c r="C91" s="27" t="s">
        <v>70</v>
      </c>
      <c r="D91">
        <v>0.95306627324757509</v>
      </c>
    </row>
    <row r="92" spans="1:4" x14ac:dyDescent="0.25">
      <c r="A92" s="1" t="s">
        <v>8</v>
      </c>
      <c r="B92" s="1" t="s">
        <v>9</v>
      </c>
      <c r="C92" s="27" t="s">
        <v>71</v>
      </c>
      <c r="D92">
        <v>0.91785920708218938</v>
      </c>
    </row>
    <row r="93" spans="1:4" x14ac:dyDescent="0.25">
      <c r="A93" s="1" t="s">
        <v>8</v>
      </c>
      <c r="B93" s="1" t="s">
        <v>9</v>
      </c>
      <c r="C93" s="27" t="s">
        <v>72</v>
      </c>
      <c r="D93">
        <v>0.87487655741905757</v>
      </c>
    </row>
    <row r="94" spans="1:4" x14ac:dyDescent="0.25">
      <c r="A94" s="1" t="s">
        <v>8</v>
      </c>
      <c r="B94" s="1" t="s">
        <v>9</v>
      </c>
      <c r="C94" s="27" t="s">
        <v>73</v>
      </c>
      <c r="D94">
        <v>0.41134034176656986</v>
      </c>
    </row>
    <row r="95" spans="1:4" x14ac:dyDescent="0.25">
      <c r="A95" s="1" t="s">
        <v>8</v>
      </c>
      <c r="B95" s="1" t="s">
        <v>9</v>
      </c>
      <c r="C95" s="27" t="s">
        <v>74</v>
      </c>
      <c r="D95">
        <v>0.3883558970553318</v>
      </c>
    </row>
    <row r="96" spans="1:4" x14ac:dyDescent="0.25">
      <c r="A96" s="1" t="s">
        <v>8</v>
      </c>
      <c r="B96" s="1" t="s">
        <v>9</v>
      </c>
      <c r="C96" s="27" t="s">
        <v>75</v>
      </c>
      <c r="D96">
        <v>0.60007125301232422</v>
      </c>
    </row>
    <row r="97" spans="1:4" x14ac:dyDescent="0.25">
      <c r="A97" s="1" t="s">
        <v>8</v>
      </c>
      <c r="B97" s="1" t="s">
        <v>9</v>
      </c>
      <c r="C97" s="27" t="s">
        <v>76</v>
      </c>
      <c r="D97">
        <v>0.66929911840864142</v>
      </c>
    </row>
    <row r="98" spans="1:4" x14ac:dyDescent="0.25">
      <c r="A98" s="1" t="s">
        <v>9</v>
      </c>
      <c r="B98" s="1" t="s">
        <v>10</v>
      </c>
      <c r="C98" s="27" t="s">
        <v>65</v>
      </c>
      <c r="D98">
        <v>0.72277297117759243</v>
      </c>
    </row>
    <row r="99" spans="1:4" x14ac:dyDescent="0.25">
      <c r="A99" s="1" t="s">
        <v>9</v>
      </c>
      <c r="B99" s="1" t="s">
        <v>10</v>
      </c>
      <c r="C99" s="27" t="s">
        <v>66</v>
      </c>
      <c r="D99">
        <v>0.70664655779087449</v>
      </c>
    </row>
    <row r="100" spans="1:4" x14ac:dyDescent="0.25">
      <c r="A100" s="1" t="s">
        <v>9</v>
      </c>
      <c r="B100" s="1" t="s">
        <v>10</v>
      </c>
      <c r="C100" s="27" t="s">
        <v>67</v>
      </c>
      <c r="D100">
        <v>0.98781503038266716</v>
      </c>
    </row>
    <row r="101" spans="1:4" x14ac:dyDescent="0.25">
      <c r="A101" s="1" t="s">
        <v>9</v>
      </c>
      <c r="B101" s="1" t="s">
        <v>10</v>
      </c>
      <c r="C101" s="27" t="s">
        <v>68</v>
      </c>
      <c r="D101">
        <v>0.98382414837296084</v>
      </c>
    </row>
    <row r="102" spans="1:4" x14ac:dyDescent="0.25">
      <c r="A102" s="1" t="s">
        <v>9</v>
      </c>
      <c r="B102" s="1" t="s">
        <v>10</v>
      </c>
      <c r="C102" s="27" t="s">
        <v>69</v>
      </c>
      <c r="D102">
        <v>0.91769683540489921</v>
      </c>
    </row>
    <row r="103" spans="1:4" x14ac:dyDescent="0.25">
      <c r="A103" s="1" t="s">
        <v>9</v>
      </c>
      <c r="B103" s="1" t="s">
        <v>10</v>
      </c>
      <c r="C103" s="27" t="s">
        <v>70</v>
      </c>
      <c r="D103">
        <v>0.95227973585933223</v>
      </c>
    </row>
    <row r="104" spans="1:4" x14ac:dyDescent="0.25">
      <c r="A104" s="1" t="s">
        <v>9</v>
      </c>
      <c r="B104" s="1" t="s">
        <v>10</v>
      </c>
      <c r="C104" s="27" t="s">
        <v>71</v>
      </c>
      <c r="D104">
        <v>0.91620458640545965</v>
      </c>
    </row>
    <row r="105" spans="1:4" x14ac:dyDescent="0.25">
      <c r="A105" s="1" t="s">
        <v>9</v>
      </c>
      <c r="B105" s="1" t="s">
        <v>10</v>
      </c>
      <c r="C105" s="27" t="s">
        <v>72</v>
      </c>
      <c r="D105">
        <v>0.8727796801296257</v>
      </c>
    </row>
    <row r="106" spans="1:4" x14ac:dyDescent="0.25">
      <c r="A106" s="1" t="s">
        <v>9</v>
      </c>
      <c r="B106" s="1" t="s">
        <v>10</v>
      </c>
      <c r="C106" s="27" t="s">
        <v>73</v>
      </c>
      <c r="D106">
        <v>0.40938042926465079</v>
      </c>
    </row>
    <row r="107" spans="1:4" x14ac:dyDescent="0.25">
      <c r="A107" s="1" t="s">
        <v>9</v>
      </c>
      <c r="B107" s="1" t="s">
        <v>10</v>
      </c>
      <c r="C107" s="27" t="s">
        <v>74</v>
      </c>
      <c r="D107">
        <v>0.38631945900947717</v>
      </c>
    </row>
    <row r="108" spans="1:4" x14ac:dyDescent="0.25">
      <c r="A108" s="1" t="s">
        <v>9</v>
      </c>
      <c r="B108" s="1" t="s">
        <v>10</v>
      </c>
      <c r="C108" s="27" t="s">
        <v>75</v>
      </c>
      <c r="D108">
        <v>0.60007125301232422</v>
      </c>
    </row>
    <row r="109" spans="1:4" x14ac:dyDescent="0.25">
      <c r="A109" s="1" t="s">
        <v>9</v>
      </c>
      <c r="B109" s="1" t="s">
        <v>10</v>
      </c>
      <c r="C109" s="27" t="s">
        <v>76</v>
      </c>
      <c r="D109">
        <v>0.66929911840864142</v>
      </c>
    </row>
    <row r="110" spans="1:4" x14ac:dyDescent="0.25">
      <c r="A110" s="1" t="s">
        <v>2</v>
      </c>
      <c r="B110" s="1" t="s">
        <v>5</v>
      </c>
      <c r="C110" s="27" t="s">
        <v>65</v>
      </c>
      <c r="D110">
        <v>0.46500425793558042</v>
      </c>
    </row>
    <row r="111" spans="1:4" x14ac:dyDescent="0.25">
      <c r="A111" s="1" t="s">
        <v>2</v>
      </c>
      <c r="B111" s="1" t="s">
        <v>5</v>
      </c>
      <c r="C111" s="27" t="s">
        <v>66</v>
      </c>
      <c r="D111">
        <v>0.49913936972257555</v>
      </c>
    </row>
    <row r="112" spans="1:4" x14ac:dyDescent="0.25">
      <c r="A112" s="1" t="s">
        <v>2</v>
      </c>
      <c r="B112" s="1" t="s">
        <v>5</v>
      </c>
      <c r="C112" s="27" t="s">
        <v>67</v>
      </c>
      <c r="D112">
        <v>0.8913986261991339</v>
      </c>
    </row>
    <row r="113" spans="1:4" x14ac:dyDescent="0.25">
      <c r="A113" s="1" t="s">
        <v>2</v>
      </c>
      <c r="B113" s="1" t="s">
        <v>5</v>
      </c>
      <c r="C113" s="27" t="s">
        <v>68</v>
      </c>
      <c r="D113">
        <v>0.87105272358319419</v>
      </c>
    </row>
    <row r="114" spans="1:4" x14ac:dyDescent="0.25">
      <c r="A114" s="1" t="s">
        <v>2</v>
      </c>
      <c r="B114" s="1" t="s">
        <v>5</v>
      </c>
      <c r="C114" s="27" t="s">
        <v>69</v>
      </c>
      <c r="D114">
        <v>0.91669717916899407</v>
      </c>
    </row>
    <row r="115" spans="1:4" x14ac:dyDescent="0.25">
      <c r="A115" s="1" t="s">
        <v>2</v>
      </c>
      <c r="B115" s="1" t="s">
        <v>5</v>
      </c>
      <c r="C115" s="27" t="s">
        <v>70</v>
      </c>
      <c r="D115">
        <v>0.98793233825822835</v>
      </c>
    </row>
    <row r="116" spans="1:4" x14ac:dyDescent="0.25">
      <c r="A116" s="1" t="s">
        <v>2</v>
      </c>
      <c r="B116" s="1" t="s">
        <v>5</v>
      </c>
      <c r="C116" s="27" t="s">
        <v>71</v>
      </c>
      <c r="D116">
        <v>0.98020200104989819</v>
      </c>
    </row>
    <row r="117" spans="1:4" x14ac:dyDescent="0.25">
      <c r="A117" s="1" t="s">
        <v>2</v>
      </c>
      <c r="B117" s="1" t="s">
        <v>5</v>
      </c>
      <c r="C117" s="27" t="s">
        <v>72</v>
      </c>
      <c r="D117">
        <v>0.96724564827981185</v>
      </c>
    </row>
    <row r="118" spans="1:4" x14ac:dyDescent="0.25">
      <c r="A118" s="1" t="s">
        <v>2</v>
      </c>
      <c r="B118" s="1" t="s">
        <v>5</v>
      </c>
      <c r="C118" s="27" t="s">
        <v>73</v>
      </c>
      <c r="D118">
        <v>0.50369370853999018</v>
      </c>
    </row>
    <row r="119" spans="1:4" x14ac:dyDescent="0.25">
      <c r="A119" s="1" t="s">
        <v>2</v>
      </c>
      <c r="B119" s="1" t="s">
        <v>5</v>
      </c>
      <c r="C119" s="27" t="s">
        <v>74</v>
      </c>
      <c r="D119">
        <v>0.39455043220997088</v>
      </c>
    </row>
    <row r="120" spans="1:4" x14ac:dyDescent="0.25">
      <c r="A120" s="1" t="s">
        <v>2</v>
      </c>
      <c r="B120" s="1" t="s">
        <v>5</v>
      </c>
      <c r="C120" s="27" t="s">
        <v>75</v>
      </c>
      <c r="D120">
        <v>0.46809985808083732</v>
      </c>
    </row>
    <row r="121" spans="1:4" x14ac:dyDescent="0.25">
      <c r="A121" s="1" t="s">
        <v>2</v>
      </c>
      <c r="B121" s="1" t="s">
        <v>5</v>
      </c>
      <c r="C121" s="27" t="s">
        <v>76</v>
      </c>
      <c r="D121">
        <v>0.46980094771024605</v>
      </c>
    </row>
    <row r="122" spans="1:4" x14ac:dyDescent="0.25">
      <c r="A122" s="1" t="s">
        <v>11</v>
      </c>
      <c r="B122" s="1" t="s">
        <v>10</v>
      </c>
      <c r="C122" s="27" t="s">
        <v>65</v>
      </c>
      <c r="D122">
        <v>0.37533043326703452</v>
      </c>
    </row>
    <row r="123" spans="1:4" x14ac:dyDescent="0.25">
      <c r="A123" s="1" t="s">
        <v>11</v>
      </c>
      <c r="B123" s="1" t="s">
        <v>10</v>
      </c>
      <c r="C123" s="27" t="s">
        <v>66</v>
      </c>
      <c r="D123">
        <v>0.31768869431638858</v>
      </c>
    </row>
    <row r="124" spans="1:4" x14ac:dyDescent="0.25">
      <c r="A124" s="1" t="s">
        <v>11</v>
      </c>
      <c r="B124" s="1" t="s">
        <v>10</v>
      </c>
      <c r="C124" s="27" t="s">
        <v>67</v>
      </c>
      <c r="D124">
        <v>0.85971126103483486</v>
      </c>
    </row>
    <row r="125" spans="1:4" x14ac:dyDescent="0.25">
      <c r="A125" s="1" t="s">
        <v>11</v>
      </c>
      <c r="B125" s="1" t="s">
        <v>10</v>
      </c>
      <c r="C125" s="27" t="s">
        <v>68</v>
      </c>
      <c r="D125">
        <v>0.96384814074385705</v>
      </c>
    </row>
    <row r="126" spans="1:4" x14ac:dyDescent="0.25">
      <c r="A126" s="1" t="s">
        <v>11</v>
      </c>
      <c r="B126" s="1" t="s">
        <v>10</v>
      </c>
      <c r="C126" s="27" t="s">
        <v>69</v>
      </c>
      <c r="D126">
        <v>0.98896539362740044</v>
      </c>
    </row>
    <row r="127" spans="1:4" x14ac:dyDescent="0.25">
      <c r="A127" s="1" t="s">
        <v>11</v>
      </c>
      <c r="B127" s="1" t="s">
        <v>10</v>
      </c>
      <c r="C127" s="27" t="s">
        <v>70</v>
      </c>
      <c r="D127">
        <v>0.97784236392600421</v>
      </c>
    </row>
    <row r="128" spans="1:4" x14ac:dyDescent="0.25">
      <c r="A128" s="1" t="s">
        <v>11</v>
      </c>
      <c r="B128" s="1" t="s">
        <v>10</v>
      </c>
      <c r="C128" s="27" t="s">
        <v>71</v>
      </c>
      <c r="D128">
        <v>0.93675308521088696</v>
      </c>
    </row>
    <row r="129" spans="1:4" x14ac:dyDescent="0.25">
      <c r="A129" s="1" t="s">
        <v>11</v>
      </c>
      <c r="B129" s="1" t="s">
        <v>10</v>
      </c>
      <c r="C129" s="27" t="s">
        <v>72</v>
      </c>
      <c r="D129">
        <v>0.87508830248570979</v>
      </c>
    </row>
    <row r="130" spans="1:4" x14ac:dyDescent="0.25">
      <c r="A130" s="1" t="s">
        <v>11</v>
      </c>
      <c r="B130" s="1" t="s">
        <v>10</v>
      </c>
      <c r="C130" s="27" t="s">
        <v>73</v>
      </c>
      <c r="D130">
        <v>0.58474765940953566</v>
      </c>
    </row>
    <row r="131" spans="1:4" x14ac:dyDescent="0.25">
      <c r="A131" s="1" t="s">
        <v>11</v>
      </c>
      <c r="B131" s="1" t="s">
        <v>10</v>
      </c>
      <c r="C131" s="27" t="s">
        <v>74</v>
      </c>
      <c r="D131">
        <v>0.69554129982247193</v>
      </c>
    </row>
    <row r="132" spans="1:4" x14ac:dyDescent="0.25">
      <c r="A132" s="1" t="s">
        <v>11</v>
      </c>
      <c r="B132" s="1" t="s">
        <v>10</v>
      </c>
      <c r="C132" s="27" t="s">
        <v>75</v>
      </c>
      <c r="D132">
        <v>0.47541747522007893</v>
      </c>
    </row>
    <row r="133" spans="1:4" x14ac:dyDescent="0.25">
      <c r="A133" s="1" t="s">
        <v>11</v>
      </c>
      <c r="B133" s="1" t="s">
        <v>10</v>
      </c>
      <c r="C133" s="27" t="s">
        <v>76</v>
      </c>
      <c r="D133">
        <v>0.2808278261774444</v>
      </c>
    </row>
    <row r="134" spans="1:4" x14ac:dyDescent="0.25">
      <c r="A134" s="1" t="s">
        <v>10</v>
      </c>
      <c r="B134" s="1" t="s">
        <v>12</v>
      </c>
      <c r="C134" s="27" t="s">
        <v>65</v>
      </c>
      <c r="D134">
        <v>0.92953780687366627</v>
      </c>
    </row>
    <row r="135" spans="1:4" x14ac:dyDescent="0.25">
      <c r="A135" s="1" t="s">
        <v>10</v>
      </c>
      <c r="B135" s="1" t="s">
        <v>12</v>
      </c>
      <c r="C135" s="27" t="s">
        <v>66</v>
      </c>
      <c r="D135">
        <v>0.90676349041908344</v>
      </c>
    </row>
    <row r="136" spans="1:4" x14ac:dyDescent="0.25">
      <c r="A136" s="1" t="s">
        <v>10</v>
      </c>
      <c r="B136" s="1" t="s">
        <v>12</v>
      </c>
      <c r="C136" s="27" t="s">
        <v>67</v>
      </c>
      <c r="D136">
        <v>0.9999215829873721</v>
      </c>
    </row>
    <row r="137" spans="1:4" x14ac:dyDescent="0.25">
      <c r="A137" s="1" t="s">
        <v>10</v>
      </c>
      <c r="B137" s="1" t="s">
        <v>12</v>
      </c>
      <c r="C137" s="27" t="s">
        <v>68</v>
      </c>
      <c r="D137">
        <v>0.99996140017994917</v>
      </c>
    </row>
    <row r="138" spans="1:4" x14ac:dyDescent="0.25">
      <c r="A138" s="1" t="s">
        <v>10</v>
      </c>
      <c r="B138" s="1" t="s">
        <v>12</v>
      </c>
      <c r="C138" s="27" t="s">
        <v>69</v>
      </c>
      <c r="D138">
        <v>0.99967239531763585</v>
      </c>
    </row>
    <row r="139" spans="1:4" x14ac:dyDescent="0.25">
      <c r="A139" s="1" t="s">
        <v>10</v>
      </c>
      <c r="B139" s="1" t="s">
        <v>12</v>
      </c>
      <c r="C139" s="27" t="s">
        <v>70</v>
      </c>
      <c r="D139">
        <v>0.99982031922339587</v>
      </c>
    </row>
    <row r="140" spans="1:4" x14ac:dyDescent="0.25">
      <c r="A140" s="1" t="s">
        <v>10</v>
      </c>
      <c r="B140" s="1" t="s">
        <v>12</v>
      </c>
      <c r="C140" s="27" t="s">
        <v>71</v>
      </c>
      <c r="D140">
        <v>0.99794308672745469</v>
      </c>
    </row>
    <row r="141" spans="1:4" x14ac:dyDescent="0.25">
      <c r="A141" s="1" t="s">
        <v>10</v>
      </c>
      <c r="B141" s="1" t="s">
        <v>12</v>
      </c>
      <c r="C141" s="27" t="s">
        <v>72</v>
      </c>
      <c r="D141">
        <v>0.98924487584188336</v>
      </c>
    </row>
    <row r="142" spans="1:4" x14ac:dyDescent="0.25">
      <c r="A142" s="1" t="s">
        <v>10</v>
      </c>
      <c r="B142" s="1" t="s">
        <v>12</v>
      </c>
      <c r="C142" s="27" t="s">
        <v>73</v>
      </c>
      <c r="D142">
        <v>0.7684778734156622</v>
      </c>
    </row>
    <row r="143" spans="1:4" x14ac:dyDescent="0.25">
      <c r="A143" s="1" t="s">
        <v>10</v>
      </c>
      <c r="B143" s="1" t="s">
        <v>12</v>
      </c>
      <c r="C143" s="27" t="s">
        <v>74</v>
      </c>
      <c r="D143">
        <v>0.81821690963335536</v>
      </c>
    </row>
    <row r="144" spans="1:4" x14ac:dyDescent="0.25">
      <c r="A144" s="1" t="s">
        <v>10</v>
      </c>
      <c r="B144" s="1" t="s">
        <v>12</v>
      </c>
      <c r="C144" s="27" t="s">
        <v>75</v>
      </c>
      <c r="D144">
        <v>0.86221443734901759</v>
      </c>
    </row>
    <row r="145" spans="1:4" x14ac:dyDescent="0.25">
      <c r="A145" s="1" t="s">
        <v>10</v>
      </c>
      <c r="B145" s="1" t="s">
        <v>12</v>
      </c>
      <c r="C145" s="27" t="s">
        <v>76</v>
      </c>
      <c r="D145">
        <v>0.87113246419928736</v>
      </c>
    </row>
    <row r="146" spans="1:4" x14ac:dyDescent="0.25">
      <c r="A146" s="1" t="s">
        <v>14</v>
      </c>
      <c r="B146" s="1" t="s">
        <v>5</v>
      </c>
      <c r="C146" s="27" t="s">
        <v>65</v>
      </c>
      <c r="D146">
        <v>0.3516185507031222</v>
      </c>
    </row>
    <row r="147" spans="1:4" x14ac:dyDescent="0.25">
      <c r="A147" s="1" t="s">
        <v>14</v>
      </c>
      <c r="B147" s="1" t="s">
        <v>5</v>
      </c>
      <c r="C147" s="27" t="s">
        <v>66</v>
      </c>
      <c r="D147">
        <v>0.36417710194972974</v>
      </c>
    </row>
    <row r="148" spans="1:4" x14ac:dyDescent="0.25">
      <c r="A148" s="1" t="s">
        <v>14</v>
      </c>
      <c r="B148" s="1" t="s">
        <v>5</v>
      </c>
      <c r="C148" s="27" t="s">
        <v>67</v>
      </c>
      <c r="D148">
        <v>0.76205612671130862</v>
      </c>
    </row>
    <row r="149" spans="1:4" x14ac:dyDescent="0.25">
      <c r="A149" s="1" t="s">
        <v>14</v>
      </c>
      <c r="B149" s="1" t="s">
        <v>5</v>
      </c>
      <c r="C149" s="27" t="s">
        <v>68</v>
      </c>
      <c r="D149">
        <v>0.78231497307025422</v>
      </c>
    </row>
    <row r="150" spans="1:4" x14ac:dyDescent="0.25">
      <c r="A150" s="1" t="s">
        <v>14</v>
      </c>
      <c r="B150" s="1" t="s">
        <v>5</v>
      </c>
      <c r="C150" s="27" t="s">
        <v>69</v>
      </c>
      <c r="D150">
        <v>0.77163197343533407</v>
      </c>
    </row>
    <row r="151" spans="1:4" x14ac:dyDescent="0.25">
      <c r="A151" s="1" t="s">
        <v>14</v>
      </c>
      <c r="B151" s="1" t="s">
        <v>5</v>
      </c>
      <c r="C151" s="27" t="s">
        <v>70</v>
      </c>
      <c r="D151">
        <v>0.78290529255827079</v>
      </c>
    </row>
    <row r="152" spans="1:4" x14ac:dyDescent="0.25">
      <c r="A152" s="1" t="s">
        <v>14</v>
      </c>
      <c r="B152" s="1" t="s">
        <v>5</v>
      </c>
      <c r="C152" s="27" t="s">
        <v>71</v>
      </c>
      <c r="D152">
        <v>0.7942313862437208</v>
      </c>
    </row>
    <row r="153" spans="1:4" x14ac:dyDescent="0.25">
      <c r="A153" s="1" t="s">
        <v>14</v>
      </c>
      <c r="B153" s="1" t="s">
        <v>5</v>
      </c>
      <c r="C153" s="27" t="s">
        <v>72</v>
      </c>
      <c r="D153">
        <v>0.78315375025903533</v>
      </c>
    </row>
    <row r="154" spans="1:4" x14ac:dyDescent="0.25">
      <c r="A154" s="1" t="s">
        <v>14</v>
      </c>
      <c r="B154" s="1" t="s">
        <v>5</v>
      </c>
      <c r="C154" s="27" t="s">
        <v>73</v>
      </c>
      <c r="D154">
        <v>0.37840060736784675</v>
      </c>
    </row>
    <row r="155" spans="1:4" x14ac:dyDescent="0.25">
      <c r="A155" s="1" t="s">
        <v>14</v>
      </c>
      <c r="B155" s="1" t="s">
        <v>5</v>
      </c>
      <c r="C155" s="27" t="s">
        <v>74</v>
      </c>
      <c r="D155">
        <v>0.36490682734432089</v>
      </c>
    </row>
    <row r="156" spans="1:4" x14ac:dyDescent="0.25">
      <c r="A156" s="1" t="s">
        <v>14</v>
      </c>
      <c r="B156" s="1" t="s">
        <v>5</v>
      </c>
      <c r="C156" s="27" t="s">
        <v>75</v>
      </c>
      <c r="D156">
        <v>0.39495053027800486</v>
      </c>
    </row>
    <row r="157" spans="1:4" x14ac:dyDescent="0.25">
      <c r="A157" s="1" t="s">
        <v>14</v>
      </c>
      <c r="B157" s="1" t="s">
        <v>5</v>
      </c>
      <c r="C157" s="27" t="s">
        <v>76</v>
      </c>
      <c r="D157">
        <v>0.53044073392763691</v>
      </c>
    </row>
    <row r="158" spans="1:4" x14ac:dyDescent="0.25">
      <c r="A158" s="1" t="s">
        <v>15</v>
      </c>
      <c r="B158" s="1" t="s">
        <v>14</v>
      </c>
      <c r="C158" s="27" t="s">
        <v>65</v>
      </c>
      <c r="D158">
        <v>0.37280998355716799</v>
      </c>
    </row>
    <row r="159" spans="1:4" x14ac:dyDescent="0.25">
      <c r="A159" s="1" t="s">
        <v>15</v>
      </c>
      <c r="B159" s="1" t="s">
        <v>14</v>
      </c>
      <c r="C159" s="27" t="s">
        <v>66</v>
      </c>
      <c r="D159">
        <v>0.37218854214296204</v>
      </c>
    </row>
    <row r="160" spans="1:4" x14ac:dyDescent="0.25">
      <c r="A160" s="1" t="s">
        <v>15</v>
      </c>
      <c r="B160" s="1" t="s">
        <v>14</v>
      </c>
      <c r="C160" s="27" t="s">
        <v>67</v>
      </c>
      <c r="D160">
        <v>0.7728066369535731</v>
      </c>
    </row>
    <row r="161" spans="1:4" x14ac:dyDescent="0.25">
      <c r="A161" s="1" t="s">
        <v>15</v>
      </c>
      <c r="B161" s="1" t="s">
        <v>14</v>
      </c>
      <c r="C161" s="27" t="s">
        <v>68</v>
      </c>
      <c r="D161">
        <v>0.78463673039156523</v>
      </c>
    </row>
    <row r="162" spans="1:4" x14ac:dyDescent="0.25">
      <c r="A162" s="1" t="s">
        <v>15</v>
      </c>
      <c r="B162" s="1" t="s">
        <v>14</v>
      </c>
      <c r="C162" s="27" t="s">
        <v>69</v>
      </c>
      <c r="D162">
        <v>0.76997032266417065</v>
      </c>
    </row>
    <row r="163" spans="1:4" x14ac:dyDescent="0.25">
      <c r="A163" s="1" t="s">
        <v>15</v>
      </c>
      <c r="B163" s="1" t="s">
        <v>14</v>
      </c>
      <c r="C163" s="27" t="s">
        <v>70</v>
      </c>
      <c r="D163">
        <v>0.7673360622951364</v>
      </c>
    </row>
    <row r="164" spans="1:4" x14ac:dyDescent="0.25">
      <c r="A164" s="1" t="s">
        <v>15</v>
      </c>
      <c r="B164" s="1" t="s">
        <v>14</v>
      </c>
      <c r="C164" s="27" t="s">
        <v>71</v>
      </c>
      <c r="D164">
        <v>0.78686428617299198</v>
      </c>
    </row>
    <row r="165" spans="1:4" x14ac:dyDescent="0.25">
      <c r="A165" s="1" t="s">
        <v>15</v>
      </c>
      <c r="B165" s="1" t="s">
        <v>14</v>
      </c>
      <c r="C165" s="27" t="s">
        <v>72</v>
      </c>
      <c r="D165">
        <v>0.78272431779245699</v>
      </c>
    </row>
    <row r="166" spans="1:4" x14ac:dyDescent="0.25">
      <c r="A166" s="1" t="s">
        <v>15</v>
      </c>
      <c r="B166" s="1" t="s">
        <v>14</v>
      </c>
      <c r="C166" s="27" t="s">
        <v>73</v>
      </c>
      <c r="D166">
        <v>0.39980299682964804</v>
      </c>
    </row>
    <row r="167" spans="1:4" x14ac:dyDescent="0.25">
      <c r="A167" s="1" t="s">
        <v>15</v>
      </c>
      <c r="B167" s="1" t="s">
        <v>14</v>
      </c>
      <c r="C167" s="27" t="s">
        <v>74</v>
      </c>
      <c r="D167">
        <v>0.38889482491423288</v>
      </c>
    </row>
    <row r="168" spans="1:4" x14ac:dyDescent="0.25">
      <c r="A168" s="1" t="s">
        <v>15</v>
      </c>
      <c r="B168" s="1" t="s">
        <v>14</v>
      </c>
      <c r="C168" s="27" t="s">
        <v>75</v>
      </c>
      <c r="D168">
        <v>0.38883925856012813</v>
      </c>
    </row>
    <row r="169" spans="1:4" x14ac:dyDescent="0.25">
      <c r="A169" s="1" t="s">
        <v>15</v>
      </c>
      <c r="B169" s="1" t="s">
        <v>14</v>
      </c>
      <c r="C169" s="27" t="s">
        <v>76</v>
      </c>
      <c r="D169">
        <v>0.38357203592125844</v>
      </c>
    </row>
    <row r="170" spans="1:4" x14ac:dyDescent="0.25">
      <c r="A170" s="1" t="s">
        <v>16</v>
      </c>
      <c r="B170" s="1" t="s">
        <v>14</v>
      </c>
      <c r="C170" s="27" t="s">
        <v>65</v>
      </c>
      <c r="D170">
        <v>0.30246319524158682</v>
      </c>
    </row>
    <row r="171" spans="1:4" x14ac:dyDescent="0.25">
      <c r="A171" s="1" t="s">
        <v>16</v>
      </c>
      <c r="B171" s="1" t="s">
        <v>14</v>
      </c>
      <c r="C171" s="27" t="s">
        <v>66</v>
      </c>
      <c r="D171">
        <v>0.31642575227138048</v>
      </c>
    </row>
    <row r="172" spans="1:4" x14ac:dyDescent="0.25">
      <c r="A172" s="1" t="s">
        <v>16</v>
      </c>
      <c r="B172" s="1" t="s">
        <v>14</v>
      </c>
      <c r="C172" s="27" t="s">
        <v>67</v>
      </c>
      <c r="D172">
        <v>0.6869774355043492</v>
      </c>
    </row>
    <row r="173" spans="1:4" x14ac:dyDescent="0.25">
      <c r="A173" s="1" t="s">
        <v>16</v>
      </c>
      <c r="B173" s="1" t="s">
        <v>14</v>
      </c>
      <c r="C173" s="27" t="s">
        <v>68</v>
      </c>
      <c r="D173">
        <v>0.70322475297608045</v>
      </c>
    </row>
    <row r="174" spans="1:4" x14ac:dyDescent="0.25">
      <c r="A174" s="1" t="s">
        <v>16</v>
      </c>
      <c r="B174" s="1" t="s">
        <v>14</v>
      </c>
      <c r="C174" s="27" t="s">
        <v>69</v>
      </c>
      <c r="D174">
        <v>0.66740175870987739</v>
      </c>
    </row>
    <row r="175" spans="1:4" x14ac:dyDescent="0.25">
      <c r="A175" s="1" t="s">
        <v>16</v>
      </c>
      <c r="B175" s="1" t="s">
        <v>14</v>
      </c>
      <c r="C175" s="27" t="s">
        <v>70</v>
      </c>
      <c r="D175">
        <v>0.66402213528048359</v>
      </c>
    </row>
    <row r="176" spans="1:4" x14ac:dyDescent="0.25">
      <c r="A176" s="1" t="s">
        <v>16</v>
      </c>
      <c r="B176" s="1" t="s">
        <v>14</v>
      </c>
      <c r="C176" s="27" t="s">
        <v>71</v>
      </c>
      <c r="D176">
        <v>0.66402213528048359</v>
      </c>
    </row>
    <row r="177" spans="1:4" x14ac:dyDescent="0.25">
      <c r="A177" s="1" t="s">
        <v>16</v>
      </c>
      <c r="B177" s="1" t="s">
        <v>14</v>
      </c>
      <c r="C177" s="27" t="s">
        <v>72</v>
      </c>
      <c r="D177">
        <v>0.66402213528048359</v>
      </c>
    </row>
    <row r="178" spans="1:4" x14ac:dyDescent="0.25">
      <c r="A178" s="1" t="s">
        <v>16</v>
      </c>
      <c r="B178" s="1" t="s">
        <v>14</v>
      </c>
      <c r="C178" s="27" t="s">
        <v>73</v>
      </c>
      <c r="D178">
        <v>0.30480993779144983</v>
      </c>
    </row>
    <row r="179" spans="1:4" x14ac:dyDescent="0.25">
      <c r="A179" s="1" t="s">
        <v>16</v>
      </c>
      <c r="B179" s="1" t="s">
        <v>14</v>
      </c>
      <c r="C179" s="27" t="s">
        <v>74</v>
      </c>
      <c r="D179">
        <v>0.30480993779144983</v>
      </c>
    </row>
    <row r="180" spans="1:4" x14ac:dyDescent="0.25">
      <c r="A180" s="1" t="s">
        <v>16</v>
      </c>
      <c r="B180" s="1" t="s">
        <v>14</v>
      </c>
      <c r="C180" s="27" t="s">
        <v>75</v>
      </c>
      <c r="D180">
        <v>0.33773676728937385</v>
      </c>
    </row>
    <row r="181" spans="1:4" x14ac:dyDescent="0.25">
      <c r="A181" s="1" t="s">
        <v>16</v>
      </c>
      <c r="B181" s="1" t="s">
        <v>14</v>
      </c>
      <c r="C181" s="27" t="s">
        <v>76</v>
      </c>
      <c r="D181">
        <v>0.48897384730092386</v>
      </c>
    </row>
    <row r="182" spans="1:4" x14ac:dyDescent="0.25">
      <c r="A182" s="1" t="s">
        <v>17</v>
      </c>
      <c r="B182" s="1" t="s">
        <v>15</v>
      </c>
      <c r="C182" s="27" t="s">
        <v>65</v>
      </c>
      <c r="D182">
        <v>0.99999942547837095</v>
      </c>
    </row>
    <row r="183" spans="1:4" x14ac:dyDescent="0.25">
      <c r="A183" s="1" t="s">
        <v>17</v>
      </c>
      <c r="B183" s="1" t="s">
        <v>15</v>
      </c>
      <c r="C183" s="27" t="s">
        <v>66</v>
      </c>
      <c r="D183">
        <v>0.99999942046297463</v>
      </c>
    </row>
    <row r="184" spans="1:4" x14ac:dyDescent="0.25">
      <c r="A184" s="1" t="s">
        <v>17</v>
      </c>
      <c r="B184" s="1" t="s">
        <v>15</v>
      </c>
      <c r="C184" s="27" t="s">
        <v>67</v>
      </c>
      <c r="D184">
        <v>0.99999954859368356</v>
      </c>
    </row>
    <row r="185" spans="1:4" x14ac:dyDescent="0.25">
      <c r="A185" s="1" t="s">
        <v>17</v>
      </c>
      <c r="B185" s="1" t="s">
        <v>15</v>
      </c>
      <c r="C185" s="27" t="s">
        <v>68</v>
      </c>
      <c r="D185">
        <v>0.99999999981572052</v>
      </c>
    </row>
    <row r="186" spans="1:4" x14ac:dyDescent="0.25">
      <c r="A186" s="1" t="s">
        <v>17</v>
      </c>
      <c r="B186" s="1" t="s">
        <v>15</v>
      </c>
      <c r="C186" s="27" t="s">
        <v>69</v>
      </c>
      <c r="D186">
        <v>0.99999999977215892</v>
      </c>
    </row>
    <row r="187" spans="1:4" x14ac:dyDescent="0.25">
      <c r="A187" s="1" t="s">
        <v>17</v>
      </c>
      <c r="B187" s="1" t="s">
        <v>15</v>
      </c>
      <c r="C187" s="27" t="s">
        <v>70</v>
      </c>
      <c r="D187">
        <v>0.99999999976364773</v>
      </c>
    </row>
    <row r="188" spans="1:4" x14ac:dyDescent="0.25">
      <c r="A188" s="1" t="s">
        <v>17</v>
      </c>
      <c r="B188" s="1" t="s">
        <v>15</v>
      </c>
      <c r="C188" s="27" t="s">
        <v>71</v>
      </c>
      <c r="D188">
        <v>0.99999999982178944</v>
      </c>
    </row>
    <row r="189" spans="1:4" x14ac:dyDescent="0.25">
      <c r="A189" s="1" t="s">
        <v>17</v>
      </c>
      <c r="B189" s="1" t="s">
        <v>15</v>
      </c>
      <c r="C189" s="27" t="s">
        <v>72</v>
      </c>
      <c r="D189">
        <v>0.99999999981039789</v>
      </c>
    </row>
    <row r="190" spans="1:4" x14ac:dyDescent="0.25">
      <c r="A190" s="1" t="s">
        <v>17</v>
      </c>
      <c r="B190" s="1" t="s">
        <v>15</v>
      </c>
      <c r="C190" s="27" t="s">
        <v>73</v>
      </c>
      <c r="D190">
        <v>0.99999960949418121</v>
      </c>
    </row>
    <row r="191" spans="1:4" x14ac:dyDescent="0.25">
      <c r="A191" s="1" t="s">
        <v>17</v>
      </c>
      <c r="B191" s="1" t="s">
        <v>15</v>
      </c>
      <c r="C191" s="27" t="s">
        <v>74</v>
      </c>
      <c r="D191">
        <v>0.99999954261811563</v>
      </c>
    </row>
    <row r="192" spans="1:4" x14ac:dyDescent="0.25">
      <c r="A192" s="1" t="s">
        <v>17</v>
      </c>
      <c r="B192" s="1" t="s">
        <v>15</v>
      </c>
      <c r="C192" s="27" t="s">
        <v>75</v>
      </c>
      <c r="D192">
        <v>0.99999954225298116</v>
      </c>
    </row>
    <row r="193" spans="1:4" x14ac:dyDescent="0.25">
      <c r="A193" s="1" t="s">
        <v>17</v>
      </c>
      <c r="B193" s="1" t="s">
        <v>15</v>
      </c>
      <c r="C193" s="27" t="s">
        <v>76</v>
      </c>
      <c r="D193">
        <v>0.99999950644594415</v>
      </c>
    </row>
    <row r="194" spans="1:4" x14ac:dyDescent="0.25">
      <c r="A194" s="1" t="s">
        <v>18</v>
      </c>
      <c r="B194" s="1" t="s">
        <v>17</v>
      </c>
      <c r="C194" s="27" t="s">
        <v>65</v>
      </c>
      <c r="D194">
        <v>0.99999942547837095</v>
      </c>
    </row>
    <row r="195" spans="1:4" x14ac:dyDescent="0.25">
      <c r="A195" s="1" t="s">
        <v>18</v>
      </c>
      <c r="B195" s="1" t="s">
        <v>17</v>
      </c>
      <c r="C195" s="27" t="s">
        <v>66</v>
      </c>
      <c r="D195">
        <v>0.99999942046297463</v>
      </c>
    </row>
    <row r="196" spans="1:4" x14ac:dyDescent="0.25">
      <c r="A196" s="1" t="s">
        <v>18</v>
      </c>
      <c r="B196" s="1" t="s">
        <v>17</v>
      </c>
      <c r="C196" s="27" t="s">
        <v>67</v>
      </c>
      <c r="D196">
        <v>0.99999954859368356</v>
      </c>
    </row>
    <row r="197" spans="1:4" x14ac:dyDescent="0.25">
      <c r="A197" s="1" t="s">
        <v>18</v>
      </c>
      <c r="B197" s="1" t="s">
        <v>17</v>
      </c>
      <c r="C197" s="27" t="s">
        <v>68</v>
      </c>
      <c r="D197">
        <v>0.99999999981572052</v>
      </c>
    </row>
    <row r="198" spans="1:4" x14ac:dyDescent="0.25">
      <c r="A198" s="1" t="s">
        <v>18</v>
      </c>
      <c r="B198" s="1" t="s">
        <v>17</v>
      </c>
      <c r="C198" s="27" t="s">
        <v>69</v>
      </c>
      <c r="D198">
        <v>0.99999999966719533</v>
      </c>
    </row>
    <row r="199" spans="1:4" x14ac:dyDescent="0.25">
      <c r="A199" s="1" t="s">
        <v>18</v>
      </c>
      <c r="B199" s="1" t="s">
        <v>17</v>
      </c>
      <c r="C199" s="27" t="s">
        <v>70</v>
      </c>
      <c r="D199">
        <v>0.99999999967383224</v>
      </c>
    </row>
    <row r="200" spans="1:4" x14ac:dyDescent="0.25">
      <c r="A200" s="1" t="s">
        <v>18</v>
      </c>
      <c r="B200" s="1" t="s">
        <v>17</v>
      </c>
      <c r="C200" s="27" t="s">
        <v>71</v>
      </c>
      <c r="D200">
        <v>0.9999999997694391</v>
      </c>
    </row>
    <row r="201" spans="1:4" x14ac:dyDescent="0.25">
      <c r="A201" s="1" t="s">
        <v>18</v>
      </c>
      <c r="B201" s="1" t="s">
        <v>17</v>
      </c>
      <c r="C201" s="27" t="s">
        <v>72</v>
      </c>
      <c r="D201">
        <v>0.99999999976042475</v>
      </c>
    </row>
    <row r="202" spans="1:4" x14ac:dyDescent="0.25">
      <c r="A202" s="1" t="s">
        <v>18</v>
      </c>
      <c r="B202" s="1" t="s">
        <v>17</v>
      </c>
      <c r="C202" s="27" t="s">
        <v>73</v>
      </c>
      <c r="D202">
        <v>0.99999956143988666</v>
      </c>
    </row>
    <row r="203" spans="1:4" x14ac:dyDescent="0.25">
      <c r="A203" s="1" t="s">
        <v>18</v>
      </c>
      <c r="B203" s="1" t="s">
        <v>17</v>
      </c>
      <c r="C203" s="27" t="s">
        <v>74</v>
      </c>
      <c r="D203">
        <v>0.99999954261811563</v>
      </c>
    </row>
    <row r="204" spans="1:4" x14ac:dyDescent="0.25">
      <c r="A204" s="1" t="s">
        <v>18</v>
      </c>
      <c r="B204" s="1" t="s">
        <v>17</v>
      </c>
      <c r="C204" s="27" t="s">
        <v>75</v>
      </c>
      <c r="D204">
        <v>0.99999954225298116</v>
      </c>
    </row>
    <row r="205" spans="1:4" x14ac:dyDescent="0.25">
      <c r="A205" s="1" t="s">
        <v>18</v>
      </c>
      <c r="B205" s="1" t="s">
        <v>17</v>
      </c>
      <c r="C205" s="27" t="s">
        <v>76</v>
      </c>
      <c r="D205">
        <v>0.99999950644594415</v>
      </c>
    </row>
    <row r="206" spans="1:4" x14ac:dyDescent="0.25">
      <c r="A206" s="1" t="s">
        <v>19</v>
      </c>
      <c r="B206" s="1" t="s">
        <v>16</v>
      </c>
      <c r="C206" s="27" t="s">
        <v>65</v>
      </c>
      <c r="D206">
        <v>0.53108532644442941</v>
      </c>
    </row>
    <row r="207" spans="1:4" x14ac:dyDescent="0.25">
      <c r="A207" s="1" t="s">
        <v>19</v>
      </c>
      <c r="B207" s="1" t="s">
        <v>16</v>
      </c>
      <c r="C207" s="27" t="s">
        <v>66</v>
      </c>
      <c r="D207">
        <v>0.53152553815895986</v>
      </c>
    </row>
    <row r="208" spans="1:4" x14ac:dyDescent="0.25">
      <c r="A208" s="1" t="s">
        <v>19</v>
      </c>
      <c r="B208" s="1" t="s">
        <v>16</v>
      </c>
      <c r="C208" s="27" t="s">
        <v>67</v>
      </c>
      <c r="D208">
        <v>0.93192409833979251</v>
      </c>
    </row>
    <row r="209" spans="1:4" x14ac:dyDescent="0.25">
      <c r="A209" s="1" t="s">
        <v>19</v>
      </c>
      <c r="B209" s="1" t="s">
        <v>16</v>
      </c>
      <c r="C209" s="27" t="s">
        <v>68</v>
      </c>
      <c r="D209">
        <v>0.99999153765515703</v>
      </c>
    </row>
    <row r="210" spans="1:4" x14ac:dyDescent="0.25">
      <c r="A210" s="1" t="s">
        <v>19</v>
      </c>
      <c r="B210" s="1" t="s">
        <v>16</v>
      </c>
      <c r="C210" s="27" t="s">
        <v>69</v>
      </c>
      <c r="D210">
        <v>0.99999092358885922</v>
      </c>
    </row>
    <row r="211" spans="1:4" x14ac:dyDescent="0.25">
      <c r="A211" s="1" t="s">
        <v>19</v>
      </c>
      <c r="B211" s="1" t="s">
        <v>16</v>
      </c>
      <c r="C211" s="27" t="s">
        <v>70</v>
      </c>
      <c r="D211">
        <v>0.99959113389496379</v>
      </c>
    </row>
    <row r="212" spans="1:4" x14ac:dyDescent="0.25">
      <c r="A212" s="1" t="s">
        <v>19</v>
      </c>
      <c r="B212" s="1" t="s">
        <v>16</v>
      </c>
      <c r="C212" s="27" t="s">
        <v>71</v>
      </c>
      <c r="D212">
        <v>0.99085819747797077</v>
      </c>
    </row>
    <row r="213" spans="1:4" x14ac:dyDescent="0.25">
      <c r="A213" s="1" t="s">
        <v>19</v>
      </c>
      <c r="B213" s="1" t="s">
        <v>16</v>
      </c>
      <c r="C213" s="27" t="s">
        <v>72</v>
      </c>
      <c r="D213">
        <v>0.99085819747797077</v>
      </c>
    </row>
    <row r="214" spans="1:4" x14ac:dyDescent="0.25">
      <c r="A214" s="1" t="s">
        <v>19</v>
      </c>
      <c r="B214" s="1" t="s">
        <v>16</v>
      </c>
      <c r="C214" s="27" t="s">
        <v>73</v>
      </c>
      <c r="D214">
        <v>0.3424894324038773</v>
      </c>
    </row>
    <row r="215" spans="1:4" x14ac:dyDescent="0.25">
      <c r="A215" s="1" t="s">
        <v>19</v>
      </c>
      <c r="B215" s="1" t="s">
        <v>16</v>
      </c>
      <c r="C215" s="27" t="s">
        <v>74</v>
      </c>
      <c r="D215">
        <v>0.47993172234286907</v>
      </c>
    </row>
    <row r="216" spans="1:4" x14ac:dyDescent="0.25">
      <c r="A216" s="1" t="s">
        <v>19</v>
      </c>
      <c r="B216" s="1" t="s">
        <v>16</v>
      </c>
      <c r="C216" s="27" t="s">
        <v>75</v>
      </c>
      <c r="D216">
        <v>0.49755581087410011</v>
      </c>
    </row>
    <row r="217" spans="1:4" x14ac:dyDescent="0.25">
      <c r="A217" s="1" t="s">
        <v>19</v>
      </c>
      <c r="B217" s="1" t="s">
        <v>16</v>
      </c>
      <c r="C217" s="27" t="s">
        <v>76</v>
      </c>
      <c r="D217">
        <v>0.95389460567921325</v>
      </c>
    </row>
    <row r="218" spans="1:4" x14ac:dyDescent="0.25">
      <c r="A218" s="1" t="s">
        <v>20</v>
      </c>
      <c r="B218" s="1" t="s">
        <v>167</v>
      </c>
      <c r="C218" s="27" t="s">
        <v>65</v>
      </c>
      <c r="D218">
        <v>0.22236271844546063</v>
      </c>
    </row>
    <row r="219" spans="1:4" x14ac:dyDescent="0.25">
      <c r="A219" s="1" t="s">
        <v>20</v>
      </c>
      <c r="B219" s="1" t="s">
        <v>167</v>
      </c>
      <c r="C219" s="27" t="s">
        <v>66</v>
      </c>
      <c r="D219">
        <v>0.20817548624235996</v>
      </c>
    </row>
    <row r="220" spans="1:4" x14ac:dyDescent="0.25">
      <c r="A220" s="1" t="s">
        <v>20</v>
      </c>
      <c r="B220" s="1" t="s">
        <v>167</v>
      </c>
      <c r="C220" s="27" t="s">
        <v>67</v>
      </c>
      <c r="D220">
        <v>0.20817548624235996</v>
      </c>
    </row>
    <row r="221" spans="1:4" x14ac:dyDescent="0.25">
      <c r="A221" s="1" t="s">
        <v>20</v>
      </c>
      <c r="B221" s="1" t="s">
        <v>167</v>
      </c>
      <c r="C221" s="27" t="s">
        <v>68</v>
      </c>
      <c r="D221">
        <v>0.99085819747797077</v>
      </c>
    </row>
    <row r="222" spans="1:4" x14ac:dyDescent="0.25">
      <c r="A222" s="1" t="s">
        <v>20</v>
      </c>
      <c r="B222" s="1" t="s">
        <v>167</v>
      </c>
      <c r="C222" s="27" t="s">
        <v>69</v>
      </c>
      <c r="D222">
        <v>0.99667450497573162</v>
      </c>
    </row>
    <row r="223" spans="1:4" x14ac:dyDescent="0.25">
      <c r="A223" s="1" t="s">
        <v>20</v>
      </c>
      <c r="B223" s="1" t="s">
        <v>167</v>
      </c>
      <c r="C223" s="27" t="s">
        <v>70</v>
      </c>
      <c r="D223">
        <v>0.99874679621176898</v>
      </c>
    </row>
    <row r="224" spans="1:4" x14ac:dyDescent="0.25">
      <c r="A224" s="1" t="s">
        <v>20</v>
      </c>
      <c r="B224" s="1" t="s">
        <v>167</v>
      </c>
      <c r="C224" s="27" t="s">
        <v>71</v>
      </c>
      <c r="D224">
        <v>0.997735043031164</v>
      </c>
    </row>
    <row r="225" spans="1:4" x14ac:dyDescent="0.25">
      <c r="A225" s="1" t="s">
        <v>20</v>
      </c>
      <c r="B225" s="1" t="s">
        <v>167</v>
      </c>
      <c r="C225" s="27" t="s">
        <v>72</v>
      </c>
      <c r="D225">
        <v>0.99595910910322938</v>
      </c>
    </row>
    <row r="226" spans="1:4" x14ac:dyDescent="0.25">
      <c r="A226" s="1" t="s">
        <v>20</v>
      </c>
      <c r="B226" s="1" t="s">
        <v>167</v>
      </c>
      <c r="C226" s="27" t="s">
        <v>73</v>
      </c>
      <c r="D226">
        <v>0.20817548624235996</v>
      </c>
    </row>
    <row r="227" spans="1:4" x14ac:dyDescent="0.25">
      <c r="A227" s="1" t="s">
        <v>20</v>
      </c>
      <c r="B227" s="1" t="s">
        <v>167</v>
      </c>
      <c r="C227" s="27" t="s">
        <v>74</v>
      </c>
      <c r="D227">
        <v>0.20817548624235996</v>
      </c>
    </row>
    <row r="228" spans="1:4" x14ac:dyDescent="0.25">
      <c r="A228" s="1" t="s">
        <v>20</v>
      </c>
      <c r="B228" s="1" t="s">
        <v>167</v>
      </c>
      <c r="C228" s="27" t="s">
        <v>75</v>
      </c>
      <c r="D228">
        <v>0.20817548624235996</v>
      </c>
    </row>
    <row r="229" spans="1:4" x14ac:dyDescent="0.25">
      <c r="A229" s="1" t="s">
        <v>20</v>
      </c>
      <c r="B229" s="1" t="s">
        <v>167</v>
      </c>
      <c r="C229" s="27" t="s">
        <v>76</v>
      </c>
      <c r="D229">
        <v>0.86091537354997949</v>
      </c>
    </row>
    <row r="230" spans="1:4" x14ac:dyDescent="0.25">
      <c r="A230" s="1" t="s">
        <v>21</v>
      </c>
      <c r="B230" s="1" t="s">
        <v>20</v>
      </c>
      <c r="C230" s="27" t="s">
        <v>65</v>
      </c>
      <c r="D230">
        <v>0.2760781790499221</v>
      </c>
    </row>
    <row r="231" spans="1:4" x14ac:dyDescent="0.25">
      <c r="A231" s="1" t="s">
        <v>21</v>
      </c>
      <c r="B231" s="1" t="s">
        <v>20</v>
      </c>
      <c r="C231" s="27" t="s">
        <v>66</v>
      </c>
      <c r="D231">
        <v>0.35414062420884218</v>
      </c>
    </row>
    <row r="232" spans="1:4" x14ac:dyDescent="0.25">
      <c r="A232" s="1" t="s">
        <v>21</v>
      </c>
      <c r="B232" s="1" t="s">
        <v>20</v>
      </c>
      <c r="C232" s="27" t="s">
        <v>67</v>
      </c>
      <c r="D232">
        <v>0.6722815386591845</v>
      </c>
    </row>
    <row r="233" spans="1:4" x14ac:dyDescent="0.25">
      <c r="A233" s="1" t="s">
        <v>21</v>
      </c>
      <c r="B233" s="1" t="s">
        <v>20</v>
      </c>
      <c r="C233" s="27" t="s">
        <v>68</v>
      </c>
      <c r="D233">
        <v>0.99999703580424937</v>
      </c>
    </row>
    <row r="234" spans="1:4" x14ac:dyDescent="0.25">
      <c r="A234" s="1" t="s">
        <v>21</v>
      </c>
      <c r="B234" s="1" t="s">
        <v>20</v>
      </c>
      <c r="C234" s="27" t="s">
        <v>69</v>
      </c>
      <c r="D234">
        <v>0.99941175384556735</v>
      </c>
    </row>
    <row r="235" spans="1:4" x14ac:dyDescent="0.25">
      <c r="A235" s="1" t="s">
        <v>21</v>
      </c>
      <c r="B235" s="1" t="s">
        <v>20</v>
      </c>
      <c r="C235" s="27" t="s">
        <v>70</v>
      </c>
      <c r="D235">
        <v>0.99688579677916511</v>
      </c>
    </row>
    <row r="236" spans="1:4" x14ac:dyDescent="0.25">
      <c r="A236" s="1" t="s">
        <v>21</v>
      </c>
      <c r="B236" s="1" t="s">
        <v>20</v>
      </c>
      <c r="C236" s="27" t="s">
        <v>71</v>
      </c>
      <c r="D236">
        <v>0.99423216411916826</v>
      </c>
    </row>
    <row r="237" spans="1:4" x14ac:dyDescent="0.25">
      <c r="A237" s="1" t="s">
        <v>21</v>
      </c>
      <c r="B237" s="1" t="s">
        <v>20</v>
      </c>
      <c r="C237" s="27" t="s">
        <v>72</v>
      </c>
      <c r="D237">
        <v>0.99361339544565808</v>
      </c>
    </row>
    <row r="238" spans="1:4" x14ac:dyDescent="0.25">
      <c r="A238" s="1" t="s">
        <v>21</v>
      </c>
      <c r="B238" s="1" t="s">
        <v>20</v>
      </c>
      <c r="C238" s="27" t="s">
        <v>73</v>
      </c>
      <c r="D238">
        <v>0.25898380108481328</v>
      </c>
    </row>
    <row r="239" spans="1:4" x14ac:dyDescent="0.25">
      <c r="A239" s="1" t="s">
        <v>21</v>
      </c>
      <c r="B239" s="1" t="s">
        <v>20</v>
      </c>
      <c r="C239" s="27" t="s">
        <v>74</v>
      </c>
      <c r="D239">
        <v>0.25109641163610485</v>
      </c>
    </row>
    <row r="240" spans="1:4" x14ac:dyDescent="0.25">
      <c r="A240" s="1" t="s">
        <v>21</v>
      </c>
      <c r="B240" s="1" t="s">
        <v>20</v>
      </c>
      <c r="C240" s="27" t="s">
        <v>75</v>
      </c>
      <c r="D240">
        <v>0.25851035627866886</v>
      </c>
    </row>
    <row r="241" spans="1:4" x14ac:dyDescent="0.25">
      <c r="A241" s="1" t="s">
        <v>21</v>
      </c>
      <c r="B241" s="1" t="s">
        <v>20</v>
      </c>
      <c r="C241" s="27" t="s">
        <v>76</v>
      </c>
      <c r="D241">
        <v>0.21901242506312851</v>
      </c>
    </row>
    <row r="242" spans="1:4" x14ac:dyDescent="0.25">
      <c r="A242" s="1" t="s">
        <v>165</v>
      </c>
      <c r="B242" s="1" t="s">
        <v>168</v>
      </c>
      <c r="C242" s="27" t="s">
        <v>65</v>
      </c>
      <c r="D242">
        <v>0.51012206048852216</v>
      </c>
    </row>
    <row r="243" spans="1:4" x14ac:dyDescent="0.25">
      <c r="A243" s="1" t="s">
        <v>165</v>
      </c>
      <c r="B243" s="1" t="s">
        <v>168</v>
      </c>
      <c r="C243" s="27" t="s">
        <v>66</v>
      </c>
      <c r="D243">
        <v>0.53152553815895986</v>
      </c>
    </row>
    <row r="244" spans="1:4" x14ac:dyDescent="0.25">
      <c r="A244" s="1" t="s">
        <v>165</v>
      </c>
      <c r="B244" s="1" t="s">
        <v>168</v>
      </c>
      <c r="C244" s="27" t="s">
        <v>67</v>
      </c>
      <c r="D244">
        <v>0.93192409833979251</v>
      </c>
    </row>
    <row r="245" spans="1:4" x14ac:dyDescent="0.25">
      <c r="A245" s="1" t="s">
        <v>165</v>
      </c>
      <c r="B245" s="1" t="s">
        <v>168</v>
      </c>
      <c r="C245" s="27" t="s">
        <v>68</v>
      </c>
      <c r="D245">
        <v>0.99999153765515703</v>
      </c>
    </row>
    <row r="246" spans="1:4" x14ac:dyDescent="0.25">
      <c r="A246" s="1" t="s">
        <v>165</v>
      </c>
      <c r="B246" s="1" t="s">
        <v>168</v>
      </c>
      <c r="C246" s="27" t="s">
        <v>69</v>
      </c>
      <c r="D246">
        <v>0.99999965361089849</v>
      </c>
    </row>
    <row r="247" spans="1:4" x14ac:dyDescent="0.25">
      <c r="A247" s="1" t="s">
        <v>165</v>
      </c>
      <c r="B247" s="1" t="s">
        <v>168</v>
      </c>
      <c r="C247" s="27" t="s">
        <v>70</v>
      </c>
      <c r="D247">
        <v>0.99997452692357192</v>
      </c>
    </row>
    <row r="248" spans="1:4" x14ac:dyDescent="0.25">
      <c r="A248" s="1" t="s">
        <v>165</v>
      </c>
      <c r="B248" s="1" t="s">
        <v>168</v>
      </c>
      <c r="C248" s="27" t="s">
        <v>71</v>
      </c>
      <c r="D248">
        <v>0.99899883140579993</v>
      </c>
    </row>
    <row r="249" spans="1:4" x14ac:dyDescent="0.25">
      <c r="A249" s="1" t="s">
        <v>165</v>
      </c>
      <c r="B249" s="1" t="s">
        <v>168</v>
      </c>
      <c r="C249" s="27" t="s">
        <v>72</v>
      </c>
      <c r="D249">
        <v>0.99877316854125742</v>
      </c>
    </row>
    <row r="250" spans="1:4" x14ac:dyDescent="0.25">
      <c r="A250" s="1" t="s">
        <v>165</v>
      </c>
      <c r="B250" s="1" t="s">
        <v>168</v>
      </c>
      <c r="C250" s="27" t="s">
        <v>73</v>
      </c>
      <c r="D250">
        <v>0.58615077086711742</v>
      </c>
    </row>
    <row r="251" spans="1:4" x14ac:dyDescent="0.25">
      <c r="A251" s="1" t="s">
        <v>165</v>
      </c>
      <c r="B251" s="1" t="s">
        <v>168</v>
      </c>
      <c r="C251" s="27" t="s">
        <v>74</v>
      </c>
      <c r="D251">
        <v>0.47993172234286907</v>
      </c>
    </row>
    <row r="252" spans="1:4" x14ac:dyDescent="0.25">
      <c r="A252" s="1" t="s">
        <v>165</v>
      </c>
      <c r="B252" s="1" t="s">
        <v>168</v>
      </c>
      <c r="C252" s="27" t="s">
        <v>75</v>
      </c>
      <c r="D252">
        <v>0.49755581087410011</v>
      </c>
    </row>
    <row r="253" spans="1:4" x14ac:dyDescent="0.25">
      <c r="A253" s="1" t="s">
        <v>165</v>
      </c>
      <c r="B253" s="1" t="s">
        <v>168</v>
      </c>
      <c r="C253" s="27" t="s">
        <v>76</v>
      </c>
      <c r="D253">
        <v>0.46773270864180849</v>
      </c>
    </row>
    <row r="254" spans="1:4" x14ac:dyDescent="0.25">
      <c r="A254" s="1" t="s">
        <v>22</v>
      </c>
      <c r="B254" s="1" t="s">
        <v>0</v>
      </c>
      <c r="C254" s="27" t="s">
        <v>65</v>
      </c>
      <c r="D254">
        <v>0.58600931148581703</v>
      </c>
    </row>
    <row r="255" spans="1:4" x14ac:dyDescent="0.25">
      <c r="A255" s="1" t="s">
        <v>22</v>
      </c>
      <c r="B255" s="1" t="s">
        <v>0</v>
      </c>
      <c r="C255" s="27" t="s">
        <v>66</v>
      </c>
      <c r="D255">
        <v>0.60389914499464248</v>
      </c>
    </row>
    <row r="256" spans="1:4" x14ac:dyDescent="0.25">
      <c r="A256" s="1" t="s">
        <v>22</v>
      </c>
      <c r="B256" s="1" t="s">
        <v>0</v>
      </c>
      <c r="C256" s="27" t="s">
        <v>67</v>
      </c>
      <c r="D256">
        <v>0.94242776762808544</v>
      </c>
    </row>
    <row r="257" spans="1:4" x14ac:dyDescent="0.25">
      <c r="A257" s="1" t="s">
        <v>22</v>
      </c>
      <c r="B257" s="1" t="s">
        <v>0</v>
      </c>
      <c r="C257" s="27" t="s">
        <v>68</v>
      </c>
      <c r="D257">
        <v>0.93855350510698088</v>
      </c>
    </row>
    <row r="258" spans="1:4" x14ac:dyDescent="0.25">
      <c r="A258" s="1" t="s">
        <v>22</v>
      </c>
      <c r="B258" s="1" t="s">
        <v>0</v>
      </c>
      <c r="C258" s="27" t="s">
        <v>69</v>
      </c>
      <c r="D258">
        <v>0.92309769848766521</v>
      </c>
    </row>
    <row r="259" spans="1:4" x14ac:dyDescent="0.25">
      <c r="A259" s="1" t="s">
        <v>22</v>
      </c>
      <c r="B259" s="1" t="s">
        <v>0</v>
      </c>
      <c r="C259" s="27" t="s">
        <v>70</v>
      </c>
      <c r="D259">
        <v>0.97740817392905566</v>
      </c>
    </row>
    <row r="260" spans="1:4" x14ac:dyDescent="0.25">
      <c r="A260" s="1" t="s">
        <v>22</v>
      </c>
      <c r="B260" s="1" t="s">
        <v>0</v>
      </c>
      <c r="C260" s="27" t="s">
        <v>71</v>
      </c>
      <c r="D260">
        <v>0.98200791080231042</v>
      </c>
    </row>
    <row r="261" spans="1:4" x14ac:dyDescent="0.25">
      <c r="A261" s="1" t="s">
        <v>22</v>
      </c>
      <c r="B261" s="1" t="s">
        <v>0</v>
      </c>
      <c r="C261" s="27" t="s">
        <v>72</v>
      </c>
      <c r="D261">
        <v>0.97714734140422876</v>
      </c>
    </row>
    <row r="262" spans="1:4" x14ac:dyDescent="0.25">
      <c r="A262" s="1" t="s">
        <v>22</v>
      </c>
      <c r="B262" s="1" t="s">
        <v>0</v>
      </c>
      <c r="C262" s="27" t="s">
        <v>73</v>
      </c>
      <c r="D262">
        <v>0.6209005112196051</v>
      </c>
    </row>
    <row r="263" spans="1:4" x14ac:dyDescent="0.25">
      <c r="A263" s="1" t="s">
        <v>22</v>
      </c>
      <c r="B263" s="1" t="s">
        <v>0</v>
      </c>
      <c r="C263" s="27" t="s">
        <v>74</v>
      </c>
      <c r="D263">
        <v>0.56763601275416331</v>
      </c>
    </row>
    <row r="264" spans="1:4" x14ac:dyDescent="0.25">
      <c r="A264" s="1" t="s">
        <v>22</v>
      </c>
      <c r="B264" s="1" t="s">
        <v>0</v>
      </c>
      <c r="C264" s="27" t="s">
        <v>75</v>
      </c>
      <c r="D264">
        <v>0.58599405273041039</v>
      </c>
    </row>
    <row r="265" spans="1:4" x14ac:dyDescent="0.25">
      <c r="A265" s="1" t="s">
        <v>22</v>
      </c>
      <c r="B265" s="1" t="s">
        <v>0</v>
      </c>
      <c r="C265" s="27" t="s">
        <v>76</v>
      </c>
      <c r="D265">
        <v>0.58845727321736974</v>
      </c>
    </row>
    <row r="266" spans="1:4" x14ac:dyDescent="0.25">
      <c r="A266" s="1" t="s">
        <v>168</v>
      </c>
      <c r="B266" s="1" t="s">
        <v>19</v>
      </c>
      <c r="C266" s="27" t="s">
        <v>65</v>
      </c>
      <c r="D266">
        <v>0.20817548624235996</v>
      </c>
    </row>
    <row r="267" spans="1:4" x14ac:dyDescent="0.25">
      <c r="A267" s="1" t="s">
        <v>168</v>
      </c>
      <c r="B267" s="1" t="s">
        <v>19</v>
      </c>
      <c r="C267" s="27" t="s">
        <v>66</v>
      </c>
      <c r="D267">
        <v>0.20817548624235996</v>
      </c>
    </row>
    <row r="268" spans="1:4" x14ac:dyDescent="0.25">
      <c r="A268" s="1" t="s">
        <v>168</v>
      </c>
      <c r="B268" s="1" t="s">
        <v>19</v>
      </c>
      <c r="C268" s="27" t="s">
        <v>67</v>
      </c>
      <c r="D268">
        <v>0.77619417494928444</v>
      </c>
    </row>
    <row r="269" spans="1:4" x14ac:dyDescent="0.25">
      <c r="A269" s="1" t="s">
        <v>168</v>
      </c>
      <c r="B269" s="1" t="s">
        <v>19</v>
      </c>
      <c r="C269" s="27" t="s">
        <v>68</v>
      </c>
      <c r="D269">
        <v>0.99999999520588734</v>
      </c>
    </row>
    <row r="270" spans="1:4" x14ac:dyDescent="0.25">
      <c r="A270" s="1" t="s">
        <v>168</v>
      </c>
      <c r="B270" s="1" t="s">
        <v>19</v>
      </c>
      <c r="C270" s="27" t="s">
        <v>69</v>
      </c>
      <c r="D270">
        <v>0.99999999438882847</v>
      </c>
    </row>
    <row r="271" spans="1:4" x14ac:dyDescent="0.25">
      <c r="A271" s="1" t="s">
        <v>168</v>
      </c>
      <c r="B271" s="1" t="s">
        <v>19</v>
      </c>
      <c r="C271" s="27" t="s">
        <v>70</v>
      </c>
      <c r="D271">
        <v>0.99994830998591533</v>
      </c>
    </row>
    <row r="272" spans="1:4" x14ac:dyDescent="0.25">
      <c r="A272" s="1" t="s">
        <v>168</v>
      </c>
      <c r="B272" s="1" t="s">
        <v>19</v>
      </c>
      <c r="C272" s="27" t="s">
        <v>71</v>
      </c>
      <c r="D272">
        <v>0.96904719075108603</v>
      </c>
    </row>
    <row r="273" spans="1:4" x14ac:dyDescent="0.25">
      <c r="A273" s="1" t="s">
        <v>168</v>
      </c>
      <c r="B273" s="1" t="s">
        <v>19</v>
      </c>
      <c r="C273" s="27" t="s">
        <v>72</v>
      </c>
      <c r="D273">
        <v>0.96904719075108603</v>
      </c>
    </row>
    <row r="274" spans="1:4" x14ac:dyDescent="0.25">
      <c r="A274" s="1" t="s">
        <v>168</v>
      </c>
      <c r="B274" s="1" t="s">
        <v>19</v>
      </c>
      <c r="C274" s="27" t="s">
        <v>73</v>
      </c>
      <c r="D274">
        <v>0.3424894324038773</v>
      </c>
    </row>
    <row r="275" spans="1:4" x14ac:dyDescent="0.25">
      <c r="A275" s="1" t="s">
        <v>168</v>
      </c>
      <c r="B275" s="1" t="s">
        <v>19</v>
      </c>
      <c r="C275" s="27" t="s">
        <v>74</v>
      </c>
      <c r="D275">
        <v>0.20817548624235996</v>
      </c>
    </row>
    <row r="276" spans="1:4" x14ac:dyDescent="0.25">
      <c r="A276" s="1" t="s">
        <v>168</v>
      </c>
      <c r="B276" s="1" t="s">
        <v>19</v>
      </c>
      <c r="C276" s="27" t="s">
        <v>75</v>
      </c>
      <c r="D276">
        <v>0.20817548624235996</v>
      </c>
    </row>
    <row r="277" spans="1:4" x14ac:dyDescent="0.25">
      <c r="A277" s="1" t="s">
        <v>168</v>
      </c>
      <c r="B277" s="1" t="s">
        <v>19</v>
      </c>
      <c r="C277" s="27" t="s">
        <v>76</v>
      </c>
      <c r="D277">
        <v>0.46773270864180849</v>
      </c>
    </row>
    <row r="278" spans="1:4" x14ac:dyDescent="0.25">
      <c r="A278" s="1" t="s">
        <v>167</v>
      </c>
      <c r="B278" s="1" t="s">
        <v>169</v>
      </c>
      <c r="C278" s="27" t="s">
        <v>65</v>
      </c>
      <c r="D278">
        <v>0.22236271844546063</v>
      </c>
    </row>
    <row r="279" spans="1:4" x14ac:dyDescent="0.25">
      <c r="A279" s="1" t="s">
        <v>167</v>
      </c>
      <c r="B279" s="1" t="s">
        <v>169</v>
      </c>
      <c r="C279" s="27" t="s">
        <v>66</v>
      </c>
      <c r="D279">
        <v>0.20817548624235996</v>
      </c>
    </row>
    <row r="280" spans="1:4" x14ac:dyDescent="0.25">
      <c r="A280" s="1" t="s">
        <v>167</v>
      </c>
      <c r="B280" s="1" t="s">
        <v>169</v>
      </c>
      <c r="C280" s="27" t="s">
        <v>67</v>
      </c>
      <c r="D280">
        <v>0.20817548624235996</v>
      </c>
    </row>
    <row r="281" spans="1:4" x14ac:dyDescent="0.25">
      <c r="A281" s="1" t="s">
        <v>167</v>
      </c>
      <c r="B281" s="1" t="s">
        <v>169</v>
      </c>
      <c r="C281" s="27" t="s">
        <v>68</v>
      </c>
      <c r="D281">
        <v>0.99085819747797077</v>
      </c>
    </row>
    <row r="282" spans="1:4" x14ac:dyDescent="0.25">
      <c r="A282" s="1" t="s">
        <v>167</v>
      </c>
      <c r="B282" s="1" t="s">
        <v>169</v>
      </c>
      <c r="C282" s="27" t="s">
        <v>69</v>
      </c>
      <c r="D282">
        <v>0.99085819747797077</v>
      </c>
    </row>
    <row r="283" spans="1:4" x14ac:dyDescent="0.25">
      <c r="A283" s="1" t="s">
        <v>167</v>
      </c>
      <c r="B283" s="1" t="s">
        <v>169</v>
      </c>
      <c r="C283" s="27" t="s">
        <v>70</v>
      </c>
      <c r="D283">
        <v>0.99085819747797077</v>
      </c>
    </row>
    <row r="284" spans="1:4" x14ac:dyDescent="0.25">
      <c r="A284" s="1" t="s">
        <v>167</v>
      </c>
      <c r="B284" s="1" t="s">
        <v>169</v>
      </c>
      <c r="C284" s="27" t="s">
        <v>71</v>
      </c>
      <c r="D284">
        <v>0.99085819747797077</v>
      </c>
    </row>
    <row r="285" spans="1:4" x14ac:dyDescent="0.25">
      <c r="A285" s="1" t="s">
        <v>167</v>
      </c>
      <c r="B285" s="1" t="s">
        <v>169</v>
      </c>
      <c r="C285" s="27" t="s">
        <v>72</v>
      </c>
      <c r="D285">
        <v>0.99085819747797077</v>
      </c>
    </row>
    <row r="286" spans="1:4" x14ac:dyDescent="0.25">
      <c r="A286" s="1" t="s">
        <v>167</v>
      </c>
      <c r="B286" s="1" t="s">
        <v>169</v>
      </c>
      <c r="C286" s="27" t="s">
        <v>73</v>
      </c>
      <c r="D286">
        <v>0.20817548624235996</v>
      </c>
    </row>
    <row r="287" spans="1:4" x14ac:dyDescent="0.25">
      <c r="A287" s="1" t="s">
        <v>167</v>
      </c>
      <c r="B287" s="1" t="s">
        <v>169</v>
      </c>
      <c r="C287" s="27" t="s">
        <v>74</v>
      </c>
      <c r="D287">
        <v>0.20817548624235996</v>
      </c>
    </row>
    <row r="288" spans="1:4" x14ac:dyDescent="0.25">
      <c r="A288" s="1" t="s">
        <v>167</v>
      </c>
      <c r="B288" s="1" t="s">
        <v>169</v>
      </c>
      <c r="C288" s="27" t="s">
        <v>75</v>
      </c>
      <c r="D288">
        <v>0.20817548624235996</v>
      </c>
    </row>
    <row r="289" spans="1:4" x14ac:dyDescent="0.25">
      <c r="A289" s="1" t="s">
        <v>167</v>
      </c>
      <c r="B289" s="1" t="s">
        <v>169</v>
      </c>
      <c r="C289" s="27" t="s">
        <v>76</v>
      </c>
      <c r="D289">
        <v>0.86091537354997949</v>
      </c>
    </row>
    <row r="290" spans="1:4" x14ac:dyDescent="0.25">
      <c r="A290" s="1" t="s">
        <v>169</v>
      </c>
      <c r="B290" s="1" t="s">
        <v>19</v>
      </c>
      <c r="C290" s="27" t="s">
        <v>65</v>
      </c>
      <c r="D290">
        <v>0.53108532644442941</v>
      </c>
    </row>
    <row r="291" spans="1:4" x14ac:dyDescent="0.25">
      <c r="A291" s="1" t="s">
        <v>169</v>
      </c>
      <c r="B291" s="1" t="s">
        <v>19</v>
      </c>
      <c r="C291" s="27" t="s">
        <v>66</v>
      </c>
      <c r="D291">
        <v>0.53152553815895986</v>
      </c>
    </row>
    <row r="292" spans="1:4" x14ac:dyDescent="0.25">
      <c r="A292" s="1" t="s">
        <v>169</v>
      </c>
      <c r="B292" s="1" t="s">
        <v>19</v>
      </c>
      <c r="C292" s="27" t="s">
        <v>67</v>
      </c>
      <c r="D292">
        <v>0.50926039382905985</v>
      </c>
    </row>
    <row r="293" spans="1:4" x14ac:dyDescent="0.25">
      <c r="A293" s="1" t="s">
        <v>169</v>
      </c>
      <c r="B293" s="1" t="s">
        <v>19</v>
      </c>
      <c r="C293" s="27" t="s">
        <v>68</v>
      </c>
      <c r="D293">
        <v>0.99085819747797077</v>
      </c>
    </row>
    <row r="294" spans="1:4" x14ac:dyDescent="0.25">
      <c r="A294" s="1" t="s">
        <v>169</v>
      </c>
      <c r="B294" s="1" t="s">
        <v>19</v>
      </c>
      <c r="C294" s="27" t="s">
        <v>69</v>
      </c>
      <c r="D294">
        <v>0.99085819747797077</v>
      </c>
    </row>
    <row r="295" spans="1:4" x14ac:dyDescent="0.25">
      <c r="A295" s="1" t="s">
        <v>169</v>
      </c>
      <c r="B295" s="1" t="s">
        <v>19</v>
      </c>
      <c r="C295" s="27" t="s">
        <v>70</v>
      </c>
      <c r="D295">
        <v>0.99290359900815117</v>
      </c>
    </row>
    <row r="296" spans="1:4" x14ac:dyDescent="0.25">
      <c r="A296" s="1" t="s">
        <v>169</v>
      </c>
      <c r="B296" s="1" t="s">
        <v>19</v>
      </c>
      <c r="C296" s="27" t="s">
        <v>71</v>
      </c>
      <c r="D296">
        <v>0.99085819747797077</v>
      </c>
    </row>
    <row r="297" spans="1:4" x14ac:dyDescent="0.25">
      <c r="A297" s="1" t="s">
        <v>169</v>
      </c>
      <c r="B297" s="1" t="s">
        <v>19</v>
      </c>
      <c r="C297" s="27" t="s">
        <v>72</v>
      </c>
      <c r="D297">
        <v>0.99085819747797077</v>
      </c>
    </row>
    <row r="298" spans="1:4" x14ac:dyDescent="0.25">
      <c r="A298" s="1" t="s">
        <v>169</v>
      </c>
      <c r="B298" s="1" t="s">
        <v>19</v>
      </c>
      <c r="C298" s="27" t="s">
        <v>73</v>
      </c>
      <c r="D298">
        <v>0.20817548624235996</v>
      </c>
    </row>
    <row r="299" spans="1:4" x14ac:dyDescent="0.25">
      <c r="A299" s="1" t="s">
        <v>169</v>
      </c>
      <c r="B299" s="1" t="s">
        <v>19</v>
      </c>
      <c r="C299" s="27" t="s">
        <v>74</v>
      </c>
      <c r="D299">
        <v>0.47993172234286907</v>
      </c>
    </row>
    <row r="300" spans="1:4" x14ac:dyDescent="0.25">
      <c r="A300" s="1" t="s">
        <v>169</v>
      </c>
      <c r="B300" s="1" t="s">
        <v>19</v>
      </c>
      <c r="C300" s="27" t="s">
        <v>75</v>
      </c>
      <c r="D300">
        <v>0.49755581087410011</v>
      </c>
    </row>
    <row r="301" spans="1:4" x14ac:dyDescent="0.25">
      <c r="A301" s="1" t="s">
        <v>169</v>
      </c>
      <c r="B301" s="1" t="s">
        <v>19</v>
      </c>
      <c r="C301" s="27" t="s">
        <v>76</v>
      </c>
      <c r="D301">
        <v>0.86091537354997949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6"/>
  <sheetViews>
    <sheetView workbookViewId="0"/>
  </sheetViews>
  <sheetFormatPr defaultColWidth="9.140625" defaultRowHeight="15" x14ac:dyDescent="0.25"/>
  <cols>
    <col min="1" max="16384" width="9.140625" style="23"/>
  </cols>
  <sheetData>
    <row r="1" spans="1:4" x14ac:dyDescent="0.25">
      <c r="D1" s="1" t="s">
        <v>78</v>
      </c>
    </row>
    <row r="2" spans="1:4" x14ac:dyDescent="0.25">
      <c r="A2" s="1" t="s">
        <v>0</v>
      </c>
      <c r="B2" s="1" t="s">
        <v>1</v>
      </c>
      <c r="C2" s="1" t="s">
        <v>65</v>
      </c>
      <c r="D2" s="23">
        <v>0.50608902965014479</v>
      </c>
    </row>
    <row r="3" spans="1:4" x14ac:dyDescent="0.25">
      <c r="A3" s="1" t="s">
        <v>0</v>
      </c>
      <c r="B3" s="1" t="s">
        <v>1</v>
      </c>
      <c r="C3" s="1" t="s">
        <v>66</v>
      </c>
      <c r="D3" s="23">
        <v>0.50608902965014479</v>
      </c>
    </row>
    <row r="4" spans="1:4" x14ac:dyDescent="0.25">
      <c r="A4" s="1" t="s">
        <v>0</v>
      </c>
      <c r="B4" s="1" t="s">
        <v>1</v>
      </c>
      <c r="C4" s="1" t="s">
        <v>67</v>
      </c>
      <c r="D4" s="23">
        <v>0.87951138357306902</v>
      </c>
    </row>
    <row r="5" spans="1:4" x14ac:dyDescent="0.25">
      <c r="A5" s="1" t="s">
        <v>0</v>
      </c>
      <c r="B5" s="1" t="s">
        <v>1</v>
      </c>
      <c r="C5" s="1" t="s">
        <v>68</v>
      </c>
      <c r="D5" s="23">
        <v>0.87951138357306902</v>
      </c>
    </row>
    <row r="6" spans="1:4" x14ac:dyDescent="0.25">
      <c r="A6" s="1" t="s">
        <v>0</v>
      </c>
      <c r="B6" s="1" t="s">
        <v>1</v>
      </c>
      <c r="C6" s="1" t="s">
        <v>69</v>
      </c>
      <c r="D6" s="23">
        <v>0.87951138357306902</v>
      </c>
    </row>
    <row r="7" spans="1:4" x14ac:dyDescent="0.25">
      <c r="A7" s="1" t="s">
        <v>0</v>
      </c>
      <c r="B7" s="1" t="s">
        <v>1</v>
      </c>
      <c r="C7" s="1" t="s">
        <v>70</v>
      </c>
      <c r="D7" s="23">
        <v>0.87951138357306902</v>
      </c>
    </row>
    <row r="8" spans="1:4" x14ac:dyDescent="0.25">
      <c r="A8" s="1" t="s">
        <v>0</v>
      </c>
      <c r="B8" s="1" t="s">
        <v>1</v>
      </c>
      <c r="C8" s="1" t="s">
        <v>71</v>
      </c>
      <c r="D8" s="23">
        <v>0.87951138357306902</v>
      </c>
    </row>
    <row r="9" spans="1:4" x14ac:dyDescent="0.25">
      <c r="A9" s="1" t="s">
        <v>0</v>
      </c>
      <c r="B9" s="1" t="s">
        <v>1</v>
      </c>
      <c r="C9" s="1" t="s">
        <v>72</v>
      </c>
      <c r="D9" s="23">
        <v>0.87951138357306902</v>
      </c>
    </row>
    <row r="10" spans="1:4" x14ac:dyDescent="0.25">
      <c r="A10" s="1" t="s">
        <v>0</v>
      </c>
      <c r="B10" s="1" t="s">
        <v>1</v>
      </c>
      <c r="C10" s="1" t="s">
        <v>73</v>
      </c>
      <c r="D10" s="23">
        <v>0.50608902965014479</v>
      </c>
    </row>
    <row r="11" spans="1:4" x14ac:dyDescent="0.25">
      <c r="A11" s="1" t="s">
        <v>0</v>
      </c>
      <c r="B11" s="1" t="s">
        <v>1</v>
      </c>
      <c r="C11" s="1" t="s">
        <v>74</v>
      </c>
      <c r="D11" s="23">
        <v>0.50608902965014479</v>
      </c>
    </row>
    <row r="12" spans="1:4" x14ac:dyDescent="0.25">
      <c r="A12" s="1" t="s">
        <v>0</v>
      </c>
      <c r="B12" s="1" t="s">
        <v>1</v>
      </c>
      <c r="C12" s="1" t="s">
        <v>75</v>
      </c>
      <c r="D12" s="23">
        <v>0.50608902965014479</v>
      </c>
    </row>
    <row r="13" spans="1:4" x14ac:dyDescent="0.25">
      <c r="A13" s="1" t="s">
        <v>0</v>
      </c>
      <c r="B13" s="1" t="s">
        <v>1</v>
      </c>
      <c r="C13" s="1" t="s">
        <v>76</v>
      </c>
      <c r="D13" s="23">
        <v>0.50608902965014479</v>
      </c>
    </row>
    <row r="14" spans="1:4" x14ac:dyDescent="0.25">
      <c r="A14" s="1" t="s">
        <v>1</v>
      </c>
      <c r="B14" s="1" t="s">
        <v>3</v>
      </c>
      <c r="C14" s="1" t="s">
        <v>65</v>
      </c>
      <c r="D14" s="23">
        <v>0.59691184739482517</v>
      </c>
    </row>
    <row r="15" spans="1:4" x14ac:dyDescent="0.25">
      <c r="A15" s="1" t="s">
        <v>1</v>
      </c>
      <c r="B15" s="1" t="s">
        <v>3</v>
      </c>
      <c r="C15" s="1" t="s">
        <v>66</v>
      </c>
      <c r="D15" s="23">
        <v>0.59691184739482517</v>
      </c>
    </row>
    <row r="16" spans="1:4" x14ac:dyDescent="0.25">
      <c r="A16" s="1" t="s">
        <v>1</v>
      </c>
      <c r="B16" s="1" t="s">
        <v>3</v>
      </c>
      <c r="C16" s="1" t="s">
        <v>67</v>
      </c>
      <c r="D16" s="23">
        <v>0.93450621327495742</v>
      </c>
    </row>
    <row r="17" spans="1:4" x14ac:dyDescent="0.25">
      <c r="A17" s="1" t="s">
        <v>1</v>
      </c>
      <c r="B17" s="1" t="s">
        <v>3</v>
      </c>
      <c r="C17" s="1" t="s">
        <v>68</v>
      </c>
      <c r="D17" s="23">
        <v>0.93450621327495742</v>
      </c>
    </row>
    <row r="18" spans="1:4" x14ac:dyDescent="0.25">
      <c r="A18" s="1" t="s">
        <v>1</v>
      </c>
      <c r="B18" s="1" t="s">
        <v>3</v>
      </c>
      <c r="C18" s="1" t="s">
        <v>69</v>
      </c>
      <c r="D18" s="23">
        <v>0.93450621327495742</v>
      </c>
    </row>
    <row r="19" spans="1:4" x14ac:dyDescent="0.25">
      <c r="A19" s="1" t="s">
        <v>1</v>
      </c>
      <c r="B19" s="1" t="s">
        <v>3</v>
      </c>
      <c r="C19" s="1" t="s">
        <v>70</v>
      </c>
      <c r="D19" s="23">
        <v>0.93450621327495742</v>
      </c>
    </row>
    <row r="20" spans="1:4" x14ac:dyDescent="0.25">
      <c r="A20" s="1" t="s">
        <v>1</v>
      </c>
      <c r="B20" s="1" t="s">
        <v>3</v>
      </c>
      <c r="C20" s="1" t="s">
        <v>71</v>
      </c>
      <c r="D20" s="23">
        <v>0.93450621327495742</v>
      </c>
    </row>
    <row r="21" spans="1:4" x14ac:dyDescent="0.25">
      <c r="A21" s="1" t="s">
        <v>1</v>
      </c>
      <c r="B21" s="1" t="s">
        <v>3</v>
      </c>
      <c r="C21" s="1" t="s">
        <v>72</v>
      </c>
      <c r="D21" s="23">
        <v>0.93450621327495742</v>
      </c>
    </row>
    <row r="22" spans="1:4" x14ac:dyDescent="0.25">
      <c r="A22" s="1" t="s">
        <v>1</v>
      </c>
      <c r="B22" s="1" t="s">
        <v>3</v>
      </c>
      <c r="C22" s="1" t="s">
        <v>73</v>
      </c>
      <c r="D22" s="23">
        <v>0.59691184739482517</v>
      </c>
    </row>
    <row r="23" spans="1:4" x14ac:dyDescent="0.25">
      <c r="A23" s="1" t="s">
        <v>1</v>
      </c>
      <c r="B23" s="1" t="s">
        <v>3</v>
      </c>
      <c r="C23" s="1" t="s">
        <v>74</v>
      </c>
      <c r="D23" s="23">
        <v>0.59691184739482517</v>
      </c>
    </row>
    <row r="24" spans="1:4" x14ac:dyDescent="0.25">
      <c r="A24" s="1" t="s">
        <v>1</v>
      </c>
      <c r="B24" s="1" t="s">
        <v>3</v>
      </c>
      <c r="C24" s="1" t="s">
        <v>75</v>
      </c>
      <c r="D24" s="23">
        <v>0.59691184739482517</v>
      </c>
    </row>
    <row r="25" spans="1:4" x14ac:dyDescent="0.25">
      <c r="A25" s="1" t="s">
        <v>1</v>
      </c>
      <c r="B25" s="1" t="s">
        <v>3</v>
      </c>
      <c r="C25" s="1" t="s">
        <v>76</v>
      </c>
      <c r="D25" s="23">
        <v>0.59691184739482517</v>
      </c>
    </row>
    <row r="26" spans="1:4" x14ac:dyDescent="0.25">
      <c r="A26" s="1" t="s">
        <v>3</v>
      </c>
      <c r="B26" s="1" t="s">
        <v>2</v>
      </c>
      <c r="C26" s="1" t="s">
        <v>65</v>
      </c>
      <c r="D26" s="23">
        <v>0.6984334655224741</v>
      </c>
    </row>
    <row r="27" spans="1:4" x14ac:dyDescent="0.25">
      <c r="A27" s="1" t="s">
        <v>3</v>
      </c>
      <c r="B27" s="1" t="s">
        <v>2</v>
      </c>
      <c r="C27" s="1" t="s">
        <v>66</v>
      </c>
      <c r="D27" s="23">
        <v>0.69897507736225473</v>
      </c>
    </row>
    <row r="28" spans="1:4" x14ac:dyDescent="0.25">
      <c r="A28" s="1" t="s">
        <v>3</v>
      </c>
      <c r="B28" s="1" t="s">
        <v>2</v>
      </c>
      <c r="C28" s="1" t="s">
        <v>67</v>
      </c>
      <c r="D28" s="23">
        <v>0.97379943359454646</v>
      </c>
    </row>
    <row r="29" spans="1:4" x14ac:dyDescent="0.25">
      <c r="A29" s="1" t="s">
        <v>3</v>
      </c>
      <c r="B29" s="1" t="s">
        <v>2</v>
      </c>
      <c r="C29" s="1" t="s">
        <v>68</v>
      </c>
      <c r="D29" s="23">
        <v>0.9776423521309423</v>
      </c>
    </row>
    <row r="30" spans="1:4" x14ac:dyDescent="0.25">
      <c r="A30" s="1" t="s">
        <v>3</v>
      </c>
      <c r="B30" s="1" t="s">
        <v>2</v>
      </c>
      <c r="C30" s="1" t="s">
        <v>69</v>
      </c>
      <c r="D30" s="23">
        <v>0.99088088352417858</v>
      </c>
    </row>
    <row r="31" spans="1:4" x14ac:dyDescent="0.25">
      <c r="A31" s="1" t="s">
        <v>3</v>
      </c>
      <c r="B31" s="1" t="s">
        <v>2</v>
      </c>
      <c r="C31" s="1" t="s">
        <v>70</v>
      </c>
      <c r="D31" s="23">
        <v>0.99231896648645201</v>
      </c>
    </row>
    <row r="32" spans="1:4" x14ac:dyDescent="0.25">
      <c r="A32" s="1" t="s">
        <v>3</v>
      </c>
      <c r="B32" s="1" t="s">
        <v>2</v>
      </c>
      <c r="C32" s="1" t="s">
        <v>71</v>
      </c>
      <c r="D32" s="23">
        <v>0.97972992065985742</v>
      </c>
    </row>
    <row r="33" spans="1:4" x14ac:dyDescent="0.25">
      <c r="A33" s="1" t="s">
        <v>3</v>
      </c>
      <c r="B33" s="1" t="s">
        <v>2</v>
      </c>
      <c r="C33" s="1" t="s">
        <v>72</v>
      </c>
      <c r="D33" s="23">
        <v>0.97568931680709969</v>
      </c>
    </row>
    <row r="34" spans="1:4" x14ac:dyDescent="0.25">
      <c r="A34" s="1" t="s">
        <v>3</v>
      </c>
      <c r="B34" s="1" t="s">
        <v>2</v>
      </c>
      <c r="C34" s="1" t="s">
        <v>73</v>
      </c>
      <c r="D34" s="23">
        <v>0.70452550609983311</v>
      </c>
    </row>
    <row r="35" spans="1:4" x14ac:dyDescent="0.25">
      <c r="A35" s="1" t="s">
        <v>3</v>
      </c>
      <c r="B35" s="1" t="s">
        <v>2</v>
      </c>
      <c r="C35" s="1" t="s">
        <v>74</v>
      </c>
      <c r="D35" s="23">
        <v>0.70204689333389481</v>
      </c>
    </row>
    <row r="36" spans="1:4" x14ac:dyDescent="0.25">
      <c r="A36" s="1" t="s">
        <v>3</v>
      </c>
      <c r="B36" s="1" t="s">
        <v>2</v>
      </c>
      <c r="C36" s="1" t="s">
        <v>75</v>
      </c>
      <c r="D36" s="23">
        <v>0.70049908931895888</v>
      </c>
    </row>
    <row r="37" spans="1:4" x14ac:dyDescent="0.25">
      <c r="A37" s="1" t="s">
        <v>3</v>
      </c>
      <c r="B37" s="1" t="s">
        <v>2</v>
      </c>
      <c r="C37" s="1" t="s">
        <v>76</v>
      </c>
      <c r="D37" s="23">
        <v>0.69856099120720283</v>
      </c>
    </row>
    <row r="38" spans="1:4" x14ac:dyDescent="0.25">
      <c r="A38" s="1" t="s">
        <v>4</v>
      </c>
      <c r="B38" s="1" t="s">
        <v>3</v>
      </c>
      <c r="C38" s="1" t="s">
        <v>65</v>
      </c>
      <c r="D38" s="23">
        <v>0.80268874833227011</v>
      </c>
    </row>
    <row r="39" spans="1:4" x14ac:dyDescent="0.25">
      <c r="A39" s="1" t="s">
        <v>4</v>
      </c>
      <c r="B39" s="1" t="s">
        <v>3</v>
      </c>
      <c r="C39" s="1" t="s">
        <v>66</v>
      </c>
      <c r="D39" s="23">
        <v>0.80324248292730438</v>
      </c>
    </row>
    <row r="40" spans="1:4" x14ac:dyDescent="0.25">
      <c r="A40" s="1" t="s">
        <v>4</v>
      </c>
      <c r="B40" s="1" t="s">
        <v>3</v>
      </c>
      <c r="C40" s="1" t="s">
        <v>67</v>
      </c>
      <c r="D40" s="23">
        <v>0.99284779365902764</v>
      </c>
    </row>
    <row r="41" spans="1:4" x14ac:dyDescent="0.25">
      <c r="A41" s="1" t="s">
        <v>4</v>
      </c>
      <c r="B41" s="1" t="s">
        <v>3</v>
      </c>
      <c r="C41" s="1" t="s">
        <v>68</v>
      </c>
      <c r="D41" s="23">
        <v>0.9944185471590693</v>
      </c>
    </row>
    <row r="42" spans="1:4" x14ac:dyDescent="0.25">
      <c r="A42" s="1" t="s">
        <v>4</v>
      </c>
      <c r="B42" s="1" t="s">
        <v>3</v>
      </c>
      <c r="C42" s="1" t="s">
        <v>69</v>
      </c>
      <c r="D42" s="23">
        <v>0.99862642522793643</v>
      </c>
    </row>
    <row r="43" spans="1:4" x14ac:dyDescent="0.25">
      <c r="A43" s="1" t="s">
        <v>4</v>
      </c>
      <c r="B43" s="1" t="s">
        <v>3</v>
      </c>
      <c r="C43" s="1" t="s">
        <v>70</v>
      </c>
      <c r="D43" s="23">
        <v>0.99894966286017284</v>
      </c>
    </row>
    <row r="44" spans="1:4" x14ac:dyDescent="0.25">
      <c r="A44" s="1" t="s">
        <v>4</v>
      </c>
      <c r="B44" s="1" t="s">
        <v>3</v>
      </c>
      <c r="C44" s="1" t="s">
        <v>71</v>
      </c>
      <c r="D44" s="23">
        <v>0.99521157020731066</v>
      </c>
    </row>
    <row r="45" spans="1:4" x14ac:dyDescent="0.25">
      <c r="A45" s="1" t="s">
        <v>4</v>
      </c>
      <c r="B45" s="1" t="s">
        <v>3</v>
      </c>
      <c r="C45" s="1" t="s">
        <v>72</v>
      </c>
      <c r="D45" s="23">
        <v>0.9936377746872106</v>
      </c>
    </row>
    <row r="46" spans="1:4" x14ac:dyDescent="0.25">
      <c r="A46" s="1" t="s">
        <v>4</v>
      </c>
      <c r="B46" s="1" t="s">
        <v>3</v>
      </c>
      <c r="C46" s="1" t="s">
        <v>73</v>
      </c>
      <c r="D46" s="23">
        <v>0.80888473317256482</v>
      </c>
    </row>
    <row r="47" spans="1:4" x14ac:dyDescent="0.25">
      <c r="A47" s="1" t="s">
        <v>4</v>
      </c>
      <c r="B47" s="1" t="s">
        <v>3</v>
      </c>
      <c r="C47" s="1" t="s">
        <v>74</v>
      </c>
      <c r="D47" s="23">
        <v>0.80637242755762351</v>
      </c>
    </row>
    <row r="48" spans="1:4" x14ac:dyDescent="0.25">
      <c r="A48" s="1" t="s">
        <v>4</v>
      </c>
      <c r="B48" s="1" t="s">
        <v>3</v>
      </c>
      <c r="C48" s="1" t="s">
        <v>75</v>
      </c>
      <c r="D48" s="23">
        <v>0.80479759476139967</v>
      </c>
    </row>
    <row r="49" spans="1:4" x14ac:dyDescent="0.25">
      <c r="A49" s="1" t="s">
        <v>4</v>
      </c>
      <c r="B49" s="1" t="s">
        <v>3</v>
      </c>
      <c r="C49" s="1" t="s">
        <v>76</v>
      </c>
      <c r="D49" s="23">
        <v>0.80281917886283649</v>
      </c>
    </row>
    <row r="50" spans="1:4" x14ac:dyDescent="0.25">
      <c r="A50" s="1" t="s">
        <v>5</v>
      </c>
      <c r="B50" s="1" t="s">
        <v>6</v>
      </c>
      <c r="C50" s="1" t="s">
        <v>65</v>
      </c>
      <c r="D50" s="23">
        <v>0.63920528269652133</v>
      </c>
    </row>
    <row r="51" spans="1:4" x14ac:dyDescent="0.25">
      <c r="A51" s="1" t="s">
        <v>5</v>
      </c>
      <c r="B51" s="1" t="s">
        <v>6</v>
      </c>
      <c r="C51" s="1" t="s">
        <v>66</v>
      </c>
      <c r="D51" s="23">
        <v>0.62196218612447296</v>
      </c>
    </row>
    <row r="52" spans="1:4" x14ac:dyDescent="0.25">
      <c r="A52" s="1" t="s">
        <v>5</v>
      </c>
      <c r="B52" s="1" t="s">
        <v>6</v>
      </c>
      <c r="C52" s="1" t="s">
        <v>67</v>
      </c>
      <c r="D52" s="23">
        <v>0.9709650785974947</v>
      </c>
    </row>
    <row r="53" spans="1:4" x14ac:dyDescent="0.25">
      <c r="A53" s="1" t="s">
        <v>5</v>
      </c>
      <c r="B53" s="1" t="s">
        <v>6</v>
      </c>
      <c r="C53" s="1" t="s">
        <v>68</v>
      </c>
      <c r="D53" s="23">
        <v>0.98635700296660067</v>
      </c>
    </row>
    <row r="54" spans="1:4" x14ac:dyDescent="0.25">
      <c r="A54" s="1" t="s">
        <v>5</v>
      </c>
      <c r="B54" s="1" t="s">
        <v>6</v>
      </c>
      <c r="C54" s="1" t="s">
        <v>69</v>
      </c>
      <c r="D54" s="23">
        <v>0.88991918789343027</v>
      </c>
    </row>
    <row r="55" spans="1:4" x14ac:dyDescent="0.25">
      <c r="A55" s="1" t="s">
        <v>5</v>
      </c>
      <c r="B55" s="1" t="s">
        <v>6</v>
      </c>
      <c r="C55" s="1" t="s">
        <v>70</v>
      </c>
      <c r="D55" s="23">
        <v>0.6612185263634538</v>
      </c>
    </row>
    <row r="56" spans="1:4" x14ac:dyDescent="0.25">
      <c r="A56" s="1" t="s">
        <v>5</v>
      </c>
      <c r="B56" s="1" t="s">
        <v>6</v>
      </c>
      <c r="C56" s="1" t="s">
        <v>71</v>
      </c>
      <c r="D56" s="23">
        <v>0.6612185263634538</v>
      </c>
    </row>
    <row r="57" spans="1:4" x14ac:dyDescent="0.25">
      <c r="A57" s="1" t="s">
        <v>5</v>
      </c>
      <c r="B57" s="1" t="s">
        <v>6</v>
      </c>
      <c r="C57" s="1" t="s">
        <v>72</v>
      </c>
      <c r="D57" s="23">
        <v>0.6612185263634538</v>
      </c>
    </row>
    <row r="58" spans="1:4" x14ac:dyDescent="0.25">
      <c r="A58" s="1" t="s">
        <v>5</v>
      </c>
      <c r="B58" s="1" t="s">
        <v>6</v>
      </c>
      <c r="C58" s="1" t="s">
        <v>73</v>
      </c>
      <c r="D58" s="23">
        <v>0.30288159179292462</v>
      </c>
    </row>
    <row r="59" spans="1:4" x14ac:dyDescent="0.25">
      <c r="A59" s="1" t="s">
        <v>5</v>
      </c>
      <c r="B59" s="1" t="s">
        <v>6</v>
      </c>
      <c r="C59" s="1" t="s">
        <v>74</v>
      </c>
      <c r="D59" s="23">
        <v>0.30288159179292462</v>
      </c>
    </row>
    <row r="60" spans="1:4" x14ac:dyDescent="0.25">
      <c r="A60" s="1" t="s">
        <v>5</v>
      </c>
      <c r="B60" s="1" t="s">
        <v>6</v>
      </c>
      <c r="C60" s="1" t="s">
        <v>75</v>
      </c>
      <c r="D60" s="23">
        <v>0.47083746961481443</v>
      </c>
    </row>
    <row r="61" spans="1:4" x14ac:dyDescent="0.25">
      <c r="A61" s="1" t="s">
        <v>5</v>
      </c>
      <c r="B61" s="1" t="s">
        <v>6</v>
      </c>
      <c r="C61" s="1" t="s">
        <v>76</v>
      </c>
      <c r="D61" s="23">
        <v>0.56643331236550654</v>
      </c>
    </row>
    <row r="62" spans="1:4" x14ac:dyDescent="0.25">
      <c r="A62" s="1" t="s">
        <v>6</v>
      </c>
      <c r="B62" s="1" t="s">
        <v>7</v>
      </c>
      <c r="C62" s="1" t="s">
        <v>65</v>
      </c>
      <c r="D62" s="23">
        <v>0.95774206223067904</v>
      </c>
    </row>
    <row r="63" spans="1:4" x14ac:dyDescent="0.25">
      <c r="A63" s="1" t="s">
        <v>6</v>
      </c>
      <c r="B63" s="1" t="s">
        <v>7</v>
      </c>
      <c r="C63" s="1" t="s">
        <v>66</v>
      </c>
      <c r="D63" s="23">
        <v>0.94749458522194974</v>
      </c>
    </row>
    <row r="64" spans="1:4" x14ac:dyDescent="0.25">
      <c r="A64" s="1" t="s">
        <v>6</v>
      </c>
      <c r="B64" s="1" t="s">
        <v>7</v>
      </c>
      <c r="C64" s="1" t="s">
        <v>67</v>
      </c>
      <c r="D64" s="23">
        <v>0.99998841121369197</v>
      </c>
    </row>
    <row r="65" spans="1:4" x14ac:dyDescent="0.25">
      <c r="A65" s="1" t="s">
        <v>6</v>
      </c>
      <c r="B65" s="1" t="s">
        <v>7</v>
      </c>
      <c r="C65" s="1" t="s">
        <v>68</v>
      </c>
      <c r="D65" s="23">
        <v>0.99999954608297459</v>
      </c>
    </row>
    <row r="66" spans="1:4" x14ac:dyDescent="0.25">
      <c r="A66" s="1" t="s">
        <v>6</v>
      </c>
      <c r="B66" s="1" t="s">
        <v>7</v>
      </c>
      <c r="C66" s="1" t="s">
        <v>69</v>
      </c>
      <c r="D66" s="23">
        <v>0.99944733134993269</v>
      </c>
    </row>
    <row r="67" spans="1:4" x14ac:dyDescent="0.25">
      <c r="A67" s="1" t="s">
        <v>6</v>
      </c>
      <c r="B67" s="1" t="s">
        <v>7</v>
      </c>
      <c r="C67" s="1" t="s">
        <v>70</v>
      </c>
      <c r="D67" s="23">
        <v>0.96627721522266352</v>
      </c>
    </row>
    <row r="68" spans="1:4" x14ac:dyDescent="0.25">
      <c r="A68" s="1" t="s">
        <v>6</v>
      </c>
      <c r="B68" s="1" t="s">
        <v>7</v>
      </c>
      <c r="C68" s="1" t="s">
        <v>71</v>
      </c>
      <c r="D68" s="23">
        <v>0.97022062482469218</v>
      </c>
    </row>
    <row r="69" spans="1:4" x14ac:dyDescent="0.25">
      <c r="A69" s="1" t="s">
        <v>6</v>
      </c>
      <c r="B69" s="1" t="s">
        <v>7</v>
      </c>
      <c r="C69" s="1" t="s">
        <v>72</v>
      </c>
      <c r="D69" s="23">
        <v>0.96535215528350615</v>
      </c>
    </row>
    <row r="70" spans="1:4" x14ac:dyDescent="0.25">
      <c r="A70" s="1" t="s">
        <v>6</v>
      </c>
      <c r="B70" s="1" t="s">
        <v>7</v>
      </c>
      <c r="C70" s="1" t="s">
        <v>73</v>
      </c>
      <c r="D70" s="23">
        <v>0.61506432146517365</v>
      </c>
    </row>
    <row r="71" spans="1:4" x14ac:dyDescent="0.25">
      <c r="A71" s="1" t="s">
        <v>6</v>
      </c>
      <c r="B71" s="1" t="s">
        <v>7</v>
      </c>
      <c r="C71" s="1" t="s">
        <v>74</v>
      </c>
      <c r="D71" s="23">
        <v>0.47150269877305073</v>
      </c>
    </row>
    <row r="72" spans="1:4" x14ac:dyDescent="0.25">
      <c r="A72" s="1" t="s">
        <v>6</v>
      </c>
      <c r="B72" s="1" t="s">
        <v>7</v>
      </c>
      <c r="C72" s="1" t="s">
        <v>75</v>
      </c>
      <c r="D72" s="23">
        <v>0.82013727235600009</v>
      </c>
    </row>
    <row r="73" spans="1:4" x14ac:dyDescent="0.25">
      <c r="A73" s="1" t="s">
        <v>6</v>
      </c>
      <c r="B73" s="1" t="s">
        <v>7</v>
      </c>
      <c r="C73" s="1" t="s">
        <v>76</v>
      </c>
      <c r="D73" s="23">
        <v>0.91018858009991277</v>
      </c>
    </row>
    <row r="74" spans="1:4" x14ac:dyDescent="0.25">
      <c r="A74" s="1" t="s">
        <v>7</v>
      </c>
      <c r="B74" s="1" t="s">
        <v>8</v>
      </c>
      <c r="C74" s="1" t="s">
        <v>65</v>
      </c>
      <c r="D74" s="23">
        <v>0.64419038035413834</v>
      </c>
    </row>
    <row r="75" spans="1:4" x14ac:dyDescent="0.25">
      <c r="A75" s="1" t="s">
        <v>7</v>
      </c>
      <c r="B75" s="1" t="s">
        <v>8</v>
      </c>
      <c r="C75" s="1" t="s">
        <v>66</v>
      </c>
      <c r="D75" s="23">
        <v>0.6251898603374858</v>
      </c>
    </row>
    <row r="76" spans="1:4" x14ac:dyDescent="0.25">
      <c r="A76" s="1" t="s">
        <v>7</v>
      </c>
      <c r="B76" s="1" t="s">
        <v>8</v>
      </c>
      <c r="C76" s="1" t="s">
        <v>67</v>
      </c>
      <c r="D76" s="23">
        <v>0.97124651814685081</v>
      </c>
    </row>
    <row r="77" spans="1:4" x14ac:dyDescent="0.25">
      <c r="A77" s="1" t="s">
        <v>7</v>
      </c>
      <c r="B77" s="1" t="s">
        <v>8</v>
      </c>
      <c r="C77" s="1" t="s">
        <v>68</v>
      </c>
      <c r="D77" s="23">
        <v>0.98677021036247392</v>
      </c>
    </row>
    <row r="78" spans="1:4" x14ac:dyDescent="0.25">
      <c r="A78" s="1" t="s">
        <v>7</v>
      </c>
      <c r="B78" s="1" t="s">
        <v>8</v>
      </c>
      <c r="C78" s="1" t="s">
        <v>69</v>
      </c>
      <c r="D78" s="23">
        <v>0.92741478477390604</v>
      </c>
    </row>
    <row r="79" spans="1:4" x14ac:dyDescent="0.25">
      <c r="A79" s="1" t="s">
        <v>7</v>
      </c>
      <c r="B79" s="1" t="s">
        <v>8</v>
      </c>
      <c r="C79" s="1" t="s">
        <v>70</v>
      </c>
      <c r="D79" s="23">
        <v>0.80562020454822658</v>
      </c>
    </row>
    <row r="80" spans="1:4" x14ac:dyDescent="0.25">
      <c r="A80" s="1" t="s">
        <v>7</v>
      </c>
      <c r="B80" s="1" t="s">
        <v>8</v>
      </c>
      <c r="C80" s="1" t="s">
        <v>71</v>
      </c>
      <c r="D80" s="23">
        <v>0.81132662155922319</v>
      </c>
    </row>
    <row r="81" spans="1:4" x14ac:dyDescent="0.25">
      <c r="A81" s="1" t="s">
        <v>7</v>
      </c>
      <c r="B81" s="1" t="s">
        <v>8</v>
      </c>
      <c r="C81" s="1" t="s">
        <v>72</v>
      </c>
      <c r="D81" s="23">
        <v>0.80435572830070745</v>
      </c>
    </row>
    <row r="82" spans="1:4" x14ac:dyDescent="0.25">
      <c r="A82" s="1" t="s">
        <v>7</v>
      </c>
      <c r="B82" s="1" t="s">
        <v>8</v>
      </c>
      <c r="C82" s="1" t="s">
        <v>73</v>
      </c>
      <c r="D82" s="23">
        <v>0.39589440007063503</v>
      </c>
    </row>
    <row r="83" spans="1:4" x14ac:dyDescent="0.25">
      <c r="A83" s="1" t="s">
        <v>7</v>
      </c>
      <c r="B83" s="1" t="s">
        <v>8</v>
      </c>
      <c r="C83" s="1" t="s">
        <v>74</v>
      </c>
      <c r="D83" s="23">
        <v>0.34822837313649491</v>
      </c>
    </row>
    <row r="84" spans="1:4" x14ac:dyDescent="0.25">
      <c r="A84" s="1" t="s">
        <v>7</v>
      </c>
      <c r="B84" s="1" t="s">
        <v>8</v>
      </c>
      <c r="C84" s="1" t="s">
        <v>75</v>
      </c>
      <c r="D84" s="23">
        <v>0.49657305831776977</v>
      </c>
    </row>
    <row r="85" spans="1:4" x14ac:dyDescent="0.25">
      <c r="A85" s="1" t="s">
        <v>7</v>
      </c>
      <c r="B85" s="1" t="s">
        <v>8</v>
      </c>
      <c r="C85" s="1" t="s">
        <v>76</v>
      </c>
      <c r="D85" s="23">
        <v>0.57374489228134551</v>
      </c>
    </row>
    <row r="86" spans="1:4" x14ac:dyDescent="0.25">
      <c r="A86" s="1" t="s">
        <v>8</v>
      </c>
      <c r="B86" s="1" t="s">
        <v>9</v>
      </c>
      <c r="C86" s="1" t="s">
        <v>65</v>
      </c>
      <c r="D86" s="23">
        <v>0.64419038035413834</v>
      </c>
    </row>
    <row r="87" spans="1:4" x14ac:dyDescent="0.25">
      <c r="A87" s="1" t="s">
        <v>8</v>
      </c>
      <c r="B87" s="1" t="s">
        <v>9</v>
      </c>
      <c r="C87" s="1" t="s">
        <v>66</v>
      </c>
      <c r="D87" s="23">
        <v>0.6251898603374858</v>
      </c>
    </row>
    <row r="88" spans="1:4" x14ac:dyDescent="0.25">
      <c r="A88" s="1" t="s">
        <v>8</v>
      </c>
      <c r="B88" s="1" t="s">
        <v>9</v>
      </c>
      <c r="C88" s="1" t="s">
        <v>67</v>
      </c>
      <c r="D88" s="23">
        <v>0.97124651814685081</v>
      </c>
    </row>
    <row r="89" spans="1:4" x14ac:dyDescent="0.25">
      <c r="A89" s="1" t="s">
        <v>8</v>
      </c>
      <c r="B89" s="1" t="s">
        <v>9</v>
      </c>
      <c r="C89" s="1" t="s">
        <v>68</v>
      </c>
      <c r="D89" s="23">
        <v>0.98677021036247392</v>
      </c>
    </row>
    <row r="90" spans="1:4" x14ac:dyDescent="0.25">
      <c r="A90" s="1" t="s">
        <v>8</v>
      </c>
      <c r="B90" s="1" t="s">
        <v>9</v>
      </c>
      <c r="C90" s="1" t="s">
        <v>69</v>
      </c>
      <c r="D90" s="23">
        <v>0.92741478477390604</v>
      </c>
    </row>
    <row r="91" spans="1:4" x14ac:dyDescent="0.25">
      <c r="A91" s="1" t="s">
        <v>8</v>
      </c>
      <c r="B91" s="1" t="s">
        <v>9</v>
      </c>
      <c r="C91" s="1" t="s">
        <v>70</v>
      </c>
      <c r="D91" s="23">
        <v>0.80562020454822658</v>
      </c>
    </row>
    <row r="92" spans="1:4" x14ac:dyDescent="0.25">
      <c r="A92" s="1" t="s">
        <v>8</v>
      </c>
      <c r="B92" s="1" t="s">
        <v>9</v>
      </c>
      <c r="C92" s="1" t="s">
        <v>71</v>
      </c>
      <c r="D92" s="23">
        <v>0.81132662155922319</v>
      </c>
    </row>
    <row r="93" spans="1:4" x14ac:dyDescent="0.25">
      <c r="A93" s="1" t="s">
        <v>8</v>
      </c>
      <c r="B93" s="1" t="s">
        <v>9</v>
      </c>
      <c r="C93" s="1" t="s">
        <v>72</v>
      </c>
      <c r="D93" s="23">
        <v>0.80435572830070745</v>
      </c>
    </row>
    <row r="94" spans="1:4" x14ac:dyDescent="0.25">
      <c r="A94" s="1" t="s">
        <v>8</v>
      </c>
      <c r="B94" s="1" t="s">
        <v>9</v>
      </c>
      <c r="C94" s="1" t="s">
        <v>73</v>
      </c>
      <c r="D94" s="23">
        <v>0.39589440007063503</v>
      </c>
    </row>
    <row r="95" spans="1:4" x14ac:dyDescent="0.25">
      <c r="A95" s="1" t="s">
        <v>8</v>
      </c>
      <c r="B95" s="1" t="s">
        <v>9</v>
      </c>
      <c r="C95" s="1" t="s">
        <v>74</v>
      </c>
      <c r="D95" s="23">
        <v>0.34822837313649491</v>
      </c>
    </row>
    <row r="96" spans="1:4" x14ac:dyDescent="0.25">
      <c r="A96" s="1" t="s">
        <v>8</v>
      </c>
      <c r="B96" s="1" t="s">
        <v>9</v>
      </c>
      <c r="C96" s="1" t="s">
        <v>75</v>
      </c>
      <c r="D96" s="23">
        <v>0.49657305831776988</v>
      </c>
    </row>
    <row r="97" spans="1:4" x14ac:dyDescent="0.25">
      <c r="A97" s="1" t="s">
        <v>8</v>
      </c>
      <c r="B97" s="1" t="s">
        <v>9</v>
      </c>
      <c r="C97" s="1" t="s">
        <v>76</v>
      </c>
      <c r="D97" s="23">
        <v>0.57374489228134551</v>
      </c>
    </row>
    <row r="98" spans="1:4" x14ac:dyDescent="0.25">
      <c r="A98" s="1" t="s">
        <v>9</v>
      </c>
      <c r="B98" s="1" t="s">
        <v>10</v>
      </c>
      <c r="C98" s="1" t="s">
        <v>65</v>
      </c>
      <c r="D98" s="23">
        <v>0.64419038035413834</v>
      </c>
    </row>
    <row r="99" spans="1:4" x14ac:dyDescent="0.25">
      <c r="A99" s="1" t="s">
        <v>9</v>
      </c>
      <c r="B99" s="1" t="s">
        <v>10</v>
      </c>
      <c r="C99" s="1" t="s">
        <v>66</v>
      </c>
      <c r="D99" s="23">
        <v>0.6251898603374858</v>
      </c>
    </row>
    <row r="100" spans="1:4" x14ac:dyDescent="0.25">
      <c r="A100" s="1" t="s">
        <v>9</v>
      </c>
      <c r="B100" s="1" t="s">
        <v>10</v>
      </c>
      <c r="C100" s="1" t="s">
        <v>67</v>
      </c>
      <c r="D100" s="23">
        <v>0.97124651814685081</v>
      </c>
    </row>
    <row r="101" spans="1:4" x14ac:dyDescent="0.25">
      <c r="A101" s="1" t="s">
        <v>9</v>
      </c>
      <c r="B101" s="1" t="s">
        <v>10</v>
      </c>
      <c r="C101" s="1" t="s">
        <v>68</v>
      </c>
      <c r="D101" s="23">
        <v>0.98672616244829181</v>
      </c>
    </row>
    <row r="102" spans="1:4" x14ac:dyDescent="0.25">
      <c r="A102" s="1" t="s">
        <v>9</v>
      </c>
      <c r="B102" s="1" t="s">
        <v>10</v>
      </c>
      <c r="C102" s="1" t="s">
        <v>69</v>
      </c>
      <c r="D102" s="23">
        <v>0.92644327112167479</v>
      </c>
    </row>
    <row r="103" spans="1:4" x14ac:dyDescent="0.25">
      <c r="A103" s="1" t="s">
        <v>9</v>
      </c>
      <c r="B103" s="1" t="s">
        <v>10</v>
      </c>
      <c r="C103" s="1" t="s">
        <v>70</v>
      </c>
      <c r="D103" s="23">
        <v>0.80236269684063954</v>
      </c>
    </row>
    <row r="104" spans="1:4" x14ac:dyDescent="0.25">
      <c r="A104" s="1" t="s">
        <v>9</v>
      </c>
      <c r="B104" s="1" t="s">
        <v>10</v>
      </c>
      <c r="C104" s="1" t="s">
        <v>71</v>
      </c>
      <c r="D104" s="23">
        <v>0.80752603890075125</v>
      </c>
    </row>
    <row r="105" spans="1:4" x14ac:dyDescent="0.25">
      <c r="A105" s="1" t="s">
        <v>9</v>
      </c>
      <c r="B105" s="1" t="s">
        <v>10</v>
      </c>
      <c r="C105" s="1" t="s">
        <v>72</v>
      </c>
      <c r="D105" s="23">
        <v>0.80107702990757224</v>
      </c>
    </row>
    <row r="106" spans="1:4" x14ac:dyDescent="0.25">
      <c r="A106" s="1" t="s">
        <v>9</v>
      </c>
      <c r="B106" s="1" t="s">
        <v>10</v>
      </c>
      <c r="C106" s="1" t="s">
        <v>73</v>
      </c>
      <c r="D106" s="23">
        <v>0.39388306108855831</v>
      </c>
    </row>
    <row r="107" spans="1:4" x14ac:dyDescent="0.25">
      <c r="A107" s="1" t="s">
        <v>9</v>
      </c>
      <c r="B107" s="1" t="s">
        <v>10</v>
      </c>
      <c r="C107" s="1" t="s">
        <v>74</v>
      </c>
      <c r="D107" s="23">
        <v>0.34605833253320395</v>
      </c>
    </row>
    <row r="108" spans="1:4" x14ac:dyDescent="0.25">
      <c r="A108" s="1" t="s">
        <v>9</v>
      </c>
      <c r="B108" s="1" t="s">
        <v>10</v>
      </c>
      <c r="C108" s="1" t="s">
        <v>75</v>
      </c>
      <c r="D108" s="23">
        <v>0.49657305831776988</v>
      </c>
    </row>
    <row r="109" spans="1:4" x14ac:dyDescent="0.25">
      <c r="A109" s="1" t="s">
        <v>9</v>
      </c>
      <c r="B109" s="1" t="s">
        <v>10</v>
      </c>
      <c r="C109" s="1" t="s">
        <v>76</v>
      </c>
      <c r="D109" s="23">
        <v>0.57374489228134551</v>
      </c>
    </row>
    <row r="110" spans="1:4" x14ac:dyDescent="0.25">
      <c r="A110" s="1" t="s">
        <v>2</v>
      </c>
      <c r="B110" s="1" t="s">
        <v>5</v>
      </c>
      <c r="C110" s="1" t="s">
        <v>65</v>
      </c>
      <c r="D110" s="23">
        <v>0.31335471759487166</v>
      </c>
    </row>
    <row r="111" spans="1:4" x14ac:dyDescent="0.25">
      <c r="A111" s="1" t="s">
        <v>2</v>
      </c>
      <c r="B111" s="1" t="s">
        <v>5</v>
      </c>
      <c r="C111" s="1" t="s">
        <v>66</v>
      </c>
      <c r="D111" s="23">
        <v>0.31440569210279334</v>
      </c>
    </row>
    <row r="112" spans="1:4" x14ac:dyDescent="0.25">
      <c r="A112" s="1" t="s">
        <v>2</v>
      </c>
      <c r="B112" s="1" t="s">
        <v>5</v>
      </c>
      <c r="C112" s="1" t="s">
        <v>67</v>
      </c>
      <c r="D112" s="23">
        <v>0.68861874365370723</v>
      </c>
    </row>
    <row r="113" spans="1:4" x14ac:dyDescent="0.25">
      <c r="A113" s="1" t="s">
        <v>2</v>
      </c>
      <c r="B113" s="1" t="s">
        <v>5</v>
      </c>
      <c r="C113" s="1" t="s">
        <v>68</v>
      </c>
      <c r="D113" s="23">
        <v>0.72798362246145132</v>
      </c>
    </row>
    <row r="114" spans="1:4" x14ac:dyDescent="0.25">
      <c r="A114" s="1" t="s">
        <v>2</v>
      </c>
      <c r="B114" s="1" t="s">
        <v>5</v>
      </c>
      <c r="C114" s="1" t="s">
        <v>69</v>
      </c>
      <c r="D114" s="23">
        <v>0.87331655201589276</v>
      </c>
    </row>
    <row r="115" spans="1:4" x14ac:dyDescent="0.25">
      <c r="A115" s="1" t="s">
        <v>2</v>
      </c>
      <c r="B115" s="1" t="s">
        <v>5</v>
      </c>
      <c r="C115" s="1" t="s">
        <v>70</v>
      </c>
      <c r="D115" s="23">
        <v>0.89055163619814803</v>
      </c>
    </row>
    <row r="116" spans="1:4" x14ac:dyDescent="0.25">
      <c r="A116" s="1" t="s">
        <v>2</v>
      </c>
      <c r="B116" s="1" t="s">
        <v>5</v>
      </c>
      <c r="C116" s="1" t="s">
        <v>71</v>
      </c>
      <c r="D116" s="23">
        <v>0.74978113426648751</v>
      </c>
    </row>
    <row r="117" spans="1:4" x14ac:dyDescent="0.25">
      <c r="A117" s="1" t="s">
        <v>2</v>
      </c>
      <c r="B117" s="1" t="s">
        <v>5</v>
      </c>
      <c r="C117" s="1" t="s">
        <v>72</v>
      </c>
      <c r="D117" s="23">
        <v>0.70786251422797419</v>
      </c>
    </row>
    <row r="118" spans="1:4" x14ac:dyDescent="0.25">
      <c r="A118" s="1" t="s">
        <v>2</v>
      </c>
      <c r="B118" s="1" t="s">
        <v>5</v>
      </c>
      <c r="C118" s="1" t="s">
        <v>73</v>
      </c>
      <c r="D118" s="23">
        <v>0.32519228371888431</v>
      </c>
    </row>
    <row r="119" spans="1:4" x14ac:dyDescent="0.25">
      <c r="A119" s="1" t="s">
        <v>2</v>
      </c>
      <c r="B119" s="1" t="s">
        <v>5</v>
      </c>
      <c r="C119" s="1" t="s">
        <v>74</v>
      </c>
      <c r="D119" s="23">
        <v>0.32037172760042965</v>
      </c>
    </row>
    <row r="120" spans="1:4" x14ac:dyDescent="0.25">
      <c r="A120" s="1" t="s">
        <v>2</v>
      </c>
      <c r="B120" s="1" t="s">
        <v>5</v>
      </c>
      <c r="C120" s="1" t="s">
        <v>75</v>
      </c>
      <c r="D120" s="23">
        <v>0.31736447443535987</v>
      </c>
    </row>
    <row r="121" spans="1:4" x14ac:dyDescent="0.25">
      <c r="A121" s="1" t="s">
        <v>2</v>
      </c>
      <c r="B121" s="1" t="s">
        <v>5</v>
      </c>
      <c r="C121" s="1" t="s">
        <v>76</v>
      </c>
      <c r="D121" s="23">
        <v>0.31360215056444385</v>
      </c>
    </row>
    <row r="122" spans="1:4" x14ac:dyDescent="0.25">
      <c r="A122" s="1" t="s">
        <v>11</v>
      </c>
      <c r="B122" s="1" t="s">
        <v>10</v>
      </c>
      <c r="C122" s="1" t="s">
        <v>65</v>
      </c>
      <c r="D122" s="23">
        <v>0.37533043326703452</v>
      </c>
    </row>
    <row r="123" spans="1:4" x14ac:dyDescent="0.25">
      <c r="A123" s="1" t="s">
        <v>11</v>
      </c>
      <c r="B123" s="1" t="s">
        <v>10</v>
      </c>
      <c r="C123" s="1" t="s">
        <v>66</v>
      </c>
      <c r="D123" s="23">
        <v>0.31768869431638858</v>
      </c>
    </row>
    <row r="124" spans="1:4" x14ac:dyDescent="0.25">
      <c r="A124" s="1" t="s">
        <v>11</v>
      </c>
      <c r="B124" s="1" t="s">
        <v>10</v>
      </c>
      <c r="C124" s="1" t="s">
        <v>67</v>
      </c>
      <c r="D124" s="23">
        <v>0.85971126103483486</v>
      </c>
    </row>
    <row r="125" spans="1:4" x14ac:dyDescent="0.25">
      <c r="A125" s="1" t="s">
        <v>11</v>
      </c>
      <c r="B125" s="1" t="s">
        <v>10</v>
      </c>
      <c r="C125" s="1" t="s">
        <v>68</v>
      </c>
      <c r="D125" s="23">
        <v>0.96384814074385705</v>
      </c>
    </row>
    <row r="126" spans="1:4" x14ac:dyDescent="0.25">
      <c r="A126" s="1" t="s">
        <v>11</v>
      </c>
      <c r="B126" s="1" t="s">
        <v>10</v>
      </c>
      <c r="C126" s="1" t="s">
        <v>69</v>
      </c>
      <c r="D126" s="23">
        <v>0.98896539362740044</v>
      </c>
    </row>
    <row r="127" spans="1:4" x14ac:dyDescent="0.25">
      <c r="A127" s="1" t="s">
        <v>11</v>
      </c>
      <c r="B127" s="1" t="s">
        <v>10</v>
      </c>
      <c r="C127" s="1" t="s">
        <v>70</v>
      </c>
      <c r="D127" s="23">
        <v>0.97784236392600421</v>
      </c>
    </row>
    <row r="128" spans="1:4" x14ac:dyDescent="0.25">
      <c r="A128" s="1" t="s">
        <v>11</v>
      </c>
      <c r="B128" s="1" t="s">
        <v>10</v>
      </c>
      <c r="C128" s="1" t="s">
        <v>71</v>
      </c>
      <c r="D128" s="23">
        <v>0.93675308521088696</v>
      </c>
    </row>
    <row r="129" spans="1:4" x14ac:dyDescent="0.25">
      <c r="A129" s="1" t="s">
        <v>11</v>
      </c>
      <c r="B129" s="1" t="s">
        <v>10</v>
      </c>
      <c r="C129" s="1" t="s">
        <v>72</v>
      </c>
      <c r="D129" s="23">
        <v>0.87508830248570979</v>
      </c>
    </row>
    <row r="130" spans="1:4" x14ac:dyDescent="0.25">
      <c r="A130" s="1" t="s">
        <v>11</v>
      </c>
      <c r="B130" s="1" t="s">
        <v>10</v>
      </c>
      <c r="C130" s="1" t="s">
        <v>73</v>
      </c>
      <c r="D130" s="23">
        <v>0.58474765940953566</v>
      </c>
    </row>
    <row r="131" spans="1:4" x14ac:dyDescent="0.25">
      <c r="A131" s="1" t="s">
        <v>11</v>
      </c>
      <c r="B131" s="1" t="s">
        <v>10</v>
      </c>
      <c r="C131" s="1" t="s">
        <v>74</v>
      </c>
      <c r="D131" s="23">
        <v>0.69554129982247193</v>
      </c>
    </row>
    <row r="132" spans="1:4" x14ac:dyDescent="0.25">
      <c r="A132" s="1" t="s">
        <v>11</v>
      </c>
      <c r="B132" s="1" t="s">
        <v>10</v>
      </c>
      <c r="C132" s="1" t="s">
        <v>75</v>
      </c>
      <c r="D132" s="23">
        <v>0.47541747522007893</v>
      </c>
    </row>
    <row r="133" spans="1:4" x14ac:dyDescent="0.25">
      <c r="A133" s="1" t="s">
        <v>11</v>
      </c>
      <c r="B133" s="1" t="s">
        <v>10</v>
      </c>
      <c r="C133" s="1" t="s">
        <v>76</v>
      </c>
      <c r="D133" s="23">
        <v>0.2808278261774444</v>
      </c>
    </row>
    <row r="134" spans="1:4" x14ac:dyDescent="0.25">
      <c r="A134" s="1" t="s">
        <v>10</v>
      </c>
      <c r="B134" s="1" t="s">
        <v>12</v>
      </c>
      <c r="C134" s="1" t="s">
        <v>65</v>
      </c>
      <c r="D134" s="23">
        <v>0.93961011363283575</v>
      </c>
    </row>
    <row r="135" spans="1:4" x14ac:dyDescent="0.25">
      <c r="A135" s="1" t="s">
        <v>10</v>
      </c>
      <c r="B135" s="1" t="s">
        <v>12</v>
      </c>
      <c r="C135" s="1" t="s">
        <v>66</v>
      </c>
      <c r="D135" s="23">
        <v>0.93629908300540821</v>
      </c>
    </row>
    <row r="136" spans="1:4" x14ac:dyDescent="0.25">
      <c r="A136" s="1" t="s">
        <v>10</v>
      </c>
      <c r="B136" s="1" t="s">
        <v>12</v>
      </c>
      <c r="C136" s="1" t="s">
        <v>67</v>
      </c>
      <c r="D136" s="23">
        <v>0.99999959651894355</v>
      </c>
    </row>
    <row r="137" spans="1:4" x14ac:dyDescent="0.25">
      <c r="A137" s="1" t="s">
        <v>10</v>
      </c>
      <c r="B137" s="1" t="s">
        <v>12</v>
      </c>
      <c r="C137" s="1" t="s">
        <v>68</v>
      </c>
      <c r="D137" s="23">
        <v>0.99999999990238564</v>
      </c>
    </row>
    <row r="138" spans="1:4" x14ac:dyDescent="0.25">
      <c r="A138" s="1" t="s">
        <v>10</v>
      </c>
      <c r="B138" s="1" t="s">
        <v>12</v>
      </c>
      <c r="C138" s="1" t="s">
        <v>69</v>
      </c>
      <c r="D138" s="23">
        <v>0.9999999999999738</v>
      </c>
    </row>
    <row r="139" spans="1:4" x14ac:dyDescent="0.25">
      <c r="A139" s="1" t="s">
        <v>10</v>
      </c>
      <c r="B139" s="1" t="s">
        <v>12</v>
      </c>
      <c r="C139" s="1" t="s">
        <v>70</v>
      </c>
      <c r="D139" s="23">
        <v>0.99999999999998934</v>
      </c>
    </row>
    <row r="140" spans="1:4" x14ac:dyDescent="0.25">
      <c r="A140" s="1" t="s">
        <v>10</v>
      </c>
      <c r="B140" s="1" t="s">
        <v>12</v>
      </c>
      <c r="C140" s="1" t="s">
        <v>71</v>
      </c>
      <c r="D140" s="23">
        <v>0.99999968267336503</v>
      </c>
    </row>
    <row r="141" spans="1:4" x14ac:dyDescent="0.25">
      <c r="A141" s="1" t="s">
        <v>10</v>
      </c>
      <c r="B141" s="1" t="s">
        <v>12</v>
      </c>
      <c r="C141" s="1" t="s">
        <v>72</v>
      </c>
      <c r="D141" s="23">
        <v>0.999835478578884</v>
      </c>
    </row>
    <row r="142" spans="1:4" x14ac:dyDescent="0.25">
      <c r="A142" s="1" t="s">
        <v>10</v>
      </c>
      <c r="B142" s="1" t="s">
        <v>12</v>
      </c>
      <c r="C142" s="1" t="s">
        <v>73</v>
      </c>
      <c r="D142" s="23">
        <v>0.94765550858963543</v>
      </c>
    </row>
    <row r="143" spans="1:4" x14ac:dyDescent="0.25">
      <c r="A143" s="1" t="s">
        <v>10</v>
      </c>
      <c r="B143" s="1" t="s">
        <v>12</v>
      </c>
      <c r="C143" s="1" t="s">
        <v>74</v>
      </c>
      <c r="D143" s="23">
        <v>0.9824418512922285</v>
      </c>
    </row>
    <row r="144" spans="1:4" x14ac:dyDescent="0.25">
      <c r="A144" s="1" t="s">
        <v>10</v>
      </c>
      <c r="B144" s="1" t="s">
        <v>12</v>
      </c>
      <c r="C144" s="1" t="s">
        <v>75</v>
      </c>
      <c r="D144" s="23">
        <v>0.98916029239970804</v>
      </c>
    </row>
    <row r="145" spans="1:4" x14ac:dyDescent="0.25">
      <c r="A145" s="1" t="s">
        <v>10</v>
      </c>
      <c r="B145" s="1" t="s">
        <v>12</v>
      </c>
      <c r="C145" s="1" t="s">
        <v>76</v>
      </c>
      <c r="D145" s="23">
        <v>0.97298616042088071</v>
      </c>
    </row>
    <row r="146" spans="1:4" x14ac:dyDescent="0.25">
      <c r="A146" s="1" t="s">
        <v>14</v>
      </c>
      <c r="B146" s="1" t="s">
        <v>5</v>
      </c>
      <c r="C146" s="1" t="s">
        <v>65</v>
      </c>
      <c r="D146" s="23">
        <v>0.3516185507031222</v>
      </c>
    </row>
    <row r="147" spans="1:4" x14ac:dyDescent="0.25">
      <c r="A147" s="1" t="s">
        <v>14</v>
      </c>
      <c r="B147" s="1" t="s">
        <v>5</v>
      </c>
      <c r="C147" s="1" t="s">
        <v>66</v>
      </c>
      <c r="D147" s="23">
        <v>0.47522039939302041</v>
      </c>
    </row>
    <row r="148" spans="1:4" x14ac:dyDescent="0.25">
      <c r="A148" s="1" t="s">
        <v>14</v>
      </c>
      <c r="B148" s="1" t="s">
        <v>5</v>
      </c>
      <c r="C148" s="1" t="s">
        <v>67</v>
      </c>
      <c r="D148" s="23">
        <v>0.86168232777918496</v>
      </c>
    </row>
    <row r="149" spans="1:4" x14ac:dyDescent="0.25">
      <c r="A149" s="1" t="s">
        <v>14</v>
      </c>
      <c r="B149" s="1" t="s">
        <v>5</v>
      </c>
      <c r="C149" s="1" t="s">
        <v>68</v>
      </c>
      <c r="D149" s="23">
        <v>0.98430437448748376</v>
      </c>
    </row>
    <row r="150" spans="1:4" x14ac:dyDescent="0.25">
      <c r="A150" s="1" t="s">
        <v>14</v>
      </c>
      <c r="B150" s="1" t="s">
        <v>5</v>
      </c>
      <c r="C150" s="1" t="s">
        <v>69</v>
      </c>
      <c r="D150" s="23">
        <v>0.94803900345072845</v>
      </c>
    </row>
    <row r="151" spans="1:4" x14ac:dyDescent="0.25">
      <c r="A151" s="1" t="s">
        <v>14</v>
      </c>
      <c r="B151" s="1" t="s">
        <v>5</v>
      </c>
      <c r="C151" s="1" t="s">
        <v>70</v>
      </c>
      <c r="D151" s="23">
        <v>0.9755354543629644</v>
      </c>
    </row>
    <row r="152" spans="1:4" x14ac:dyDescent="0.25">
      <c r="A152" s="1" t="s">
        <v>14</v>
      </c>
      <c r="B152" s="1" t="s">
        <v>5</v>
      </c>
      <c r="C152" s="1" t="s">
        <v>71</v>
      </c>
      <c r="D152" s="23">
        <v>0.82766732440910662</v>
      </c>
    </row>
    <row r="153" spans="1:4" x14ac:dyDescent="0.25">
      <c r="A153" s="1" t="s">
        <v>14</v>
      </c>
      <c r="B153" s="1" t="s">
        <v>5</v>
      </c>
      <c r="C153" s="1" t="s">
        <v>72</v>
      </c>
      <c r="D153" s="23">
        <v>0.78315375025903533</v>
      </c>
    </row>
    <row r="154" spans="1:4" x14ac:dyDescent="0.25">
      <c r="A154" s="1" t="s">
        <v>14</v>
      </c>
      <c r="B154" s="1" t="s">
        <v>5</v>
      </c>
      <c r="C154" s="1" t="s">
        <v>73</v>
      </c>
      <c r="D154" s="23">
        <v>0.39859497090274876</v>
      </c>
    </row>
    <row r="155" spans="1:4" x14ac:dyDescent="0.25">
      <c r="A155" s="1" t="s">
        <v>14</v>
      </c>
      <c r="B155" s="1" t="s">
        <v>5</v>
      </c>
      <c r="C155" s="1" t="s">
        <v>74</v>
      </c>
      <c r="D155" s="23">
        <v>0.45058243669899867</v>
      </c>
    </row>
    <row r="156" spans="1:4" x14ac:dyDescent="0.25">
      <c r="A156" s="1" t="s">
        <v>14</v>
      </c>
      <c r="B156" s="1" t="s">
        <v>5</v>
      </c>
      <c r="C156" s="1" t="s">
        <v>75</v>
      </c>
      <c r="D156" s="23">
        <v>0.42669984230322011</v>
      </c>
    </row>
    <row r="157" spans="1:4" x14ac:dyDescent="0.25">
      <c r="A157" s="1" t="s">
        <v>14</v>
      </c>
      <c r="B157" s="1" t="s">
        <v>5</v>
      </c>
      <c r="C157" s="1" t="s">
        <v>76</v>
      </c>
      <c r="D157" s="23">
        <v>0.53613554574230671</v>
      </c>
    </row>
    <row r="158" spans="1:4" x14ac:dyDescent="0.25">
      <c r="A158" s="1" t="s">
        <v>15</v>
      </c>
      <c r="B158" s="1" t="s">
        <v>14</v>
      </c>
      <c r="C158" s="1" t="s">
        <v>65</v>
      </c>
      <c r="D158" s="23">
        <v>0.37280998355716799</v>
      </c>
    </row>
    <row r="159" spans="1:4" x14ac:dyDescent="0.25">
      <c r="A159" s="1" t="s">
        <v>15</v>
      </c>
      <c r="B159" s="1" t="s">
        <v>14</v>
      </c>
      <c r="C159" s="1" t="s">
        <v>66</v>
      </c>
      <c r="D159" s="23">
        <v>0.37218854214296204</v>
      </c>
    </row>
    <row r="160" spans="1:4" x14ac:dyDescent="0.25">
      <c r="A160" s="1" t="s">
        <v>15</v>
      </c>
      <c r="B160" s="1" t="s">
        <v>14</v>
      </c>
      <c r="C160" s="1" t="s">
        <v>67</v>
      </c>
      <c r="D160" s="23">
        <v>0.7728066369535731</v>
      </c>
    </row>
    <row r="161" spans="1:4" x14ac:dyDescent="0.25">
      <c r="A161" s="1" t="s">
        <v>15</v>
      </c>
      <c r="B161" s="1" t="s">
        <v>14</v>
      </c>
      <c r="C161" s="1" t="s">
        <v>68</v>
      </c>
      <c r="D161" s="23">
        <v>0.78463673039156523</v>
      </c>
    </row>
    <row r="162" spans="1:4" x14ac:dyDescent="0.25">
      <c r="A162" s="1" t="s">
        <v>15</v>
      </c>
      <c r="B162" s="1" t="s">
        <v>14</v>
      </c>
      <c r="C162" s="1" t="s">
        <v>69</v>
      </c>
      <c r="D162" s="23">
        <v>0.76997032266417065</v>
      </c>
    </row>
    <row r="163" spans="1:4" x14ac:dyDescent="0.25">
      <c r="A163" s="1" t="s">
        <v>15</v>
      </c>
      <c r="B163" s="1" t="s">
        <v>14</v>
      </c>
      <c r="C163" s="1" t="s">
        <v>70</v>
      </c>
      <c r="D163" s="23">
        <v>0.7673360622951364</v>
      </c>
    </row>
    <row r="164" spans="1:4" x14ac:dyDescent="0.25">
      <c r="A164" s="1" t="s">
        <v>15</v>
      </c>
      <c r="B164" s="1" t="s">
        <v>14</v>
      </c>
      <c r="C164" s="1" t="s">
        <v>71</v>
      </c>
      <c r="D164" s="23">
        <v>0.78686428617299198</v>
      </c>
    </row>
    <row r="165" spans="1:4" x14ac:dyDescent="0.25">
      <c r="A165" s="1" t="s">
        <v>15</v>
      </c>
      <c r="B165" s="1" t="s">
        <v>14</v>
      </c>
      <c r="C165" s="1" t="s">
        <v>72</v>
      </c>
      <c r="D165" s="23">
        <v>0.78272431779245699</v>
      </c>
    </row>
    <row r="166" spans="1:4" x14ac:dyDescent="0.25">
      <c r="A166" s="1" t="s">
        <v>15</v>
      </c>
      <c r="B166" s="1" t="s">
        <v>14</v>
      </c>
      <c r="C166" s="1" t="s">
        <v>73</v>
      </c>
      <c r="D166" s="23">
        <v>0.39980299682964804</v>
      </c>
    </row>
    <row r="167" spans="1:4" x14ac:dyDescent="0.25">
      <c r="A167" s="1" t="s">
        <v>15</v>
      </c>
      <c r="B167" s="1" t="s">
        <v>14</v>
      </c>
      <c r="C167" s="1" t="s">
        <v>74</v>
      </c>
      <c r="D167" s="23">
        <v>0.38889482491423288</v>
      </c>
    </row>
    <row r="168" spans="1:4" x14ac:dyDescent="0.25">
      <c r="A168" s="1" t="s">
        <v>15</v>
      </c>
      <c r="B168" s="1" t="s">
        <v>14</v>
      </c>
      <c r="C168" s="1" t="s">
        <v>75</v>
      </c>
      <c r="D168" s="23">
        <v>0.38883925856012813</v>
      </c>
    </row>
    <row r="169" spans="1:4" x14ac:dyDescent="0.25">
      <c r="A169" s="1" t="s">
        <v>15</v>
      </c>
      <c r="B169" s="1" t="s">
        <v>14</v>
      </c>
      <c r="C169" s="1" t="s">
        <v>76</v>
      </c>
      <c r="D169" s="23">
        <v>0.38357203592125844</v>
      </c>
    </row>
    <row r="170" spans="1:4" x14ac:dyDescent="0.25">
      <c r="A170" s="1" t="s">
        <v>16</v>
      </c>
      <c r="B170" s="1" t="s">
        <v>14</v>
      </c>
      <c r="C170" s="1" t="s">
        <v>65</v>
      </c>
      <c r="D170" s="23">
        <v>0.30246319524158682</v>
      </c>
    </row>
    <row r="171" spans="1:4" x14ac:dyDescent="0.25">
      <c r="A171" s="1" t="s">
        <v>16</v>
      </c>
      <c r="B171" s="1" t="s">
        <v>14</v>
      </c>
      <c r="C171" s="1" t="s">
        <v>66</v>
      </c>
      <c r="D171" s="23">
        <v>0.4358085847359976</v>
      </c>
    </row>
    <row r="172" spans="1:4" x14ac:dyDescent="0.25">
      <c r="A172" s="1" t="s">
        <v>16</v>
      </c>
      <c r="B172" s="1" t="s">
        <v>14</v>
      </c>
      <c r="C172" s="1" t="s">
        <v>67</v>
      </c>
      <c r="D172" s="23">
        <v>0.81803880101969362</v>
      </c>
    </row>
    <row r="173" spans="1:4" x14ac:dyDescent="0.25">
      <c r="A173" s="1" t="s">
        <v>16</v>
      </c>
      <c r="B173" s="1" t="s">
        <v>14</v>
      </c>
      <c r="C173" s="1" t="s">
        <v>68</v>
      </c>
      <c r="D173" s="23">
        <v>0.97860177521453851</v>
      </c>
    </row>
    <row r="174" spans="1:4" x14ac:dyDescent="0.25">
      <c r="A174" s="1" t="s">
        <v>16</v>
      </c>
      <c r="B174" s="1" t="s">
        <v>14</v>
      </c>
      <c r="C174" s="1" t="s">
        <v>69</v>
      </c>
      <c r="D174" s="23">
        <v>0.92432331124481582</v>
      </c>
    </row>
    <row r="175" spans="1:4" x14ac:dyDescent="0.25">
      <c r="A175" s="1" t="s">
        <v>16</v>
      </c>
      <c r="B175" s="1" t="s">
        <v>14</v>
      </c>
      <c r="C175" s="1" t="s">
        <v>70</v>
      </c>
      <c r="D175" s="23">
        <v>0.96213843303079782</v>
      </c>
    </row>
    <row r="176" spans="1:4" x14ac:dyDescent="0.25">
      <c r="A176" s="1" t="s">
        <v>16</v>
      </c>
      <c r="B176" s="1" t="s">
        <v>14</v>
      </c>
      <c r="C176" s="1" t="s">
        <v>71</v>
      </c>
      <c r="D176" s="23">
        <v>0.71861615185390448</v>
      </c>
    </row>
    <row r="177" spans="1:4" x14ac:dyDescent="0.25">
      <c r="A177" s="1" t="s">
        <v>16</v>
      </c>
      <c r="B177" s="1" t="s">
        <v>14</v>
      </c>
      <c r="C177" s="1" t="s">
        <v>72</v>
      </c>
      <c r="D177" s="23">
        <v>0.66402213528048359</v>
      </c>
    </row>
    <row r="178" spans="1:4" x14ac:dyDescent="0.25">
      <c r="A178" s="1" t="s">
        <v>16</v>
      </c>
      <c r="B178" s="1" t="s">
        <v>14</v>
      </c>
      <c r="C178" s="1" t="s">
        <v>73</v>
      </c>
      <c r="D178" s="23">
        <v>0.32739509634934838</v>
      </c>
    </row>
    <row r="179" spans="1:4" x14ac:dyDescent="0.25">
      <c r="A179" s="1" t="s">
        <v>16</v>
      </c>
      <c r="B179" s="1" t="s">
        <v>14</v>
      </c>
      <c r="C179" s="1" t="s">
        <v>74</v>
      </c>
      <c r="D179" s="23">
        <v>0.39859276330660498</v>
      </c>
    </row>
    <row r="180" spans="1:4" x14ac:dyDescent="0.25">
      <c r="A180" s="1" t="s">
        <v>16</v>
      </c>
      <c r="B180" s="1" t="s">
        <v>14</v>
      </c>
      <c r="C180" s="1" t="s">
        <v>75</v>
      </c>
      <c r="D180" s="23">
        <v>0.37248830922166987</v>
      </c>
    </row>
    <row r="181" spans="1:4" x14ac:dyDescent="0.25">
      <c r="A181" s="1" t="s">
        <v>16</v>
      </c>
      <c r="B181" s="1" t="s">
        <v>14</v>
      </c>
      <c r="C181" s="1" t="s">
        <v>76</v>
      </c>
      <c r="D181" s="23">
        <v>0.49517156925482841</v>
      </c>
    </row>
    <row r="182" spans="1:4" x14ac:dyDescent="0.25">
      <c r="A182" s="1" t="s">
        <v>17</v>
      </c>
      <c r="B182" s="1" t="s">
        <v>15</v>
      </c>
      <c r="C182" s="1" t="s">
        <v>65</v>
      </c>
      <c r="D182" s="23">
        <v>0.67565740714461242</v>
      </c>
    </row>
    <row r="183" spans="1:4" x14ac:dyDescent="0.25">
      <c r="A183" s="1" t="s">
        <v>17</v>
      </c>
      <c r="B183" s="1" t="s">
        <v>15</v>
      </c>
      <c r="C183" s="1" t="s">
        <v>66</v>
      </c>
      <c r="D183" s="23">
        <v>0.67551935259025142</v>
      </c>
    </row>
    <row r="184" spans="1:4" x14ac:dyDescent="0.25">
      <c r="A184" s="1" t="s">
        <v>17</v>
      </c>
      <c r="B184" s="1" t="s">
        <v>15</v>
      </c>
      <c r="C184" s="1" t="s">
        <v>67</v>
      </c>
      <c r="D184" s="23">
        <v>0.9670672630033923</v>
      </c>
    </row>
    <row r="185" spans="1:4" x14ac:dyDescent="0.25">
      <c r="A185" s="1" t="s">
        <v>17</v>
      </c>
      <c r="B185" s="1" t="s">
        <v>15</v>
      </c>
      <c r="C185" s="1" t="s">
        <v>68</v>
      </c>
      <c r="D185" s="23">
        <v>0.96781537878462431</v>
      </c>
    </row>
    <row r="186" spans="1:4" x14ac:dyDescent="0.25">
      <c r="A186" s="1" t="s">
        <v>17</v>
      </c>
      <c r="B186" s="1" t="s">
        <v>15</v>
      </c>
      <c r="C186" s="1" t="s">
        <v>69</v>
      </c>
      <c r="D186" s="23">
        <v>0.96689122105063341</v>
      </c>
    </row>
    <row r="187" spans="1:4" x14ac:dyDescent="0.25">
      <c r="A187" s="1" t="s">
        <v>17</v>
      </c>
      <c r="B187" s="1" t="s">
        <v>15</v>
      </c>
      <c r="C187" s="1" t="s">
        <v>70</v>
      </c>
      <c r="D187" s="23">
        <v>0.96672882542845895</v>
      </c>
    </row>
    <row r="188" spans="1:4" x14ac:dyDescent="0.25">
      <c r="A188" s="1" t="s">
        <v>17</v>
      </c>
      <c r="B188" s="1" t="s">
        <v>15</v>
      </c>
      <c r="C188" s="1" t="s">
        <v>71</v>
      </c>
      <c r="D188" s="23">
        <v>0.96795884831516432</v>
      </c>
    </row>
    <row r="189" spans="1:4" x14ac:dyDescent="0.25">
      <c r="A189" s="1" t="s">
        <v>17</v>
      </c>
      <c r="B189" s="1" t="s">
        <v>15</v>
      </c>
      <c r="C189" s="1" t="s">
        <v>72</v>
      </c>
      <c r="D189" s="23">
        <v>0.96769288029296596</v>
      </c>
    </row>
    <row r="190" spans="1:4" x14ac:dyDescent="0.25">
      <c r="A190" s="1" t="s">
        <v>17</v>
      </c>
      <c r="B190" s="1" t="s">
        <v>15</v>
      </c>
      <c r="C190" s="1" t="s">
        <v>73</v>
      </c>
      <c r="D190" s="23">
        <v>0.68173097475619382</v>
      </c>
    </row>
    <row r="191" spans="1:4" x14ac:dyDescent="0.25">
      <c r="A191" s="1" t="s">
        <v>17</v>
      </c>
      <c r="B191" s="1" t="s">
        <v>15</v>
      </c>
      <c r="C191" s="1" t="s">
        <v>74</v>
      </c>
      <c r="D191" s="23">
        <v>0.67925819393646059</v>
      </c>
    </row>
    <row r="192" spans="1:4" x14ac:dyDescent="0.25">
      <c r="A192" s="1" t="s">
        <v>17</v>
      </c>
      <c r="B192" s="1" t="s">
        <v>15</v>
      </c>
      <c r="C192" s="1" t="s">
        <v>75</v>
      </c>
      <c r="D192" s="23">
        <v>0.67924566227636229</v>
      </c>
    </row>
    <row r="193" spans="1:4" x14ac:dyDescent="0.25">
      <c r="A193" s="1" t="s">
        <v>17</v>
      </c>
      <c r="B193" s="1" t="s">
        <v>15</v>
      </c>
      <c r="C193" s="1" t="s">
        <v>76</v>
      </c>
      <c r="D193" s="23">
        <v>0.67806070328953694</v>
      </c>
    </row>
    <row r="194" spans="1:4" x14ac:dyDescent="0.25">
      <c r="A194" s="1" t="s">
        <v>18</v>
      </c>
      <c r="B194" s="1" t="s">
        <v>17</v>
      </c>
      <c r="C194" s="1" t="s">
        <v>65</v>
      </c>
      <c r="D194" s="23">
        <v>0.67565740714461242</v>
      </c>
    </row>
    <row r="195" spans="1:4" x14ac:dyDescent="0.25">
      <c r="A195" s="1" t="s">
        <v>18</v>
      </c>
      <c r="B195" s="1" t="s">
        <v>17</v>
      </c>
      <c r="C195" s="1" t="s">
        <v>66</v>
      </c>
      <c r="D195" s="23">
        <v>0.67551935259025142</v>
      </c>
    </row>
    <row r="196" spans="1:4" x14ac:dyDescent="0.25">
      <c r="A196" s="1" t="s">
        <v>18</v>
      </c>
      <c r="B196" s="1" t="s">
        <v>17</v>
      </c>
      <c r="C196" s="1" t="s">
        <v>67</v>
      </c>
      <c r="D196" s="23">
        <v>0.9670672630033923</v>
      </c>
    </row>
    <row r="197" spans="1:4" x14ac:dyDescent="0.25">
      <c r="A197" s="1" t="s">
        <v>18</v>
      </c>
      <c r="B197" s="1" t="s">
        <v>17</v>
      </c>
      <c r="C197" s="1" t="s">
        <v>68</v>
      </c>
      <c r="D197" s="23">
        <v>0.96781537878462431</v>
      </c>
    </row>
    <row r="198" spans="1:4" x14ac:dyDescent="0.25">
      <c r="A198" s="1" t="s">
        <v>18</v>
      </c>
      <c r="B198" s="1" t="s">
        <v>17</v>
      </c>
      <c r="C198" s="1" t="s">
        <v>69</v>
      </c>
      <c r="D198" s="23">
        <v>0.96517450585662312</v>
      </c>
    </row>
    <row r="199" spans="1:4" x14ac:dyDescent="0.25">
      <c r="A199" s="1" t="s">
        <v>18</v>
      </c>
      <c r="B199" s="1" t="s">
        <v>17</v>
      </c>
      <c r="C199" s="1" t="s">
        <v>70</v>
      </c>
      <c r="D199" s="23">
        <v>0.96526797117709107</v>
      </c>
    </row>
    <row r="200" spans="1:4" x14ac:dyDescent="0.25">
      <c r="A200" s="1" t="s">
        <v>18</v>
      </c>
      <c r="B200" s="1" t="s">
        <v>17</v>
      </c>
      <c r="C200" s="1" t="s">
        <v>71</v>
      </c>
      <c r="D200" s="23">
        <v>0.96683876530107316</v>
      </c>
    </row>
    <row r="201" spans="1:4" x14ac:dyDescent="0.25">
      <c r="A201" s="1" t="s">
        <v>18</v>
      </c>
      <c r="B201" s="1" t="s">
        <v>17</v>
      </c>
      <c r="C201" s="1" t="s">
        <v>72</v>
      </c>
      <c r="D201" s="23">
        <v>0.96666865168282912</v>
      </c>
    </row>
    <row r="202" spans="1:4" x14ac:dyDescent="0.25">
      <c r="A202" s="1" t="s">
        <v>18</v>
      </c>
      <c r="B202" s="1" t="s">
        <v>17</v>
      </c>
      <c r="C202" s="1" t="s">
        <v>73</v>
      </c>
      <c r="D202" s="23">
        <v>0.6799174096561047</v>
      </c>
    </row>
    <row r="203" spans="1:4" x14ac:dyDescent="0.25">
      <c r="A203" s="1" t="s">
        <v>18</v>
      </c>
      <c r="B203" s="1" t="s">
        <v>17</v>
      </c>
      <c r="C203" s="1" t="s">
        <v>74</v>
      </c>
      <c r="D203" s="23">
        <v>0.67925819393646059</v>
      </c>
    </row>
    <row r="204" spans="1:4" x14ac:dyDescent="0.25">
      <c r="A204" s="1" t="s">
        <v>18</v>
      </c>
      <c r="B204" s="1" t="s">
        <v>17</v>
      </c>
      <c r="C204" s="1" t="s">
        <v>75</v>
      </c>
      <c r="D204" s="23">
        <v>0.67924566227636229</v>
      </c>
    </row>
    <row r="205" spans="1:4" x14ac:dyDescent="0.25">
      <c r="A205" s="1" t="s">
        <v>18</v>
      </c>
      <c r="B205" s="1" t="s">
        <v>17</v>
      </c>
      <c r="C205" s="1" t="s">
        <v>76</v>
      </c>
      <c r="D205" s="23">
        <v>0.67806070328953694</v>
      </c>
    </row>
    <row r="206" spans="1:4" x14ac:dyDescent="0.25">
      <c r="A206" s="1" t="s">
        <v>19</v>
      </c>
      <c r="B206" s="1" t="s">
        <v>16</v>
      </c>
      <c r="C206" s="1" t="s">
        <v>65</v>
      </c>
      <c r="D206" s="23">
        <v>0.39614013618208654</v>
      </c>
    </row>
    <row r="207" spans="1:4" x14ac:dyDescent="0.25">
      <c r="A207" s="1" t="s">
        <v>19</v>
      </c>
      <c r="B207" s="1" t="s">
        <v>16</v>
      </c>
      <c r="C207" s="1" t="s">
        <v>66</v>
      </c>
      <c r="D207" s="23">
        <v>0.38560340734208132</v>
      </c>
    </row>
    <row r="208" spans="1:4" x14ac:dyDescent="0.25">
      <c r="A208" s="1" t="s">
        <v>19</v>
      </c>
      <c r="B208" s="1" t="s">
        <v>16</v>
      </c>
      <c r="C208" s="1" t="s">
        <v>67</v>
      </c>
      <c r="D208" s="23">
        <v>0.86535557193068446</v>
      </c>
    </row>
    <row r="209" spans="1:4" x14ac:dyDescent="0.25">
      <c r="A209" s="1" t="s">
        <v>19</v>
      </c>
      <c r="B209" s="1" t="s">
        <v>16</v>
      </c>
      <c r="C209" s="1" t="s">
        <v>68</v>
      </c>
      <c r="D209" s="23">
        <v>0.99457027005909215</v>
      </c>
    </row>
    <row r="210" spans="1:4" x14ac:dyDescent="0.25">
      <c r="A210" s="1" t="s">
        <v>19</v>
      </c>
      <c r="B210" s="1" t="s">
        <v>16</v>
      </c>
      <c r="C210" s="1" t="s">
        <v>69</v>
      </c>
      <c r="D210" s="23">
        <v>0.99869834470744623</v>
      </c>
    </row>
    <row r="211" spans="1:4" x14ac:dyDescent="0.25">
      <c r="A211" s="1" t="s">
        <v>19</v>
      </c>
      <c r="B211" s="1" t="s">
        <v>16</v>
      </c>
      <c r="C211" s="1" t="s">
        <v>70</v>
      </c>
      <c r="D211" s="23">
        <v>0.96526612960939495</v>
      </c>
    </row>
    <row r="212" spans="1:4" x14ac:dyDescent="0.25">
      <c r="A212" s="1" t="s">
        <v>19</v>
      </c>
      <c r="B212" s="1" t="s">
        <v>16</v>
      </c>
      <c r="C212" s="1" t="s">
        <v>71</v>
      </c>
      <c r="D212" s="23">
        <v>0.78276537846011629</v>
      </c>
    </row>
    <row r="213" spans="1:4" x14ac:dyDescent="0.25">
      <c r="A213" s="1" t="s">
        <v>19</v>
      </c>
      <c r="B213" s="1" t="s">
        <v>16</v>
      </c>
      <c r="C213" s="1" t="s">
        <v>72</v>
      </c>
      <c r="D213" s="23">
        <v>0.76197896124500186</v>
      </c>
    </row>
    <row r="214" spans="1:4" x14ac:dyDescent="0.25">
      <c r="A214" s="1" t="s">
        <v>19</v>
      </c>
      <c r="B214" s="1" t="s">
        <v>16</v>
      </c>
      <c r="C214" s="1" t="s">
        <v>73</v>
      </c>
      <c r="D214" s="23">
        <v>0.39135249599364741</v>
      </c>
    </row>
    <row r="215" spans="1:4" x14ac:dyDescent="0.25">
      <c r="A215" s="1" t="s">
        <v>19</v>
      </c>
      <c r="B215" s="1" t="s">
        <v>16</v>
      </c>
      <c r="C215" s="1" t="s">
        <v>74</v>
      </c>
      <c r="D215" s="23">
        <v>0.41733230132045196</v>
      </c>
    </row>
    <row r="216" spans="1:4" x14ac:dyDescent="0.25">
      <c r="A216" s="1" t="s">
        <v>19</v>
      </c>
      <c r="B216" s="1" t="s">
        <v>16</v>
      </c>
      <c r="C216" s="1" t="s">
        <v>75</v>
      </c>
      <c r="D216" s="23">
        <v>0.42646281354405879</v>
      </c>
    </row>
    <row r="217" spans="1:4" x14ac:dyDescent="0.25">
      <c r="A217" s="1" t="s">
        <v>19</v>
      </c>
      <c r="B217" s="1" t="s">
        <v>16</v>
      </c>
      <c r="C217" s="1" t="s">
        <v>76</v>
      </c>
      <c r="D217" s="23">
        <v>0.44513211844719902</v>
      </c>
    </row>
    <row r="218" spans="1:4" x14ac:dyDescent="0.25">
      <c r="A218" s="1" t="s">
        <v>20</v>
      </c>
      <c r="B218" s="1" t="s">
        <v>167</v>
      </c>
      <c r="C218" s="1" t="s">
        <v>65</v>
      </c>
      <c r="D218" s="23">
        <v>0.30166520151268139</v>
      </c>
    </row>
    <row r="219" spans="1:4" x14ac:dyDescent="0.25">
      <c r="A219" s="1" t="s">
        <v>20</v>
      </c>
      <c r="B219" s="1" t="s">
        <v>167</v>
      </c>
      <c r="C219" s="1" t="s">
        <v>66</v>
      </c>
      <c r="D219" s="23">
        <v>0.30166505258011012</v>
      </c>
    </row>
    <row r="220" spans="1:4" x14ac:dyDescent="0.25">
      <c r="A220" s="1" t="s">
        <v>20</v>
      </c>
      <c r="B220" s="1" t="s">
        <v>167</v>
      </c>
      <c r="C220" s="1" t="s">
        <v>67</v>
      </c>
      <c r="D220" s="23">
        <v>0.65733431965160705</v>
      </c>
    </row>
    <row r="221" spans="1:4" x14ac:dyDescent="0.25">
      <c r="A221" s="1" t="s">
        <v>20</v>
      </c>
      <c r="B221" s="1" t="s">
        <v>167</v>
      </c>
      <c r="C221" s="1" t="s">
        <v>68</v>
      </c>
      <c r="D221" s="23">
        <v>0.65733431965160705</v>
      </c>
    </row>
    <row r="222" spans="1:4" x14ac:dyDescent="0.25">
      <c r="A222" s="1" t="s">
        <v>20</v>
      </c>
      <c r="B222" s="1" t="s">
        <v>167</v>
      </c>
      <c r="C222" s="1" t="s">
        <v>69</v>
      </c>
      <c r="D222" s="23">
        <v>0.70081515051409538</v>
      </c>
    </row>
    <row r="223" spans="1:4" x14ac:dyDescent="0.25">
      <c r="A223" s="1" t="s">
        <v>20</v>
      </c>
      <c r="B223" s="1" t="s">
        <v>167</v>
      </c>
      <c r="C223" s="1" t="s">
        <v>70</v>
      </c>
      <c r="D223" s="23">
        <v>0.73741250475346365</v>
      </c>
    </row>
    <row r="224" spans="1:4" x14ac:dyDescent="0.25">
      <c r="A224" s="1" t="s">
        <v>20</v>
      </c>
      <c r="B224" s="1" t="s">
        <v>167</v>
      </c>
      <c r="C224" s="1" t="s">
        <v>71</v>
      </c>
      <c r="D224" s="23">
        <v>0.71579932130471935</v>
      </c>
    </row>
    <row r="225" spans="1:4" x14ac:dyDescent="0.25">
      <c r="A225" s="1" t="s">
        <v>20</v>
      </c>
      <c r="B225" s="1" t="s">
        <v>167</v>
      </c>
      <c r="C225" s="1" t="s">
        <v>72</v>
      </c>
      <c r="D225" s="23">
        <v>0.69290640966824601</v>
      </c>
    </row>
    <row r="226" spans="1:4" x14ac:dyDescent="0.25">
      <c r="A226" s="1" t="s">
        <v>20</v>
      </c>
      <c r="B226" s="1" t="s">
        <v>167</v>
      </c>
      <c r="C226" s="1" t="s">
        <v>73</v>
      </c>
      <c r="D226" s="23">
        <v>0.30022750226538897</v>
      </c>
    </row>
    <row r="227" spans="1:4" x14ac:dyDescent="0.25">
      <c r="A227" s="1" t="s">
        <v>20</v>
      </c>
      <c r="B227" s="1" t="s">
        <v>167</v>
      </c>
      <c r="C227" s="1" t="s">
        <v>74</v>
      </c>
      <c r="D227" s="23">
        <v>0.30022750226538897</v>
      </c>
    </row>
    <row r="228" spans="1:4" x14ac:dyDescent="0.25">
      <c r="A228" s="1" t="s">
        <v>20</v>
      </c>
      <c r="B228" s="1" t="s">
        <v>167</v>
      </c>
      <c r="C228" s="1" t="s">
        <v>75</v>
      </c>
      <c r="D228" s="23">
        <v>0.30022750226538897</v>
      </c>
    </row>
    <row r="229" spans="1:4" x14ac:dyDescent="0.25">
      <c r="A229" s="1" t="s">
        <v>20</v>
      </c>
      <c r="B229" s="1" t="s">
        <v>167</v>
      </c>
      <c r="C229" s="1" t="s">
        <v>76</v>
      </c>
      <c r="D229" s="23">
        <v>0.40049999156752747</v>
      </c>
    </row>
    <row r="230" spans="1:4" x14ac:dyDescent="0.25">
      <c r="A230" s="1" t="s">
        <v>21</v>
      </c>
      <c r="B230" s="1" t="s">
        <v>20</v>
      </c>
      <c r="C230" s="1" t="s">
        <v>65</v>
      </c>
      <c r="D230" s="23">
        <v>0.31285587763800526</v>
      </c>
    </row>
    <row r="231" spans="1:4" x14ac:dyDescent="0.25">
      <c r="A231" s="1" t="s">
        <v>21</v>
      </c>
      <c r="B231" s="1" t="s">
        <v>20</v>
      </c>
      <c r="C231" s="1" t="s">
        <v>66</v>
      </c>
      <c r="D231" s="23">
        <v>0.32496401139599618</v>
      </c>
    </row>
    <row r="232" spans="1:4" x14ac:dyDescent="0.25">
      <c r="A232" s="1" t="s">
        <v>21</v>
      </c>
      <c r="B232" s="1" t="s">
        <v>20</v>
      </c>
      <c r="C232" s="1" t="s">
        <v>67</v>
      </c>
      <c r="D232" s="23">
        <v>0.7465944003606253</v>
      </c>
    </row>
    <row r="233" spans="1:4" x14ac:dyDescent="0.25">
      <c r="A233" s="1" t="s">
        <v>21</v>
      </c>
      <c r="B233" s="1" t="s">
        <v>20</v>
      </c>
      <c r="C233" s="1" t="s">
        <v>68</v>
      </c>
      <c r="D233" s="23">
        <v>0.88282291907601829</v>
      </c>
    </row>
    <row r="234" spans="1:4" x14ac:dyDescent="0.25">
      <c r="A234" s="1" t="s">
        <v>21</v>
      </c>
      <c r="B234" s="1" t="s">
        <v>20</v>
      </c>
      <c r="C234" s="1" t="s">
        <v>69</v>
      </c>
      <c r="D234" s="23">
        <v>0.76263637399725059</v>
      </c>
    </row>
    <row r="235" spans="1:4" x14ac:dyDescent="0.25">
      <c r="A235" s="1" t="s">
        <v>21</v>
      </c>
      <c r="B235" s="1" t="s">
        <v>20</v>
      </c>
      <c r="C235" s="1" t="s">
        <v>70</v>
      </c>
      <c r="D235" s="23">
        <v>0.70343234304771374</v>
      </c>
    </row>
    <row r="236" spans="1:4" x14ac:dyDescent="0.25">
      <c r="A236" s="1" t="s">
        <v>21</v>
      </c>
      <c r="B236" s="1" t="s">
        <v>20</v>
      </c>
      <c r="C236" s="1" t="s">
        <v>71</v>
      </c>
      <c r="D236" s="23">
        <v>0.67790168980794918</v>
      </c>
    </row>
    <row r="237" spans="1:4" x14ac:dyDescent="0.25">
      <c r="A237" s="1" t="s">
        <v>21</v>
      </c>
      <c r="B237" s="1" t="s">
        <v>20</v>
      </c>
      <c r="C237" s="1" t="s">
        <v>72</v>
      </c>
      <c r="D237" s="23">
        <v>0.67346554653817248</v>
      </c>
    </row>
    <row r="238" spans="1:4" x14ac:dyDescent="0.25">
      <c r="A238" s="1" t="s">
        <v>21</v>
      </c>
      <c r="B238" s="1" t="s">
        <v>20</v>
      </c>
      <c r="C238" s="1" t="s">
        <v>73</v>
      </c>
      <c r="D238" s="23">
        <v>0.30991400855338569</v>
      </c>
    </row>
    <row r="239" spans="1:4" x14ac:dyDescent="0.25">
      <c r="A239" s="1" t="s">
        <v>21</v>
      </c>
      <c r="B239" s="1" t="s">
        <v>20</v>
      </c>
      <c r="C239" s="1" t="s">
        <v>74</v>
      </c>
      <c r="D239" s="23">
        <v>0.30850987832866739</v>
      </c>
    </row>
    <row r="240" spans="1:4" x14ac:dyDescent="0.25">
      <c r="A240" s="1" t="s">
        <v>21</v>
      </c>
      <c r="B240" s="1" t="s">
        <v>20</v>
      </c>
      <c r="C240" s="1" t="s">
        <v>75</v>
      </c>
      <c r="D240" s="23">
        <v>0.30983060183889966</v>
      </c>
    </row>
    <row r="241" spans="1:4" x14ac:dyDescent="0.25">
      <c r="A241" s="1" t="s">
        <v>21</v>
      </c>
      <c r="B241" s="1" t="s">
        <v>20</v>
      </c>
      <c r="C241" s="1" t="s">
        <v>76</v>
      </c>
      <c r="D241" s="23">
        <v>0.30243479825325736</v>
      </c>
    </row>
    <row r="242" spans="1:4" x14ac:dyDescent="0.25">
      <c r="A242" s="1" t="s">
        <v>165</v>
      </c>
      <c r="B242" s="1" t="s">
        <v>168</v>
      </c>
      <c r="C242" s="1" t="s">
        <v>65</v>
      </c>
      <c r="D242" s="23">
        <v>0.34583227288978147</v>
      </c>
    </row>
    <row r="243" spans="1:4" x14ac:dyDescent="0.25">
      <c r="A243" s="1" t="s">
        <v>165</v>
      </c>
      <c r="B243" s="1" t="s">
        <v>168</v>
      </c>
      <c r="C243" s="1" t="s">
        <v>66</v>
      </c>
      <c r="D243" s="23">
        <v>0.3485737629311213</v>
      </c>
    </row>
    <row r="244" spans="1:4" x14ac:dyDescent="0.25">
      <c r="A244" s="1" t="s">
        <v>165</v>
      </c>
      <c r="B244" s="1" t="s">
        <v>168</v>
      </c>
      <c r="C244" s="1" t="s">
        <v>67</v>
      </c>
      <c r="D244" s="23">
        <v>0.80824932912950731</v>
      </c>
    </row>
    <row r="245" spans="1:4" x14ac:dyDescent="0.25">
      <c r="A245" s="1" t="s">
        <v>165</v>
      </c>
      <c r="B245" s="1" t="s">
        <v>168</v>
      </c>
      <c r="C245" s="1" t="s">
        <v>68</v>
      </c>
      <c r="D245" s="23">
        <v>0.86522045754348142</v>
      </c>
    </row>
    <row r="246" spans="1:4" x14ac:dyDescent="0.25">
      <c r="A246" s="1" t="s">
        <v>165</v>
      </c>
      <c r="B246" s="1" t="s">
        <v>168</v>
      </c>
      <c r="C246" s="1" t="s">
        <v>69</v>
      </c>
      <c r="D246" s="23">
        <v>0.91200549996636693</v>
      </c>
    </row>
    <row r="247" spans="1:4" x14ac:dyDescent="0.25">
      <c r="A247" s="1" t="s">
        <v>165</v>
      </c>
      <c r="B247" s="1" t="s">
        <v>168</v>
      </c>
      <c r="C247" s="1" t="s">
        <v>70</v>
      </c>
      <c r="D247" s="23">
        <v>0.84387395137563992</v>
      </c>
    </row>
    <row r="248" spans="1:4" x14ac:dyDescent="0.25">
      <c r="A248" s="1" t="s">
        <v>165</v>
      </c>
      <c r="B248" s="1" t="s">
        <v>168</v>
      </c>
      <c r="C248" s="1" t="s">
        <v>71</v>
      </c>
      <c r="D248" s="23">
        <v>0.74517051092225595</v>
      </c>
    </row>
    <row r="249" spans="1:4" x14ac:dyDescent="0.25">
      <c r="A249" s="1" t="s">
        <v>165</v>
      </c>
      <c r="B249" s="1" t="s">
        <v>168</v>
      </c>
      <c r="C249" s="1" t="s">
        <v>72</v>
      </c>
      <c r="D249" s="23">
        <v>0.73815746403949489</v>
      </c>
    </row>
    <row r="250" spans="1:4" x14ac:dyDescent="0.25">
      <c r="A250" s="1" t="s">
        <v>165</v>
      </c>
      <c r="B250" s="1" t="s">
        <v>168</v>
      </c>
      <c r="C250" s="1" t="s">
        <v>73</v>
      </c>
      <c r="D250" s="23">
        <v>0.35560976312193848</v>
      </c>
    </row>
    <row r="251" spans="1:4" x14ac:dyDescent="0.25">
      <c r="A251" s="1" t="s">
        <v>165</v>
      </c>
      <c r="B251" s="1" t="s">
        <v>168</v>
      </c>
      <c r="C251" s="1" t="s">
        <v>74</v>
      </c>
      <c r="D251" s="23">
        <v>0.34195147405691839</v>
      </c>
    </row>
    <row r="252" spans="1:4" x14ac:dyDescent="0.25">
      <c r="A252" s="1" t="s">
        <v>165</v>
      </c>
      <c r="B252" s="1" t="s">
        <v>168</v>
      </c>
      <c r="C252" s="1" t="s">
        <v>75</v>
      </c>
      <c r="D252" s="23">
        <v>0.34422021064570407</v>
      </c>
    </row>
    <row r="253" spans="1:4" x14ac:dyDescent="0.25">
      <c r="A253" s="1" t="s">
        <v>165</v>
      </c>
      <c r="B253" s="1" t="s">
        <v>168</v>
      </c>
      <c r="C253" s="1" t="s">
        <v>76</v>
      </c>
      <c r="D253" s="23">
        <v>0.34037306356814212</v>
      </c>
    </row>
    <row r="254" spans="1:4" x14ac:dyDescent="0.25">
      <c r="A254" s="1" t="s">
        <v>22</v>
      </c>
      <c r="B254" s="1" t="s">
        <v>0</v>
      </c>
      <c r="C254" s="1" t="s">
        <v>65</v>
      </c>
      <c r="D254" s="23">
        <v>0.50608902965014479</v>
      </c>
    </row>
    <row r="255" spans="1:4" x14ac:dyDescent="0.25">
      <c r="A255" s="1" t="s">
        <v>22</v>
      </c>
      <c r="B255" s="1" t="s">
        <v>0</v>
      </c>
      <c r="C255" s="1" t="s">
        <v>66</v>
      </c>
      <c r="D255" s="23">
        <v>0.50608902965014479</v>
      </c>
    </row>
    <row r="256" spans="1:4" x14ac:dyDescent="0.25">
      <c r="A256" s="1" t="s">
        <v>22</v>
      </c>
      <c r="B256" s="1" t="s">
        <v>0</v>
      </c>
      <c r="C256" s="1" t="s">
        <v>67</v>
      </c>
      <c r="D256" s="23">
        <v>0.87951138357306902</v>
      </c>
    </row>
    <row r="257" spans="1:4" x14ac:dyDescent="0.25">
      <c r="A257" s="1" t="s">
        <v>22</v>
      </c>
      <c r="B257" s="1" t="s">
        <v>0</v>
      </c>
      <c r="C257" s="1" t="s">
        <v>68</v>
      </c>
      <c r="D257" s="23">
        <v>0.87951138357306902</v>
      </c>
    </row>
    <row r="258" spans="1:4" x14ac:dyDescent="0.25">
      <c r="A258" s="1" t="s">
        <v>22</v>
      </c>
      <c r="B258" s="1" t="s">
        <v>0</v>
      </c>
      <c r="C258" s="1" t="s">
        <v>69</v>
      </c>
      <c r="D258" s="23">
        <v>0.87951138357306902</v>
      </c>
    </row>
    <row r="259" spans="1:4" x14ac:dyDescent="0.25">
      <c r="A259" s="1" t="s">
        <v>22</v>
      </c>
      <c r="B259" s="1" t="s">
        <v>0</v>
      </c>
      <c r="C259" s="1" t="s">
        <v>70</v>
      </c>
      <c r="D259" s="23">
        <v>0.87951138357306902</v>
      </c>
    </row>
    <row r="260" spans="1:4" x14ac:dyDescent="0.25">
      <c r="A260" s="1" t="s">
        <v>22</v>
      </c>
      <c r="B260" s="1" t="s">
        <v>0</v>
      </c>
      <c r="C260" s="1" t="s">
        <v>71</v>
      </c>
      <c r="D260" s="23">
        <v>0.87951138357306902</v>
      </c>
    </row>
    <row r="261" spans="1:4" x14ac:dyDescent="0.25">
      <c r="A261" s="1" t="s">
        <v>22</v>
      </c>
      <c r="B261" s="1" t="s">
        <v>0</v>
      </c>
      <c r="C261" s="1" t="s">
        <v>72</v>
      </c>
      <c r="D261" s="23">
        <v>0.87951138357306902</v>
      </c>
    </row>
    <row r="262" spans="1:4" x14ac:dyDescent="0.25">
      <c r="A262" s="1" t="s">
        <v>22</v>
      </c>
      <c r="B262" s="1" t="s">
        <v>0</v>
      </c>
      <c r="C262" s="1" t="s">
        <v>73</v>
      </c>
      <c r="D262" s="23">
        <v>0.50608902965014479</v>
      </c>
    </row>
    <row r="263" spans="1:4" x14ac:dyDescent="0.25">
      <c r="A263" s="1" t="s">
        <v>22</v>
      </c>
      <c r="B263" s="1" t="s">
        <v>0</v>
      </c>
      <c r="C263" s="1" t="s">
        <v>74</v>
      </c>
      <c r="D263" s="23">
        <v>0.50608902965014479</v>
      </c>
    </row>
    <row r="264" spans="1:4" x14ac:dyDescent="0.25">
      <c r="A264" s="1" t="s">
        <v>22</v>
      </c>
      <c r="B264" s="1" t="s">
        <v>0</v>
      </c>
      <c r="C264" s="1" t="s">
        <v>75</v>
      </c>
      <c r="D264" s="23">
        <v>0.50608902965014479</v>
      </c>
    </row>
    <row r="265" spans="1:4" x14ac:dyDescent="0.25">
      <c r="A265" s="1" t="s">
        <v>22</v>
      </c>
      <c r="B265" s="1" t="s">
        <v>0</v>
      </c>
      <c r="C265" s="1" t="s">
        <v>76</v>
      </c>
      <c r="D265" s="23">
        <v>0.50608902965014479</v>
      </c>
    </row>
    <row r="266" spans="1:4" x14ac:dyDescent="0.25">
      <c r="A266" s="1" t="s">
        <v>168</v>
      </c>
      <c r="B266" s="1" t="s">
        <v>19</v>
      </c>
      <c r="C266" s="1" t="s">
        <v>65</v>
      </c>
      <c r="D266" s="23">
        <v>0.30022750226538897</v>
      </c>
    </row>
    <row r="267" spans="1:4" x14ac:dyDescent="0.25">
      <c r="A267" s="1" t="s">
        <v>168</v>
      </c>
      <c r="B267" s="1" t="s">
        <v>19</v>
      </c>
      <c r="C267" s="1" t="s">
        <v>66</v>
      </c>
      <c r="D267" s="23">
        <v>0.30022750226538897</v>
      </c>
    </row>
    <row r="268" spans="1:4" x14ac:dyDescent="0.25">
      <c r="A268" s="1" t="s">
        <v>168</v>
      </c>
      <c r="B268" s="1" t="s">
        <v>19</v>
      </c>
      <c r="C268" s="1" t="s">
        <v>67</v>
      </c>
      <c r="D268" s="23">
        <v>0.80824932912950731</v>
      </c>
    </row>
    <row r="269" spans="1:4" x14ac:dyDescent="0.25">
      <c r="A269" s="1" t="s">
        <v>168</v>
      </c>
      <c r="B269" s="1" t="s">
        <v>19</v>
      </c>
      <c r="C269" s="1" t="s">
        <v>68</v>
      </c>
      <c r="D269" s="23">
        <v>0.65733431965160705</v>
      </c>
    </row>
    <row r="270" spans="1:4" x14ac:dyDescent="0.25">
      <c r="A270" s="1" t="s">
        <v>168</v>
      </c>
      <c r="B270" s="1" t="s">
        <v>19</v>
      </c>
      <c r="C270" s="1" t="s">
        <v>69</v>
      </c>
      <c r="D270" s="23">
        <v>0.7840880106920175</v>
      </c>
    </row>
    <row r="271" spans="1:4" x14ac:dyDescent="0.25">
      <c r="A271" s="1" t="s">
        <v>168</v>
      </c>
      <c r="B271" s="1" t="s">
        <v>19</v>
      </c>
      <c r="C271" s="1" t="s">
        <v>70</v>
      </c>
      <c r="D271" s="23">
        <v>0.65733431965160705</v>
      </c>
    </row>
    <row r="272" spans="1:4" x14ac:dyDescent="0.25">
      <c r="A272" s="1" t="s">
        <v>168</v>
      </c>
      <c r="B272" s="1" t="s">
        <v>19</v>
      </c>
      <c r="C272" s="1" t="s">
        <v>71</v>
      </c>
      <c r="D272" s="23">
        <v>0.65733431965160705</v>
      </c>
    </row>
    <row r="273" spans="1:4" x14ac:dyDescent="0.25">
      <c r="A273" s="1" t="s">
        <v>168</v>
      </c>
      <c r="B273" s="1" t="s">
        <v>19</v>
      </c>
      <c r="C273" s="1" t="s">
        <v>72</v>
      </c>
      <c r="D273" s="23">
        <v>0.65733431965160705</v>
      </c>
    </row>
    <row r="274" spans="1:4" x14ac:dyDescent="0.25">
      <c r="A274" s="1" t="s">
        <v>168</v>
      </c>
      <c r="B274" s="1" t="s">
        <v>19</v>
      </c>
      <c r="C274" s="1" t="s">
        <v>73</v>
      </c>
      <c r="D274" s="23">
        <v>0.30022750226538897</v>
      </c>
    </row>
    <row r="275" spans="1:4" x14ac:dyDescent="0.25">
      <c r="A275" s="1" t="s">
        <v>168</v>
      </c>
      <c r="B275" s="1" t="s">
        <v>19</v>
      </c>
      <c r="C275" s="1" t="s">
        <v>74</v>
      </c>
      <c r="D275" s="23">
        <v>0.30022750226538897</v>
      </c>
    </row>
    <row r="276" spans="1:4" x14ac:dyDescent="0.25">
      <c r="A276" s="1" t="s">
        <v>168</v>
      </c>
      <c r="B276" s="1" t="s">
        <v>19</v>
      </c>
      <c r="C276" s="1" t="s">
        <v>75</v>
      </c>
      <c r="D276" s="23">
        <v>0.32258088220044101</v>
      </c>
    </row>
    <row r="277" spans="1:4" x14ac:dyDescent="0.25">
      <c r="A277" s="1" t="s">
        <v>168</v>
      </c>
      <c r="B277" s="1" t="s">
        <v>19</v>
      </c>
      <c r="C277" s="1" t="s">
        <v>76</v>
      </c>
      <c r="D277" s="23">
        <v>0.34037306356814212</v>
      </c>
    </row>
    <row r="278" spans="1:4" x14ac:dyDescent="0.25">
      <c r="A278" s="1" t="s">
        <v>167</v>
      </c>
      <c r="B278" s="1" t="s">
        <v>169</v>
      </c>
      <c r="C278" s="1" t="s">
        <v>65</v>
      </c>
      <c r="D278" s="23">
        <v>0.30166520151268139</v>
      </c>
    </row>
    <row r="279" spans="1:4" x14ac:dyDescent="0.25">
      <c r="A279" s="1" t="s">
        <v>167</v>
      </c>
      <c r="B279" s="1" t="s">
        <v>169</v>
      </c>
      <c r="C279" s="1" t="s">
        <v>66</v>
      </c>
      <c r="D279" s="23">
        <v>0.30166505258011012</v>
      </c>
    </row>
    <row r="280" spans="1:4" x14ac:dyDescent="0.25">
      <c r="A280" s="1" t="s">
        <v>167</v>
      </c>
      <c r="B280" s="1" t="s">
        <v>169</v>
      </c>
      <c r="C280" s="1" t="s">
        <v>67</v>
      </c>
      <c r="D280" s="23">
        <v>0.65733431965160705</v>
      </c>
    </row>
    <row r="281" spans="1:4" x14ac:dyDescent="0.25">
      <c r="A281" s="1" t="s">
        <v>167</v>
      </c>
      <c r="B281" s="1" t="s">
        <v>169</v>
      </c>
      <c r="C281" s="1" t="s">
        <v>68</v>
      </c>
      <c r="D281" s="23">
        <v>0.65733431965160705</v>
      </c>
    </row>
    <row r="282" spans="1:4" x14ac:dyDescent="0.25">
      <c r="A282" s="1" t="s">
        <v>167</v>
      </c>
      <c r="B282" s="1" t="s">
        <v>169</v>
      </c>
      <c r="C282" s="1" t="s">
        <v>69</v>
      </c>
      <c r="D282" s="23">
        <v>0.65733431965160705</v>
      </c>
    </row>
    <row r="283" spans="1:4" x14ac:dyDescent="0.25">
      <c r="A283" s="1" t="s">
        <v>167</v>
      </c>
      <c r="B283" s="1" t="s">
        <v>169</v>
      </c>
      <c r="C283" s="1" t="s">
        <v>70</v>
      </c>
      <c r="D283" s="23">
        <v>0.65733431965160705</v>
      </c>
    </row>
    <row r="284" spans="1:4" x14ac:dyDescent="0.25">
      <c r="A284" s="1" t="s">
        <v>167</v>
      </c>
      <c r="B284" s="1" t="s">
        <v>169</v>
      </c>
      <c r="C284" s="1" t="s">
        <v>71</v>
      </c>
      <c r="D284" s="23">
        <v>0.65733431965160705</v>
      </c>
    </row>
    <row r="285" spans="1:4" x14ac:dyDescent="0.25">
      <c r="A285" s="1" t="s">
        <v>167</v>
      </c>
      <c r="B285" s="1" t="s">
        <v>169</v>
      </c>
      <c r="C285" s="1" t="s">
        <v>72</v>
      </c>
      <c r="D285" s="23">
        <v>0.65733431965160705</v>
      </c>
    </row>
    <row r="286" spans="1:4" x14ac:dyDescent="0.25">
      <c r="A286" s="1" t="s">
        <v>167</v>
      </c>
      <c r="B286" s="1" t="s">
        <v>169</v>
      </c>
      <c r="C286" s="1" t="s">
        <v>73</v>
      </c>
      <c r="D286" s="23">
        <v>0.30022750226538897</v>
      </c>
    </row>
    <row r="287" spans="1:4" x14ac:dyDescent="0.25">
      <c r="A287" s="1" t="s">
        <v>167</v>
      </c>
      <c r="B287" s="1" t="s">
        <v>169</v>
      </c>
      <c r="C287" s="1" t="s">
        <v>74</v>
      </c>
      <c r="D287" s="23">
        <v>0.30022750226538897</v>
      </c>
    </row>
    <row r="288" spans="1:4" x14ac:dyDescent="0.25">
      <c r="A288" s="1" t="s">
        <v>167</v>
      </c>
      <c r="B288" s="1" t="s">
        <v>169</v>
      </c>
      <c r="C288" s="1" t="s">
        <v>75</v>
      </c>
      <c r="D288" s="23">
        <v>0.30022750226538897</v>
      </c>
    </row>
    <row r="289" spans="1:4" x14ac:dyDescent="0.25">
      <c r="A289" s="1" t="s">
        <v>167</v>
      </c>
      <c r="B289" s="1" t="s">
        <v>169</v>
      </c>
      <c r="C289" s="1" t="s">
        <v>76</v>
      </c>
      <c r="D289" s="23">
        <v>0.40049999156752747</v>
      </c>
    </row>
    <row r="290" spans="1:4" x14ac:dyDescent="0.25">
      <c r="A290" s="1" t="s">
        <v>169</v>
      </c>
      <c r="B290" s="1" t="s">
        <v>19</v>
      </c>
      <c r="C290" s="1" t="s">
        <v>65</v>
      </c>
      <c r="D290" s="23">
        <v>0.34717627605068602</v>
      </c>
    </row>
    <row r="291" spans="1:4" x14ac:dyDescent="0.25">
      <c r="A291" s="1" t="s">
        <v>169</v>
      </c>
      <c r="B291" s="1" t="s">
        <v>19</v>
      </c>
      <c r="C291" s="1" t="s">
        <v>66</v>
      </c>
      <c r="D291" s="23">
        <v>0.34991199499246639</v>
      </c>
    </row>
    <row r="292" spans="1:4" x14ac:dyDescent="0.25">
      <c r="A292" s="1" t="s">
        <v>169</v>
      </c>
      <c r="B292" s="1" t="s">
        <v>19</v>
      </c>
      <c r="C292" s="1" t="s">
        <v>67</v>
      </c>
      <c r="D292" s="23">
        <v>0.65733431965160705</v>
      </c>
    </row>
    <row r="293" spans="1:4" x14ac:dyDescent="0.25">
      <c r="A293" s="1" t="s">
        <v>169</v>
      </c>
      <c r="B293" s="1" t="s">
        <v>19</v>
      </c>
      <c r="C293" s="1" t="s">
        <v>68</v>
      </c>
      <c r="D293" s="23">
        <v>0.86522045754348142</v>
      </c>
    </row>
    <row r="294" spans="1:4" x14ac:dyDescent="0.25">
      <c r="A294" s="1" t="s">
        <v>169</v>
      </c>
      <c r="B294" s="1" t="s">
        <v>19</v>
      </c>
      <c r="C294" s="1" t="s">
        <v>69</v>
      </c>
      <c r="D294" s="23">
        <v>0.7840880106920175</v>
      </c>
    </row>
    <row r="295" spans="1:4" x14ac:dyDescent="0.25">
      <c r="A295" s="1" t="s">
        <v>169</v>
      </c>
      <c r="B295" s="1" t="s">
        <v>19</v>
      </c>
      <c r="C295" s="1" t="s">
        <v>70</v>
      </c>
      <c r="D295" s="23">
        <v>0.77388603257794897</v>
      </c>
    </row>
    <row r="296" spans="1:4" x14ac:dyDescent="0.25">
      <c r="A296" s="1" t="s">
        <v>169</v>
      </c>
      <c r="B296" s="1" t="s">
        <v>19</v>
      </c>
      <c r="C296" s="1" t="s">
        <v>71</v>
      </c>
      <c r="D296" s="23">
        <v>0.65733431965160705</v>
      </c>
    </row>
    <row r="297" spans="1:4" x14ac:dyDescent="0.25">
      <c r="A297" s="1" t="s">
        <v>169</v>
      </c>
      <c r="B297" s="1" t="s">
        <v>19</v>
      </c>
      <c r="C297" s="1" t="s">
        <v>72</v>
      </c>
      <c r="D297" s="23">
        <v>0.65733431965160705</v>
      </c>
    </row>
    <row r="298" spans="1:4" x14ac:dyDescent="0.25">
      <c r="A298" s="1" t="s">
        <v>169</v>
      </c>
      <c r="B298" s="1" t="s">
        <v>19</v>
      </c>
      <c r="C298" s="1" t="s">
        <v>73</v>
      </c>
      <c r="D298" s="23">
        <v>0.32326534684719854</v>
      </c>
    </row>
    <row r="299" spans="1:4" x14ac:dyDescent="0.25">
      <c r="A299" s="1" t="s">
        <v>169</v>
      </c>
      <c r="B299" s="1" t="s">
        <v>19</v>
      </c>
      <c r="C299" s="1" t="s">
        <v>74</v>
      </c>
      <c r="D299" s="23">
        <v>0.34195147405691839</v>
      </c>
    </row>
    <row r="300" spans="1:4" x14ac:dyDescent="0.25">
      <c r="A300" s="1" t="s">
        <v>169</v>
      </c>
      <c r="B300" s="1" t="s">
        <v>19</v>
      </c>
      <c r="C300" s="1" t="s">
        <v>75</v>
      </c>
      <c r="D300" s="23">
        <v>0.32258088220044101</v>
      </c>
    </row>
    <row r="301" spans="1:4" x14ac:dyDescent="0.25">
      <c r="A301" s="1" t="s">
        <v>169</v>
      </c>
      <c r="B301" s="1" t="s">
        <v>19</v>
      </c>
      <c r="C301" s="1" t="s">
        <v>76</v>
      </c>
      <c r="D301" s="23">
        <v>0.40049999156752747</v>
      </c>
    </row>
    <row r="302" spans="1:4" x14ac:dyDescent="0.25">
      <c r="A302" s="1"/>
      <c r="B302" s="1"/>
      <c r="C302" s="1"/>
    </row>
    <row r="303" spans="1:4" x14ac:dyDescent="0.25">
      <c r="A303" s="1"/>
      <c r="B303" s="1"/>
      <c r="C303" s="1"/>
    </row>
    <row r="304" spans="1:4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B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  <row r="613" spans="1:3" x14ac:dyDescent="0.25">
      <c r="A613" s="1"/>
      <c r="B613" s="1"/>
      <c r="C613" s="1"/>
    </row>
    <row r="614" spans="1:3" x14ac:dyDescent="0.25">
      <c r="A614" s="1"/>
      <c r="B614" s="1"/>
      <c r="C614" s="1"/>
    </row>
    <row r="615" spans="1:3" x14ac:dyDescent="0.25">
      <c r="A615" s="1"/>
      <c r="B615" s="1"/>
      <c r="C615" s="1"/>
    </row>
    <row r="616" spans="1:3" x14ac:dyDescent="0.25">
      <c r="A616" s="1"/>
      <c r="B616" s="1"/>
      <c r="C616" s="1"/>
    </row>
    <row r="617" spans="1:3" x14ac:dyDescent="0.25">
      <c r="A617" s="1"/>
      <c r="B617" s="1"/>
      <c r="C617" s="1"/>
    </row>
    <row r="618" spans="1:3" x14ac:dyDescent="0.25">
      <c r="A618" s="1"/>
      <c r="B618" s="1"/>
      <c r="C618" s="1"/>
    </row>
    <row r="619" spans="1:3" x14ac:dyDescent="0.25">
      <c r="A619" s="1"/>
      <c r="B619" s="1"/>
      <c r="C619" s="1"/>
    </row>
    <row r="620" spans="1:3" x14ac:dyDescent="0.25">
      <c r="A620" s="1"/>
      <c r="B620" s="1"/>
      <c r="C620" s="1"/>
    </row>
    <row r="621" spans="1:3" x14ac:dyDescent="0.25">
      <c r="A621" s="1"/>
      <c r="B621" s="1"/>
      <c r="C621" s="1"/>
    </row>
    <row r="622" spans="1:3" x14ac:dyDescent="0.25">
      <c r="A622" s="1"/>
      <c r="B622" s="1"/>
      <c r="C622" s="1"/>
    </row>
    <row r="623" spans="1:3" x14ac:dyDescent="0.25">
      <c r="A623" s="1"/>
      <c r="B623" s="1"/>
      <c r="C623" s="1"/>
    </row>
    <row r="624" spans="1:3" x14ac:dyDescent="0.25">
      <c r="A624" s="1"/>
      <c r="B624" s="1"/>
      <c r="C624" s="1"/>
    </row>
    <row r="625" spans="1:3" x14ac:dyDescent="0.25">
      <c r="A625" s="1"/>
      <c r="B625" s="1"/>
      <c r="C625" s="1"/>
    </row>
    <row r="626" spans="1:3" x14ac:dyDescent="0.25">
      <c r="A626" s="1"/>
      <c r="B626" s="1"/>
      <c r="C626" s="1"/>
    </row>
    <row r="627" spans="1:3" x14ac:dyDescent="0.25">
      <c r="A627" s="1"/>
      <c r="B627" s="1"/>
      <c r="C627" s="1"/>
    </row>
    <row r="628" spans="1:3" x14ac:dyDescent="0.25">
      <c r="A628" s="1"/>
      <c r="B628" s="1"/>
      <c r="C628" s="1"/>
    </row>
    <row r="629" spans="1:3" x14ac:dyDescent="0.25">
      <c r="A629" s="1"/>
      <c r="B629" s="1"/>
      <c r="C629" s="1"/>
    </row>
    <row r="630" spans="1:3" x14ac:dyDescent="0.25">
      <c r="A630" s="1"/>
      <c r="B630" s="1"/>
      <c r="C630" s="1"/>
    </row>
    <row r="631" spans="1:3" x14ac:dyDescent="0.25">
      <c r="A631" s="1"/>
      <c r="B631" s="1"/>
      <c r="C631" s="1"/>
    </row>
    <row r="632" spans="1:3" x14ac:dyDescent="0.25">
      <c r="A632" s="1"/>
      <c r="B632" s="1"/>
      <c r="C632" s="1"/>
    </row>
    <row r="633" spans="1:3" x14ac:dyDescent="0.25">
      <c r="A633" s="1"/>
      <c r="B633" s="1"/>
      <c r="C633" s="1"/>
    </row>
    <row r="634" spans="1:3" x14ac:dyDescent="0.25">
      <c r="A634" s="1"/>
      <c r="B634" s="1"/>
      <c r="C634" s="1"/>
    </row>
    <row r="635" spans="1:3" x14ac:dyDescent="0.25">
      <c r="A635" s="1"/>
      <c r="B635" s="1"/>
      <c r="C635" s="1"/>
    </row>
    <row r="636" spans="1:3" x14ac:dyDescent="0.25">
      <c r="A636" s="1"/>
      <c r="B636" s="1"/>
      <c r="C636" s="1"/>
    </row>
    <row r="637" spans="1:3" x14ac:dyDescent="0.25">
      <c r="A637" s="1"/>
      <c r="B637" s="1"/>
      <c r="C637" s="1"/>
    </row>
    <row r="638" spans="1:3" x14ac:dyDescent="0.25">
      <c r="A638" s="1"/>
      <c r="B638" s="1"/>
      <c r="C638" s="1"/>
    </row>
    <row r="639" spans="1:3" x14ac:dyDescent="0.25">
      <c r="A639" s="1"/>
      <c r="B639" s="1"/>
      <c r="C639" s="1"/>
    </row>
    <row r="640" spans="1:3" x14ac:dyDescent="0.25">
      <c r="A640" s="1"/>
      <c r="B640" s="1"/>
      <c r="C640" s="1"/>
    </row>
    <row r="641" spans="1:3" x14ac:dyDescent="0.25">
      <c r="A641" s="1"/>
      <c r="B641" s="1"/>
      <c r="C641" s="1"/>
    </row>
    <row r="642" spans="1:3" x14ac:dyDescent="0.25">
      <c r="A642" s="1"/>
      <c r="B642" s="1"/>
      <c r="C642" s="1"/>
    </row>
    <row r="643" spans="1:3" x14ac:dyDescent="0.25">
      <c r="A643" s="1"/>
      <c r="B643" s="1"/>
      <c r="C643" s="1"/>
    </row>
    <row r="644" spans="1:3" x14ac:dyDescent="0.25">
      <c r="A644" s="1"/>
      <c r="B644" s="1"/>
      <c r="C644" s="1"/>
    </row>
    <row r="645" spans="1:3" x14ac:dyDescent="0.25">
      <c r="A645" s="1"/>
      <c r="B645" s="1"/>
      <c r="C645" s="1"/>
    </row>
    <row r="646" spans="1:3" x14ac:dyDescent="0.25">
      <c r="A646" s="1"/>
      <c r="B646" s="1"/>
      <c r="C646" s="1"/>
    </row>
    <row r="647" spans="1:3" x14ac:dyDescent="0.25">
      <c r="A647" s="1"/>
      <c r="B647" s="1"/>
      <c r="C647" s="1"/>
    </row>
    <row r="648" spans="1:3" x14ac:dyDescent="0.25">
      <c r="A648" s="1"/>
      <c r="B648" s="1"/>
      <c r="C648" s="1"/>
    </row>
    <row r="649" spans="1:3" x14ac:dyDescent="0.25">
      <c r="A649" s="1"/>
      <c r="B649" s="1"/>
      <c r="C649" s="1"/>
    </row>
    <row r="650" spans="1:3" x14ac:dyDescent="0.25">
      <c r="A650" s="1"/>
      <c r="B650" s="1"/>
      <c r="C650" s="1"/>
    </row>
    <row r="651" spans="1:3" x14ac:dyDescent="0.25">
      <c r="A651" s="1"/>
      <c r="B651" s="1"/>
      <c r="C651" s="1"/>
    </row>
    <row r="652" spans="1:3" x14ac:dyDescent="0.25">
      <c r="A652" s="1"/>
      <c r="B652" s="1"/>
      <c r="C652" s="1"/>
    </row>
    <row r="653" spans="1:3" x14ac:dyDescent="0.25">
      <c r="A653" s="1"/>
      <c r="B653" s="1"/>
      <c r="C653" s="1"/>
    </row>
    <row r="654" spans="1:3" x14ac:dyDescent="0.25">
      <c r="A654" s="1"/>
      <c r="B654" s="1"/>
      <c r="C654" s="1"/>
    </row>
    <row r="655" spans="1:3" x14ac:dyDescent="0.25">
      <c r="A655" s="1"/>
      <c r="B655" s="1"/>
      <c r="C655" s="1"/>
    </row>
    <row r="656" spans="1:3" x14ac:dyDescent="0.25">
      <c r="A656" s="1"/>
      <c r="B656" s="1"/>
      <c r="C656" s="1"/>
    </row>
    <row r="657" spans="1:3" x14ac:dyDescent="0.25">
      <c r="A657" s="1"/>
      <c r="B657" s="1"/>
      <c r="C657" s="1"/>
    </row>
    <row r="658" spans="1:3" x14ac:dyDescent="0.25">
      <c r="A658" s="1"/>
      <c r="B658" s="1"/>
      <c r="C658" s="1"/>
    </row>
    <row r="659" spans="1:3" x14ac:dyDescent="0.25">
      <c r="A659" s="1"/>
      <c r="B659" s="1"/>
      <c r="C659" s="1"/>
    </row>
    <row r="660" spans="1:3" x14ac:dyDescent="0.25">
      <c r="A660" s="1"/>
      <c r="B660" s="1"/>
      <c r="C660" s="1"/>
    </row>
    <row r="661" spans="1:3" x14ac:dyDescent="0.25">
      <c r="A661" s="1"/>
      <c r="B661" s="1"/>
      <c r="C661" s="1"/>
    </row>
    <row r="662" spans="1:3" x14ac:dyDescent="0.25">
      <c r="A662" s="1"/>
      <c r="B662" s="1"/>
      <c r="C662" s="1"/>
    </row>
    <row r="663" spans="1:3" x14ac:dyDescent="0.25">
      <c r="A663" s="1"/>
      <c r="B663" s="1"/>
      <c r="C663" s="1"/>
    </row>
    <row r="664" spans="1:3" x14ac:dyDescent="0.25">
      <c r="A664" s="1"/>
      <c r="B664" s="1"/>
      <c r="C664" s="1"/>
    </row>
    <row r="665" spans="1:3" x14ac:dyDescent="0.25">
      <c r="A665" s="1"/>
      <c r="B665" s="1"/>
      <c r="C665" s="1"/>
    </row>
    <row r="666" spans="1:3" x14ac:dyDescent="0.25">
      <c r="A666" s="1"/>
      <c r="B666" s="1"/>
      <c r="C666" s="1"/>
    </row>
    <row r="667" spans="1:3" x14ac:dyDescent="0.25">
      <c r="A667" s="1"/>
      <c r="B667" s="1"/>
      <c r="C667" s="1"/>
    </row>
    <row r="668" spans="1:3" x14ac:dyDescent="0.25">
      <c r="A668" s="1"/>
      <c r="B668" s="1"/>
      <c r="C668" s="1"/>
    </row>
    <row r="669" spans="1:3" x14ac:dyDescent="0.25">
      <c r="A669" s="1"/>
      <c r="B669" s="1"/>
      <c r="C669" s="1"/>
    </row>
    <row r="670" spans="1:3" x14ac:dyDescent="0.25">
      <c r="A670" s="1"/>
      <c r="B670" s="1"/>
      <c r="C670" s="1"/>
    </row>
    <row r="671" spans="1:3" x14ac:dyDescent="0.25">
      <c r="A671" s="1"/>
      <c r="B671" s="1"/>
      <c r="C671" s="1"/>
    </row>
    <row r="672" spans="1:3" x14ac:dyDescent="0.25">
      <c r="A672" s="1"/>
      <c r="B672" s="1"/>
      <c r="C672" s="1"/>
    </row>
    <row r="673" spans="1:3" x14ac:dyDescent="0.25">
      <c r="A673" s="1"/>
      <c r="B673" s="1"/>
      <c r="C673" s="1"/>
    </row>
    <row r="674" spans="1:3" x14ac:dyDescent="0.25">
      <c r="A674" s="1"/>
      <c r="B674" s="1"/>
      <c r="C674" s="1"/>
    </row>
    <row r="675" spans="1:3" x14ac:dyDescent="0.25">
      <c r="A675" s="1"/>
      <c r="B675" s="1"/>
      <c r="C675" s="1"/>
    </row>
    <row r="676" spans="1:3" x14ac:dyDescent="0.25">
      <c r="A676" s="1"/>
      <c r="B676" s="1"/>
      <c r="C676" s="1"/>
    </row>
    <row r="677" spans="1:3" x14ac:dyDescent="0.25">
      <c r="A677" s="1"/>
      <c r="B677" s="1"/>
      <c r="C677" s="1"/>
    </row>
    <row r="678" spans="1:3" x14ac:dyDescent="0.25">
      <c r="A678" s="1"/>
      <c r="B678" s="1"/>
      <c r="C678" s="1"/>
    </row>
    <row r="679" spans="1:3" x14ac:dyDescent="0.25">
      <c r="A679" s="1"/>
      <c r="B679" s="1"/>
      <c r="C679" s="1"/>
    </row>
    <row r="680" spans="1:3" x14ac:dyDescent="0.25">
      <c r="A680" s="1"/>
      <c r="B680" s="1"/>
      <c r="C680" s="1"/>
    </row>
    <row r="681" spans="1:3" x14ac:dyDescent="0.25">
      <c r="A681" s="1"/>
      <c r="B681" s="1"/>
      <c r="C681" s="1"/>
    </row>
    <row r="682" spans="1:3" x14ac:dyDescent="0.25">
      <c r="A682" s="1"/>
      <c r="B682" s="1"/>
      <c r="C682" s="1"/>
    </row>
    <row r="683" spans="1:3" x14ac:dyDescent="0.25">
      <c r="A683" s="1"/>
      <c r="B683" s="1"/>
      <c r="C683" s="1"/>
    </row>
    <row r="684" spans="1:3" x14ac:dyDescent="0.25">
      <c r="A684" s="1"/>
      <c r="B684" s="1"/>
      <c r="C684" s="1"/>
    </row>
    <row r="685" spans="1:3" x14ac:dyDescent="0.25">
      <c r="A685" s="1"/>
      <c r="B685" s="1"/>
      <c r="C685" s="1"/>
    </row>
    <row r="686" spans="1:3" x14ac:dyDescent="0.25">
      <c r="A686" s="1"/>
      <c r="B686" s="1"/>
      <c r="C686" s="1"/>
    </row>
    <row r="687" spans="1:3" x14ac:dyDescent="0.25">
      <c r="A687" s="1"/>
      <c r="B687" s="1"/>
      <c r="C687" s="1"/>
    </row>
    <row r="688" spans="1:3" x14ac:dyDescent="0.25">
      <c r="A688" s="1"/>
      <c r="B688" s="1"/>
      <c r="C688" s="1"/>
    </row>
    <row r="689" spans="1:3" x14ac:dyDescent="0.25">
      <c r="A689" s="1"/>
      <c r="B689" s="1"/>
      <c r="C689" s="1"/>
    </row>
    <row r="690" spans="1:3" x14ac:dyDescent="0.25">
      <c r="A690" s="1"/>
      <c r="B690" s="1"/>
      <c r="C690" s="1"/>
    </row>
    <row r="691" spans="1:3" x14ac:dyDescent="0.25">
      <c r="A691" s="1"/>
      <c r="B691" s="1"/>
      <c r="C691" s="1"/>
    </row>
    <row r="692" spans="1:3" x14ac:dyDescent="0.25">
      <c r="A692" s="1"/>
      <c r="B692" s="1"/>
      <c r="C692" s="1"/>
    </row>
    <row r="693" spans="1:3" x14ac:dyDescent="0.25">
      <c r="A693" s="1"/>
      <c r="B693" s="1"/>
      <c r="C693" s="1"/>
    </row>
    <row r="694" spans="1:3" x14ac:dyDescent="0.25">
      <c r="A694" s="1"/>
      <c r="B694" s="1"/>
      <c r="C694" s="1"/>
    </row>
    <row r="695" spans="1:3" x14ac:dyDescent="0.25">
      <c r="A695" s="1"/>
      <c r="B695" s="1"/>
      <c r="C695" s="1"/>
    </row>
    <row r="696" spans="1:3" x14ac:dyDescent="0.25">
      <c r="A696" s="1"/>
      <c r="B696" s="1"/>
      <c r="C696" s="1"/>
    </row>
    <row r="697" spans="1:3" x14ac:dyDescent="0.25">
      <c r="A697" s="1"/>
      <c r="B697" s="1"/>
      <c r="C697" s="1"/>
    </row>
    <row r="698" spans="1:3" x14ac:dyDescent="0.25">
      <c r="A698" s="1"/>
      <c r="B698" s="1"/>
      <c r="C698" s="1"/>
    </row>
    <row r="699" spans="1:3" x14ac:dyDescent="0.25">
      <c r="A699" s="1"/>
      <c r="B699" s="1"/>
      <c r="C699" s="1"/>
    </row>
    <row r="700" spans="1:3" x14ac:dyDescent="0.25">
      <c r="A700" s="1"/>
      <c r="B700" s="1"/>
      <c r="C700" s="1"/>
    </row>
    <row r="701" spans="1:3" x14ac:dyDescent="0.25">
      <c r="A701" s="1"/>
      <c r="B701" s="1"/>
      <c r="C701" s="1"/>
    </row>
    <row r="702" spans="1:3" x14ac:dyDescent="0.25">
      <c r="A702" s="1"/>
      <c r="B702" s="1"/>
      <c r="C702" s="1"/>
    </row>
    <row r="703" spans="1:3" x14ac:dyDescent="0.25">
      <c r="A703" s="1"/>
      <c r="B703" s="1"/>
      <c r="C703" s="1"/>
    </row>
    <row r="704" spans="1:3" x14ac:dyDescent="0.25">
      <c r="A704" s="1"/>
      <c r="B704" s="1"/>
      <c r="C704" s="1"/>
    </row>
    <row r="705" spans="1:3" x14ac:dyDescent="0.25">
      <c r="A705" s="1"/>
      <c r="B705" s="1"/>
      <c r="C705" s="1"/>
    </row>
    <row r="706" spans="1:3" x14ac:dyDescent="0.25">
      <c r="A706" s="1"/>
      <c r="B706" s="1"/>
      <c r="C706" s="1"/>
    </row>
    <row r="707" spans="1:3" x14ac:dyDescent="0.25">
      <c r="A707" s="1"/>
      <c r="B707" s="1"/>
      <c r="C707" s="1"/>
    </row>
    <row r="708" spans="1:3" x14ac:dyDescent="0.25">
      <c r="A708" s="1"/>
      <c r="B708" s="1"/>
      <c r="C708" s="1"/>
    </row>
    <row r="709" spans="1:3" x14ac:dyDescent="0.25">
      <c r="A709" s="1"/>
      <c r="B709" s="1"/>
      <c r="C709" s="1"/>
    </row>
    <row r="710" spans="1:3" x14ac:dyDescent="0.25">
      <c r="A710" s="1"/>
      <c r="B710" s="1"/>
      <c r="C710" s="1"/>
    </row>
    <row r="711" spans="1:3" x14ac:dyDescent="0.25">
      <c r="A711" s="1"/>
      <c r="B711" s="1"/>
      <c r="C711" s="1"/>
    </row>
    <row r="712" spans="1:3" x14ac:dyDescent="0.25">
      <c r="A712" s="1"/>
      <c r="B712" s="1"/>
      <c r="C712" s="1"/>
    </row>
    <row r="713" spans="1:3" x14ac:dyDescent="0.25">
      <c r="A713" s="1"/>
      <c r="B713" s="1"/>
      <c r="C713" s="1"/>
    </row>
    <row r="714" spans="1:3" x14ac:dyDescent="0.25">
      <c r="A714" s="1"/>
      <c r="B714" s="1"/>
      <c r="C714" s="1"/>
    </row>
    <row r="715" spans="1:3" x14ac:dyDescent="0.25">
      <c r="A715" s="1"/>
      <c r="B715" s="1"/>
      <c r="C715" s="1"/>
    </row>
    <row r="716" spans="1:3" x14ac:dyDescent="0.25">
      <c r="A716" s="1"/>
      <c r="B716" s="1"/>
      <c r="C716" s="1"/>
    </row>
    <row r="717" spans="1:3" x14ac:dyDescent="0.25">
      <c r="A717" s="1"/>
      <c r="B717" s="1"/>
      <c r="C717" s="1"/>
    </row>
    <row r="718" spans="1:3" x14ac:dyDescent="0.25">
      <c r="A718" s="1"/>
      <c r="B718" s="1"/>
      <c r="C718" s="1"/>
    </row>
    <row r="719" spans="1:3" x14ac:dyDescent="0.25">
      <c r="A719" s="1"/>
      <c r="B719" s="1"/>
      <c r="C719" s="1"/>
    </row>
    <row r="720" spans="1:3" x14ac:dyDescent="0.25">
      <c r="A720" s="1"/>
      <c r="B720" s="1"/>
      <c r="C720" s="1"/>
    </row>
    <row r="721" spans="1:3" x14ac:dyDescent="0.25">
      <c r="A721" s="1"/>
      <c r="B721" s="1"/>
      <c r="C721" s="1"/>
    </row>
    <row r="722" spans="1:3" x14ac:dyDescent="0.25">
      <c r="A722" s="1"/>
      <c r="B722" s="1"/>
      <c r="C722" s="1"/>
    </row>
    <row r="723" spans="1:3" x14ac:dyDescent="0.25">
      <c r="A723" s="1"/>
      <c r="B723" s="1"/>
      <c r="C723" s="1"/>
    </row>
    <row r="724" spans="1:3" x14ac:dyDescent="0.25">
      <c r="A724" s="1"/>
      <c r="B724" s="1"/>
      <c r="C724" s="1"/>
    </row>
    <row r="725" spans="1:3" x14ac:dyDescent="0.25">
      <c r="A725" s="1"/>
      <c r="B725" s="1"/>
      <c r="C725" s="1"/>
    </row>
    <row r="726" spans="1:3" x14ac:dyDescent="0.25">
      <c r="A726" s="1"/>
      <c r="B726" s="1"/>
      <c r="C726" s="1"/>
    </row>
    <row r="727" spans="1:3" x14ac:dyDescent="0.25">
      <c r="A727" s="1"/>
      <c r="B727" s="1"/>
      <c r="C727" s="1"/>
    </row>
    <row r="728" spans="1:3" x14ac:dyDescent="0.25">
      <c r="A728" s="1"/>
      <c r="B728" s="1"/>
      <c r="C728" s="1"/>
    </row>
    <row r="729" spans="1:3" x14ac:dyDescent="0.25">
      <c r="A729" s="1"/>
      <c r="B729" s="1"/>
      <c r="C729" s="1"/>
    </row>
    <row r="730" spans="1:3" x14ac:dyDescent="0.25">
      <c r="A730" s="1"/>
      <c r="B730" s="1"/>
      <c r="C730" s="1"/>
    </row>
    <row r="731" spans="1:3" x14ac:dyDescent="0.25">
      <c r="A731" s="1"/>
      <c r="B731" s="1"/>
      <c r="C731" s="1"/>
    </row>
    <row r="732" spans="1:3" x14ac:dyDescent="0.25">
      <c r="A732" s="1"/>
      <c r="B732" s="1"/>
      <c r="C732" s="1"/>
    </row>
    <row r="733" spans="1:3" x14ac:dyDescent="0.25">
      <c r="A733" s="1"/>
      <c r="B733" s="1"/>
      <c r="C733" s="1"/>
    </row>
    <row r="734" spans="1:3" x14ac:dyDescent="0.25">
      <c r="A734" s="1"/>
      <c r="B734" s="1"/>
      <c r="C734" s="1"/>
    </row>
    <row r="735" spans="1:3" x14ac:dyDescent="0.25">
      <c r="A735" s="1"/>
      <c r="B735" s="1"/>
      <c r="C735" s="1"/>
    </row>
    <row r="736" spans="1:3" x14ac:dyDescent="0.25">
      <c r="A736" s="1"/>
      <c r="B736" s="1"/>
      <c r="C736" s="1"/>
    </row>
    <row r="737" spans="1:3" x14ac:dyDescent="0.25">
      <c r="A737" s="1"/>
      <c r="B737" s="1"/>
      <c r="C737" s="1"/>
    </row>
    <row r="738" spans="1:3" x14ac:dyDescent="0.25">
      <c r="A738" s="1"/>
      <c r="B738" s="1"/>
      <c r="C738" s="1"/>
    </row>
    <row r="739" spans="1:3" x14ac:dyDescent="0.25">
      <c r="A739" s="1"/>
      <c r="B739" s="1"/>
      <c r="C739" s="1"/>
    </row>
    <row r="740" spans="1:3" x14ac:dyDescent="0.25">
      <c r="A740" s="1"/>
      <c r="B740" s="1"/>
      <c r="C740" s="1"/>
    </row>
    <row r="741" spans="1:3" x14ac:dyDescent="0.25">
      <c r="A741" s="1"/>
      <c r="B741" s="1"/>
      <c r="C741" s="1"/>
    </row>
    <row r="742" spans="1:3" x14ac:dyDescent="0.25">
      <c r="A742" s="1"/>
      <c r="B742" s="1"/>
      <c r="C742" s="1"/>
    </row>
    <row r="743" spans="1:3" x14ac:dyDescent="0.25">
      <c r="A743" s="1"/>
      <c r="B743" s="1"/>
      <c r="C743" s="1"/>
    </row>
    <row r="744" spans="1:3" x14ac:dyDescent="0.25">
      <c r="A744" s="1"/>
      <c r="B744" s="1"/>
      <c r="C744" s="1"/>
    </row>
    <row r="745" spans="1:3" x14ac:dyDescent="0.25">
      <c r="A745" s="1"/>
      <c r="B745" s="1"/>
      <c r="C745" s="1"/>
    </row>
    <row r="746" spans="1:3" x14ac:dyDescent="0.25">
      <c r="A746" s="1"/>
      <c r="B746" s="1"/>
      <c r="C746" s="1"/>
    </row>
    <row r="747" spans="1:3" x14ac:dyDescent="0.25">
      <c r="A747" s="1"/>
      <c r="B747" s="1"/>
      <c r="C747" s="1"/>
    </row>
    <row r="748" spans="1:3" x14ac:dyDescent="0.25">
      <c r="A748" s="1"/>
      <c r="B748" s="1"/>
      <c r="C748" s="1"/>
    </row>
    <row r="749" spans="1:3" x14ac:dyDescent="0.25">
      <c r="A749" s="1"/>
      <c r="B749" s="1"/>
      <c r="C749" s="1"/>
    </row>
    <row r="750" spans="1:3" x14ac:dyDescent="0.25">
      <c r="A750" s="1"/>
      <c r="B750" s="1"/>
      <c r="C750" s="1"/>
    </row>
    <row r="751" spans="1:3" x14ac:dyDescent="0.25">
      <c r="A751" s="1"/>
      <c r="B751" s="1"/>
      <c r="C751" s="1"/>
    </row>
    <row r="752" spans="1:3" x14ac:dyDescent="0.25">
      <c r="A752" s="1"/>
      <c r="B752" s="1"/>
      <c r="C752" s="1"/>
    </row>
    <row r="753" spans="1:3" x14ac:dyDescent="0.25">
      <c r="A753" s="1"/>
      <c r="B753" s="1"/>
      <c r="C753" s="1"/>
    </row>
    <row r="754" spans="1:3" x14ac:dyDescent="0.25">
      <c r="A754" s="1"/>
      <c r="B754" s="1"/>
      <c r="C754" s="1"/>
    </row>
    <row r="755" spans="1:3" x14ac:dyDescent="0.25">
      <c r="A755" s="1"/>
      <c r="B755" s="1"/>
      <c r="C755" s="1"/>
    </row>
    <row r="756" spans="1:3" x14ac:dyDescent="0.25">
      <c r="A756" s="1"/>
      <c r="B756" s="1"/>
      <c r="C756" s="1"/>
    </row>
    <row r="757" spans="1:3" x14ac:dyDescent="0.25">
      <c r="A757" s="1"/>
      <c r="B757" s="1"/>
      <c r="C757" s="1"/>
    </row>
    <row r="758" spans="1:3" x14ac:dyDescent="0.25">
      <c r="A758" s="1"/>
      <c r="B758" s="1"/>
      <c r="C758" s="1"/>
    </row>
    <row r="759" spans="1:3" x14ac:dyDescent="0.25">
      <c r="A759" s="1"/>
      <c r="B759" s="1"/>
      <c r="C759" s="1"/>
    </row>
    <row r="760" spans="1:3" x14ac:dyDescent="0.25">
      <c r="A760" s="1"/>
      <c r="B760" s="1"/>
      <c r="C760" s="1"/>
    </row>
    <row r="761" spans="1:3" x14ac:dyDescent="0.25">
      <c r="A761" s="1"/>
      <c r="B761" s="1"/>
      <c r="C761" s="1"/>
    </row>
    <row r="762" spans="1:3" x14ac:dyDescent="0.25">
      <c r="A762" s="1"/>
      <c r="B762" s="1"/>
      <c r="C762" s="1"/>
    </row>
    <row r="763" spans="1:3" x14ac:dyDescent="0.25">
      <c r="A763" s="1"/>
      <c r="B763" s="1"/>
      <c r="C763" s="1"/>
    </row>
    <row r="764" spans="1:3" x14ac:dyDescent="0.25">
      <c r="A764" s="1"/>
      <c r="B764" s="1"/>
      <c r="C764" s="1"/>
    </row>
    <row r="765" spans="1:3" x14ac:dyDescent="0.25">
      <c r="A765" s="1"/>
      <c r="B765" s="1"/>
      <c r="C765" s="1"/>
    </row>
    <row r="766" spans="1:3" x14ac:dyDescent="0.25">
      <c r="A766" s="1"/>
      <c r="B766" s="1"/>
      <c r="C766" s="1"/>
    </row>
    <row r="767" spans="1:3" x14ac:dyDescent="0.25">
      <c r="A767" s="1"/>
      <c r="B767" s="1"/>
      <c r="C767" s="1"/>
    </row>
    <row r="768" spans="1:3" x14ac:dyDescent="0.25">
      <c r="A768" s="1"/>
      <c r="B768" s="1"/>
      <c r="C768" s="1"/>
    </row>
    <row r="769" spans="1:3" x14ac:dyDescent="0.25">
      <c r="A769" s="1"/>
      <c r="B769" s="1"/>
      <c r="C769" s="1"/>
    </row>
    <row r="770" spans="1:3" x14ac:dyDescent="0.25">
      <c r="A770" s="1"/>
      <c r="B770" s="1"/>
      <c r="C770" s="1"/>
    </row>
    <row r="771" spans="1:3" x14ac:dyDescent="0.25">
      <c r="A771" s="1"/>
      <c r="B771" s="1"/>
      <c r="C771" s="1"/>
    </row>
    <row r="772" spans="1:3" x14ac:dyDescent="0.25">
      <c r="A772" s="1"/>
      <c r="B772" s="1"/>
      <c r="C772" s="1"/>
    </row>
    <row r="773" spans="1:3" x14ac:dyDescent="0.25">
      <c r="A773" s="1"/>
      <c r="B773" s="1"/>
      <c r="C773" s="1"/>
    </row>
    <row r="774" spans="1:3" x14ac:dyDescent="0.25">
      <c r="A774" s="1"/>
      <c r="B774" s="1"/>
      <c r="C774" s="1"/>
    </row>
    <row r="775" spans="1:3" x14ac:dyDescent="0.25">
      <c r="A775" s="1"/>
      <c r="B775" s="1"/>
      <c r="C775" s="1"/>
    </row>
    <row r="776" spans="1:3" x14ac:dyDescent="0.25">
      <c r="A776" s="1"/>
      <c r="B776" s="1"/>
      <c r="C776" s="1"/>
    </row>
    <row r="777" spans="1:3" x14ac:dyDescent="0.25">
      <c r="A777" s="1"/>
      <c r="B777" s="1"/>
      <c r="C777" s="1"/>
    </row>
    <row r="778" spans="1:3" x14ac:dyDescent="0.25">
      <c r="A778" s="1"/>
      <c r="B778" s="1"/>
      <c r="C778" s="1"/>
    </row>
    <row r="779" spans="1:3" x14ac:dyDescent="0.25">
      <c r="A779" s="1"/>
      <c r="B779" s="1"/>
      <c r="C779" s="1"/>
    </row>
    <row r="780" spans="1:3" x14ac:dyDescent="0.25">
      <c r="A780" s="1"/>
      <c r="B780" s="1"/>
      <c r="C780" s="1"/>
    </row>
    <row r="781" spans="1:3" x14ac:dyDescent="0.25">
      <c r="A781" s="1"/>
      <c r="B781" s="1"/>
      <c r="C781" s="1"/>
    </row>
    <row r="782" spans="1:3" x14ac:dyDescent="0.25">
      <c r="A782" s="1"/>
      <c r="B782" s="1"/>
      <c r="C782" s="1"/>
    </row>
    <row r="783" spans="1:3" x14ac:dyDescent="0.25">
      <c r="A783" s="1"/>
      <c r="B783" s="1"/>
      <c r="C783" s="1"/>
    </row>
    <row r="784" spans="1:3" x14ac:dyDescent="0.25">
      <c r="A784" s="1"/>
      <c r="B784" s="1"/>
      <c r="C784" s="1"/>
    </row>
    <row r="785" spans="1:3" x14ac:dyDescent="0.25">
      <c r="A785" s="1"/>
      <c r="B785" s="1"/>
      <c r="C785" s="1"/>
    </row>
    <row r="786" spans="1:3" x14ac:dyDescent="0.25">
      <c r="A786" s="1"/>
      <c r="B786" s="1"/>
      <c r="C786" s="1"/>
    </row>
    <row r="787" spans="1:3" x14ac:dyDescent="0.25">
      <c r="A787" s="1"/>
      <c r="B787" s="1"/>
      <c r="C787" s="1"/>
    </row>
    <row r="788" spans="1:3" x14ac:dyDescent="0.25">
      <c r="A788" s="1"/>
      <c r="B788" s="1"/>
      <c r="C788" s="1"/>
    </row>
    <row r="789" spans="1:3" x14ac:dyDescent="0.25">
      <c r="A789" s="1"/>
      <c r="B789" s="1"/>
      <c r="C789" s="1"/>
    </row>
    <row r="790" spans="1:3" x14ac:dyDescent="0.25">
      <c r="A790" s="1"/>
      <c r="B790" s="1"/>
      <c r="C790" s="1"/>
    </row>
    <row r="791" spans="1:3" x14ac:dyDescent="0.25">
      <c r="A791" s="1"/>
      <c r="B791" s="1"/>
      <c r="C791" s="1"/>
    </row>
    <row r="792" spans="1:3" x14ac:dyDescent="0.25">
      <c r="A792" s="1"/>
      <c r="B792" s="1"/>
      <c r="C792" s="1"/>
    </row>
    <row r="793" spans="1:3" x14ac:dyDescent="0.25">
      <c r="A793" s="1"/>
      <c r="B793" s="1"/>
      <c r="C793" s="1"/>
    </row>
    <row r="794" spans="1:3" x14ac:dyDescent="0.25">
      <c r="A794" s="1"/>
      <c r="B794" s="1"/>
      <c r="C794" s="1"/>
    </row>
    <row r="795" spans="1:3" x14ac:dyDescent="0.25">
      <c r="A795" s="1"/>
      <c r="B795" s="1"/>
      <c r="C795" s="1"/>
    </row>
    <row r="796" spans="1:3" x14ac:dyDescent="0.25">
      <c r="A796" s="1"/>
      <c r="B796" s="1"/>
      <c r="C796" s="1"/>
    </row>
    <row r="797" spans="1:3" x14ac:dyDescent="0.25">
      <c r="A797" s="1"/>
      <c r="B797" s="1"/>
      <c r="C797" s="1"/>
    </row>
    <row r="798" spans="1:3" x14ac:dyDescent="0.25">
      <c r="A798" s="1"/>
      <c r="B798" s="1"/>
      <c r="C798" s="1"/>
    </row>
    <row r="799" spans="1:3" x14ac:dyDescent="0.25">
      <c r="A799" s="1"/>
      <c r="B799" s="1"/>
      <c r="C799" s="1"/>
    </row>
    <row r="800" spans="1:3" x14ac:dyDescent="0.25">
      <c r="A800" s="1"/>
      <c r="B800" s="1"/>
      <c r="C800" s="1"/>
    </row>
    <row r="801" spans="1:3" x14ac:dyDescent="0.25">
      <c r="A801" s="1"/>
      <c r="B801" s="1"/>
      <c r="C801" s="1"/>
    </row>
    <row r="802" spans="1:3" x14ac:dyDescent="0.25">
      <c r="A802" s="1"/>
      <c r="B802" s="1"/>
      <c r="C802" s="1"/>
    </row>
    <row r="803" spans="1:3" x14ac:dyDescent="0.25">
      <c r="A803" s="1"/>
      <c r="B803" s="1"/>
      <c r="C803" s="1"/>
    </row>
    <row r="804" spans="1:3" x14ac:dyDescent="0.25">
      <c r="A804" s="1"/>
      <c r="B804" s="1"/>
      <c r="C804" s="1"/>
    </row>
    <row r="805" spans="1:3" x14ac:dyDescent="0.25">
      <c r="A805" s="1"/>
      <c r="B805" s="1"/>
      <c r="C805" s="1"/>
    </row>
    <row r="806" spans="1:3" x14ac:dyDescent="0.25">
      <c r="A806" s="1"/>
      <c r="B806" s="1"/>
      <c r="C806" s="1"/>
    </row>
    <row r="807" spans="1:3" x14ac:dyDescent="0.25">
      <c r="A807" s="1"/>
      <c r="B807" s="1"/>
      <c r="C807" s="1"/>
    </row>
    <row r="808" spans="1:3" x14ac:dyDescent="0.25">
      <c r="A808" s="1"/>
      <c r="B808" s="1"/>
      <c r="C808" s="1"/>
    </row>
    <row r="809" spans="1:3" x14ac:dyDescent="0.25">
      <c r="A809" s="1"/>
      <c r="B809" s="1"/>
      <c r="C809" s="1"/>
    </row>
    <row r="810" spans="1:3" x14ac:dyDescent="0.25">
      <c r="A810" s="1"/>
      <c r="B810" s="1"/>
      <c r="C810" s="1"/>
    </row>
    <row r="811" spans="1:3" x14ac:dyDescent="0.25">
      <c r="A811" s="1"/>
      <c r="B811" s="1"/>
      <c r="C811" s="1"/>
    </row>
    <row r="812" spans="1:3" x14ac:dyDescent="0.25">
      <c r="A812" s="1"/>
      <c r="B812" s="1"/>
      <c r="C812" s="1"/>
    </row>
    <row r="813" spans="1:3" x14ac:dyDescent="0.25">
      <c r="A813" s="1"/>
      <c r="B813" s="1"/>
      <c r="C813" s="1"/>
    </row>
    <row r="814" spans="1:3" x14ac:dyDescent="0.25">
      <c r="A814" s="1"/>
      <c r="B814" s="1"/>
      <c r="C814" s="1"/>
    </row>
    <row r="815" spans="1:3" x14ac:dyDescent="0.25">
      <c r="A815" s="1"/>
      <c r="B815" s="1"/>
      <c r="C815" s="1"/>
    </row>
    <row r="816" spans="1:3" x14ac:dyDescent="0.25">
      <c r="A816" s="1"/>
      <c r="B816" s="1"/>
      <c r="C816" s="1"/>
    </row>
    <row r="817" spans="1:3" x14ac:dyDescent="0.25">
      <c r="A817" s="1"/>
      <c r="B817" s="1"/>
      <c r="C817" s="1"/>
    </row>
    <row r="818" spans="1:3" x14ac:dyDescent="0.25">
      <c r="A818" s="1"/>
      <c r="B818" s="1"/>
      <c r="C818" s="1"/>
    </row>
    <row r="819" spans="1:3" x14ac:dyDescent="0.25">
      <c r="A819" s="1"/>
      <c r="B819" s="1"/>
      <c r="C819" s="1"/>
    </row>
    <row r="820" spans="1:3" x14ac:dyDescent="0.25">
      <c r="A820" s="1"/>
      <c r="B820" s="1"/>
      <c r="C820" s="1"/>
    </row>
    <row r="821" spans="1:3" x14ac:dyDescent="0.25">
      <c r="A821" s="1"/>
      <c r="B821" s="1"/>
      <c r="C821" s="1"/>
    </row>
    <row r="822" spans="1:3" x14ac:dyDescent="0.25">
      <c r="A822" s="1"/>
      <c r="B822" s="1"/>
      <c r="C822" s="1"/>
    </row>
    <row r="823" spans="1:3" x14ac:dyDescent="0.25">
      <c r="A823" s="1"/>
      <c r="B823" s="1"/>
      <c r="C823" s="1"/>
    </row>
    <row r="824" spans="1:3" x14ac:dyDescent="0.25">
      <c r="A824" s="1"/>
      <c r="B824" s="1"/>
      <c r="C824" s="1"/>
    </row>
    <row r="825" spans="1:3" x14ac:dyDescent="0.25">
      <c r="A825" s="1"/>
      <c r="B825" s="1"/>
      <c r="C825" s="1"/>
    </row>
    <row r="826" spans="1:3" x14ac:dyDescent="0.25">
      <c r="A826" s="1"/>
      <c r="B826" s="1"/>
      <c r="C826" s="1"/>
    </row>
    <row r="827" spans="1:3" x14ac:dyDescent="0.25">
      <c r="A827" s="1"/>
      <c r="B827" s="1"/>
      <c r="C827" s="1"/>
    </row>
    <row r="828" spans="1:3" x14ac:dyDescent="0.25">
      <c r="A828" s="1"/>
      <c r="B828" s="1"/>
      <c r="C828" s="1"/>
    </row>
    <row r="829" spans="1:3" x14ac:dyDescent="0.25">
      <c r="A829" s="1"/>
      <c r="B829" s="1"/>
      <c r="C829" s="1"/>
    </row>
    <row r="830" spans="1:3" x14ac:dyDescent="0.25">
      <c r="A830" s="1"/>
      <c r="B830" s="1"/>
      <c r="C830" s="1"/>
    </row>
    <row r="831" spans="1:3" x14ac:dyDescent="0.25">
      <c r="A831" s="1"/>
      <c r="B831" s="1"/>
      <c r="C831" s="1"/>
    </row>
    <row r="832" spans="1:3" x14ac:dyDescent="0.25">
      <c r="A832" s="1"/>
      <c r="B832" s="1"/>
      <c r="C832" s="1"/>
    </row>
    <row r="833" spans="1:3" x14ac:dyDescent="0.25">
      <c r="A833" s="1"/>
      <c r="B833" s="1"/>
      <c r="C833" s="1"/>
    </row>
    <row r="834" spans="1:3" x14ac:dyDescent="0.25">
      <c r="A834" s="1"/>
      <c r="B834" s="1"/>
      <c r="C834" s="1"/>
    </row>
    <row r="835" spans="1:3" x14ac:dyDescent="0.25">
      <c r="A835" s="1"/>
      <c r="B835" s="1"/>
      <c r="C835" s="1"/>
    </row>
    <row r="836" spans="1:3" x14ac:dyDescent="0.25">
      <c r="A836" s="1"/>
      <c r="B836" s="1"/>
      <c r="C836" s="1"/>
    </row>
    <row r="837" spans="1:3" x14ac:dyDescent="0.25">
      <c r="A837" s="1"/>
      <c r="B837" s="1"/>
      <c r="C837" s="1"/>
    </row>
    <row r="838" spans="1:3" x14ac:dyDescent="0.25">
      <c r="A838" s="1"/>
      <c r="B838" s="1"/>
      <c r="C838" s="1"/>
    </row>
    <row r="839" spans="1:3" x14ac:dyDescent="0.25">
      <c r="A839" s="1"/>
      <c r="B839" s="1"/>
      <c r="C839" s="1"/>
    </row>
    <row r="840" spans="1:3" x14ac:dyDescent="0.25">
      <c r="A840" s="1"/>
      <c r="B840" s="1"/>
      <c r="C840" s="1"/>
    </row>
    <row r="841" spans="1:3" x14ac:dyDescent="0.25">
      <c r="A841" s="1"/>
      <c r="B841" s="1"/>
      <c r="C841" s="1"/>
    </row>
    <row r="842" spans="1:3" x14ac:dyDescent="0.25">
      <c r="A842" s="1"/>
      <c r="B842" s="1"/>
      <c r="C842" s="1"/>
    </row>
    <row r="843" spans="1:3" x14ac:dyDescent="0.25">
      <c r="A843" s="1"/>
      <c r="B843" s="1"/>
      <c r="C843" s="1"/>
    </row>
    <row r="844" spans="1:3" x14ac:dyDescent="0.25">
      <c r="A844" s="1"/>
      <c r="B844" s="1"/>
      <c r="C844" s="1"/>
    </row>
    <row r="845" spans="1:3" x14ac:dyDescent="0.25">
      <c r="A845" s="1"/>
      <c r="B845" s="1"/>
      <c r="C845" s="1"/>
    </row>
    <row r="846" spans="1:3" x14ac:dyDescent="0.25">
      <c r="A846" s="1"/>
      <c r="B846" s="1"/>
      <c r="C846" s="1"/>
    </row>
    <row r="847" spans="1:3" x14ac:dyDescent="0.25">
      <c r="A847" s="1"/>
      <c r="B847" s="1"/>
      <c r="C847" s="1"/>
    </row>
    <row r="848" spans="1:3" x14ac:dyDescent="0.25">
      <c r="A848" s="1"/>
      <c r="B848" s="1"/>
      <c r="C848" s="1"/>
    </row>
    <row r="849" spans="1:3" x14ac:dyDescent="0.25">
      <c r="A849" s="1"/>
      <c r="B849" s="1"/>
      <c r="C849" s="1"/>
    </row>
    <row r="850" spans="1:3" x14ac:dyDescent="0.25">
      <c r="A850" s="1"/>
      <c r="B850" s="1"/>
      <c r="C850" s="1"/>
    </row>
    <row r="851" spans="1:3" x14ac:dyDescent="0.25">
      <c r="A851" s="1"/>
      <c r="B851" s="1"/>
      <c r="C851" s="1"/>
    </row>
    <row r="852" spans="1:3" x14ac:dyDescent="0.25">
      <c r="A852" s="1"/>
      <c r="B852" s="1"/>
      <c r="C852" s="1"/>
    </row>
    <row r="853" spans="1:3" x14ac:dyDescent="0.25">
      <c r="A853" s="1"/>
      <c r="B853" s="1"/>
      <c r="C853" s="1"/>
    </row>
    <row r="854" spans="1:3" x14ac:dyDescent="0.25">
      <c r="A854" s="1"/>
      <c r="B854" s="1"/>
      <c r="C854" s="1"/>
    </row>
    <row r="855" spans="1:3" x14ac:dyDescent="0.25">
      <c r="A855" s="1"/>
      <c r="B855" s="1"/>
      <c r="C855" s="1"/>
    </row>
    <row r="856" spans="1:3" x14ac:dyDescent="0.25">
      <c r="A856" s="1"/>
      <c r="B856" s="1"/>
      <c r="C856" s="1"/>
    </row>
    <row r="857" spans="1:3" x14ac:dyDescent="0.25">
      <c r="A857" s="1"/>
      <c r="B857" s="1"/>
      <c r="C857" s="1"/>
    </row>
    <row r="858" spans="1:3" x14ac:dyDescent="0.25">
      <c r="A858" s="1"/>
      <c r="B858" s="1"/>
      <c r="C858" s="1"/>
    </row>
    <row r="859" spans="1:3" x14ac:dyDescent="0.25">
      <c r="A859" s="1"/>
      <c r="B859" s="1"/>
      <c r="C859" s="1"/>
    </row>
    <row r="860" spans="1:3" x14ac:dyDescent="0.25">
      <c r="A860" s="1"/>
      <c r="B860" s="1"/>
      <c r="C860" s="1"/>
    </row>
    <row r="861" spans="1:3" x14ac:dyDescent="0.25">
      <c r="A861" s="1"/>
      <c r="B861" s="1"/>
      <c r="C861" s="1"/>
    </row>
    <row r="862" spans="1:3" x14ac:dyDescent="0.25">
      <c r="A862" s="1"/>
      <c r="B862" s="1"/>
      <c r="C862" s="1"/>
    </row>
    <row r="863" spans="1:3" x14ac:dyDescent="0.25">
      <c r="A863" s="1"/>
      <c r="B863" s="1"/>
      <c r="C863" s="1"/>
    </row>
    <row r="864" spans="1:3" x14ac:dyDescent="0.25">
      <c r="A864" s="1"/>
      <c r="B864" s="1"/>
      <c r="C864" s="1"/>
    </row>
    <row r="865" spans="1:3" x14ac:dyDescent="0.25">
      <c r="A865" s="1"/>
      <c r="B865" s="1"/>
      <c r="C865" s="1"/>
    </row>
    <row r="866" spans="1:3" x14ac:dyDescent="0.25">
      <c r="A866" s="1"/>
      <c r="B866" s="1"/>
      <c r="C866" s="1"/>
    </row>
    <row r="867" spans="1:3" x14ac:dyDescent="0.25">
      <c r="A867" s="1"/>
      <c r="B867" s="1"/>
      <c r="C867" s="1"/>
    </row>
    <row r="868" spans="1:3" x14ac:dyDescent="0.25">
      <c r="A868" s="1"/>
      <c r="B868" s="1"/>
      <c r="C868" s="1"/>
    </row>
    <row r="869" spans="1:3" x14ac:dyDescent="0.25">
      <c r="A869" s="1"/>
      <c r="B869" s="1"/>
      <c r="C869" s="1"/>
    </row>
    <row r="870" spans="1:3" x14ac:dyDescent="0.25">
      <c r="A870" s="1"/>
      <c r="B870" s="1"/>
      <c r="C870" s="1"/>
    </row>
    <row r="871" spans="1:3" x14ac:dyDescent="0.25">
      <c r="A871" s="1"/>
      <c r="B871" s="1"/>
      <c r="C871" s="1"/>
    </row>
    <row r="872" spans="1:3" x14ac:dyDescent="0.25">
      <c r="A872" s="1"/>
      <c r="B872" s="1"/>
      <c r="C872" s="1"/>
    </row>
    <row r="873" spans="1:3" x14ac:dyDescent="0.25">
      <c r="A873" s="1"/>
      <c r="B873" s="1"/>
      <c r="C873" s="1"/>
    </row>
    <row r="874" spans="1:3" x14ac:dyDescent="0.25">
      <c r="A874" s="1"/>
      <c r="B874" s="1"/>
      <c r="C874" s="1"/>
    </row>
    <row r="875" spans="1:3" x14ac:dyDescent="0.25">
      <c r="A875" s="1"/>
      <c r="B875" s="1"/>
      <c r="C875" s="1"/>
    </row>
    <row r="876" spans="1:3" x14ac:dyDescent="0.25">
      <c r="A876" s="1"/>
      <c r="B876" s="1"/>
      <c r="C876" s="1"/>
    </row>
    <row r="877" spans="1:3" x14ac:dyDescent="0.25">
      <c r="A877" s="1"/>
      <c r="B877" s="1"/>
      <c r="C877" s="1"/>
    </row>
    <row r="878" spans="1:3" x14ac:dyDescent="0.25">
      <c r="A878" s="1"/>
      <c r="B878" s="1"/>
      <c r="C878" s="1"/>
    </row>
    <row r="879" spans="1:3" x14ac:dyDescent="0.25">
      <c r="A879" s="1"/>
      <c r="B879" s="1"/>
      <c r="C879" s="1"/>
    </row>
    <row r="880" spans="1:3" x14ac:dyDescent="0.25">
      <c r="A880" s="1"/>
      <c r="B880" s="1"/>
      <c r="C880" s="1"/>
    </row>
    <row r="881" spans="1:3" x14ac:dyDescent="0.25">
      <c r="A881" s="1"/>
      <c r="B881" s="1"/>
      <c r="C881" s="1"/>
    </row>
    <row r="882" spans="1:3" x14ac:dyDescent="0.25">
      <c r="A882" s="1"/>
      <c r="B882" s="1"/>
      <c r="C882" s="1"/>
    </row>
    <row r="883" spans="1:3" x14ac:dyDescent="0.25">
      <c r="A883" s="1"/>
      <c r="B883" s="1"/>
      <c r="C883" s="1"/>
    </row>
    <row r="884" spans="1:3" x14ac:dyDescent="0.25">
      <c r="A884" s="1"/>
      <c r="B884" s="1"/>
      <c r="C884" s="1"/>
    </row>
    <row r="885" spans="1:3" x14ac:dyDescent="0.25">
      <c r="A885" s="1"/>
      <c r="B885" s="1"/>
      <c r="C885" s="1"/>
    </row>
    <row r="886" spans="1:3" x14ac:dyDescent="0.25">
      <c r="A886" s="1"/>
      <c r="B886" s="1"/>
      <c r="C886" s="1"/>
    </row>
    <row r="887" spans="1:3" x14ac:dyDescent="0.25">
      <c r="A887" s="1"/>
      <c r="B887" s="1"/>
      <c r="C887" s="1"/>
    </row>
    <row r="888" spans="1:3" x14ac:dyDescent="0.25">
      <c r="A888" s="1"/>
      <c r="B888" s="1"/>
      <c r="C888" s="1"/>
    </row>
    <row r="889" spans="1:3" x14ac:dyDescent="0.25">
      <c r="A889" s="1"/>
      <c r="B889" s="1"/>
      <c r="C889" s="1"/>
    </row>
    <row r="890" spans="1:3" x14ac:dyDescent="0.25">
      <c r="A890" s="1"/>
      <c r="B890" s="1"/>
      <c r="C890" s="1"/>
    </row>
    <row r="891" spans="1:3" x14ac:dyDescent="0.25">
      <c r="A891" s="1"/>
      <c r="B891" s="1"/>
      <c r="C891" s="1"/>
    </row>
    <row r="892" spans="1:3" x14ac:dyDescent="0.25">
      <c r="A892" s="1"/>
      <c r="B892" s="1"/>
      <c r="C892" s="1"/>
    </row>
    <row r="893" spans="1:3" x14ac:dyDescent="0.25">
      <c r="A893" s="1"/>
      <c r="B893" s="1"/>
      <c r="C893" s="1"/>
    </row>
    <row r="894" spans="1:3" x14ac:dyDescent="0.25">
      <c r="A894" s="1"/>
      <c r="B894" s="1"/>
      <c r="C894" s="1"/>
    </row>
    <row r="895" spans="1:3" x14ac:dyDescent="0.25">
      <c r="A895" s="1"/>
      <c r="B895" s="1"/>
      <c r="C895" s="1"/>
    </row>
    <row r="896" spans="1:3" x14ac:dyDescent="0.25">
      <c r="A896" s="1"/>
      <c r="B896" s="1"/>
      <c r="C896" s="1"/>
    </row>
    <row r="897" spans="1:3" x14ac:dyDescent="0.25">
      <c r="A897" s="1"/>
      <c r="B897" s="1"/>
      <c r="C897" s="1"/>
    </row>
    <row r="898" spans="1:3" x14ac:dyDescent="0.25">
      <c r="A898" s="1"/>
      <c r="B898" s="1"/>
      <c r="C898" s="1"/>
    </row>
    <row r="899" spans="1:3" x14ac:dyDescent="0.25">
      <c r="A899" s="1"/>
      <c r="B899" s="1"/>
      <c r="C899" s="1"/>
    </row>
    <row r="900" spans="1:3" x14ac:dyDescent="0.25">
      <c r="A900" s="1"/>
      <c r="B900" s="1"/>
      <c r="C900" s="1"/>
    </row>
    <row r="901" spans="1:3" x14ac:dyDescent="0.25">
      <c r="A901" s="1"/>
      <c r="B901" s="1"/>
      <c r="C901" s="1"/>
    </row>
    <row r="902" spans="1:3" x14ac:dyDescent="0.25">
      <c r="A902" s="1"/>
      <c r="B902" s="1"/>
      <c r="C902" s="1"/>
    </row>
    <row r="903" spans="1:3" x14ac:dyDescent="0.25">
      <c r="A903" s="1"/>
      <c r="B903" s="1"/>
      <c r="C903" s="1"/>
    </row>
    <row r="904" spans="1:3" x14ac:dyDescent="0.25">
      <c r="A904" s="1"/>
      <c r="B904" s="1"/>
      <c r="C904" s="1"/>
    </row>
    <row r="905" spans="1:3" x14ac:dyDescent="0.25">
      <c r="A905" s="1"/>
      <c r="B905" s="1"/>
      <c r="C905" s="1"/>
    </row>
    <row r="906" spans="1:3" x14ac:dyDescent="0.25">
      <c r="A906" s="1"/>
      <c r="B906" s="1"/>
      <c r="C906" s="1"/>
    </row>
    <row r="907" spans="1:3" x14ac:dyDescent="0.25">
      <c r="A907" s="1"/>
      <c r="B907" s="1"/>
      <c r="C907" s="1"/>
    </row>
    <row r="908" spans="1:3" x14ac:dyDescent="0.25">
      <c r="A908" s="1"/>
      <c r="B908" s="1"/>
      <c r="C908" s="1"/>
    </row>
    <row r="909" spans="1:3" x14ac:dyDescent="0.25">
      <c r="A909" s="1"/>
      <c r="B909" s="1"/>
      <c r="C909" s="1"/>
    </row>
    <row r="910" spans="1:3" x14ac:dyDescent="0.25">
      <c r="A910" s="1"/>
      <c r="B910" s="1"/>
      <c r="C910" s="1"/>
    </row>
    <row r="911" spans="1:3" x14ac:dyDescent="0.25">
      <c r="A911" s="1"/>
      <c r="B911" s="1"/>
      <c r="C911" s="1"/>
    </row>
    <row r="912" spans="1:3" x14ac:dyDescent="0.25">
      <c r="A912" s="1"/>
      <c r="B912" s="1"/>
      <c r="C912" s="1"/>
    </row>
    <row r="913" spans="1:3" x14ac:dyDescent="0.25">
      <c r="A913" s="1"/>
      <c r="B913" s="1"/>
      <c r="C913" s="1"/>
    </row>
    <row r="914" spans="1:3" x14ac:dyDescent="0.25">
      <c r="A914" s="1"/>
      <c r="B914" s="1"/>
      <c r="C914" s="1"/>
    </row>
    <row r="915" spans="1:3" x14ac:dyDescent="0.25">
      <c r="A915" s="1"/>
      <c r="B915" s="1"/>
      <c r="C915" s="1"/>
    </row>
    <row r="916" spans="1:3" x14ac:dyDescent="0.25">
      <c r="A916" s="1"/>
      <c r="B916" s="1"/>
      <c r="C916" s="1"/>
    </row>
    <row r="917" spans="1:3" x14ac:dyDescent="0.25">
      <c r="A917" s="1"/>
      <c r="B917" s="1"/>
      <c r="C917" s="1"/>
    </row>
    <row r="918" spans="1:3" x14ac:dyDescent="0.25">
      <c r="A918" s="1"/>
      <c r="B918" s="1"/>
      <c r="C918" s="1"/>
    </row>
    <row r="919" spans="1:3" x14ac:dyDescent="0.25">
      <c r="A919" s="1"/>
      <c r="B919" s="1"/>
      <c r="C919" s="1"/>
    </row>
    <row r="920" spans="1:3" x14ac:dyDescent="0.25">
      <c r="A920" s="1"/>
      <c r="B920" s="1"/>
      <c r="C920" s="1"/>
    </row>
    <row r="921" spans="1:3" x14ac:dyDescent="0.25">
      <c r="A921" s="1"/>
      <c r="B921" s="1"/>
      <c r="C921" s="1"/>
    </row>
    <row r="922" spans="1:3" x14ac:dyDescent="0.25">
      <c r="A922" s="1"/>
      <c r="B922" s="1"/>
      <c r="C922" s="1"/>
    </row>
    <row r="923" spans="1:3" x14ac:dyDescent="0.25">
      <c r="A923" s="1"/>
      <c r="B923" s="1"/>
      <c r="C923" s="1"/>
    </row>
    <row r="924" spans="1:3" x14ac:dyDescent="0.25">
      <c r="A924" s="1"/>
      <c r="B924" s="1"/>
      <c r="C924" s="1"/>
    </row>
    <row r="925" spans="1:3" x14ac:dyDescent="0.25">
      <c r="A925" s="1"/>
      <c r="B925" s="1"/>
      <c r="C925" s="1"/>
    </row>
    <row r="926" spans="1:3" x14ac:dyDescent="0.25">
      <c r="A926" s="1"/>
      <c r="B926" s="1"/>
      <c r="C926" s="1"/>
    </row>
    <row r="927" spans="1:3" x14ac:dyDescent="0.25">
      <c r="A927" s="1"/>
      <c r="B927" s="1"/>
      <c r="C927" s="1"/>
    </row>
    <row r="928" spans="1:3" x14ac:dyDescent="0.25">
      <c r="A928" s="1"/>
      <c r="B928" s="1"/>
      <c r="C928" s="1"/>
    </row>
    <row r="929" spans="1:3" x14ac:dyDescent="0.25">
      <c r="A929" s="1"/>
      <c r="B929" s="1"/>
      <c r="C929" s="1"/>
    </row>
    <row r="930" spans="1:3" x14ac:dyDescent="0.25">
      <c r="A930" s="1"/>
      <c r="B930" s="1"/>
      <c r="C930" s="1"/>
    </row>
    <row r="931" spans="1:3" x14ac:dyDescent="0.25">
      <c r="A931" s="1"/>
      <c r="B931" s="1"/>
      <c r="C931" s="1"/>
    </row>
    <row r="932" spans="1:3" x14ac:dyDescent="0.25">
      <c r="A932" s="1"/>
      <c r="B932" s="1"/>
      <c r="C932" s="1"/>
    </row>
    <row r="933" spans="1:3" x14ac:dyDescent="0.25">
      <c r="A933" s="1"/>
      <c r="B933" s="1"/>
      <c r="C933" s="1"/>
    </row>
    <row r="934" spans="1:3" x14ac:dyDescent="0.25">
      <c r="A934" s="1"/>
      <c r="B934" s="1"/>
      <c r="C934" s="1"/>
    </row>
    <row r="935" spans="1:3" x14ac:dyDescent="0.25">
      <c r="A935" s="1"/>
      <c r="B935" s="1"/>
      <c r="C935" s="1"/>
    </row>
    <row r="936" spans="1:3" x14ac:dyDescent="0.25">
      <c r="A936" s="1"/>
      <c r="B936" s="1"/>
      <c r="C936" s="1"/>
    </row>
    <row r="937" spans="1:3" x14ac:dyDescent="0.25">
      <c r="A937" s="1"/>
      <c r="B937" s="1"/>
      <c r="C937" s="1"/>
    </row>
    <row r="938" spans="1:3" x14ac:dyDescent="0.25">
      <c r="A938" s="1"/>
      <c r="B938" s="1"/>
      <c r="C938" s="1"/>
    </row>
    <row r="939" spans="1:3" x14ac:dyDescent="0.25">
      <c r="A939" s="1"/>
      <c r="B939" s="1"/>
      <c r="C939" s="1"/>
    </row>
    <row r="940" spans="1:3" x14ac:dyDescent="0.25">
      <c r="A940" s="1"/>
      <c r="B940" s="1"/>
      <c r="C940" s="1"/>
    </row>
    <row r="941" spans="1:3" x14ac:dyDescent="0.25">
      <c r="A941" s="1"/>
      <c r="B941" s="1"/>
      <c r="C941" s="1"/>
    </row>
    <row r="942" spans="1:3" x14ac:dyDescent="0.25">
      <c r="A942" s="1"/>
      <c r="B942" s="1"/>
      <c r="C942" s="1"/>
    </row>
    <row r="943" spans="1:3" x14ac:dyDescent="0.25">
      <c r="A943" s="1"/>
      <c r="B943" s="1"/>
      <c r="C943" s="1"/>
    </row>
    <row r="944" spans="1:3" x14ac:dyDescent="0.25">
      <c r="A944" s="1"/>
      <c r="B944" s="1"/>
      <c r="C944" s="1"/>
    </row>
    <row r="945" spans="1:3" x14ac:dyDescent="0.25">
      <c r="A945" s="1"/>
      <c r="B945" s="1"/>
      <c r="C945" s="1"/>
    </row>
    <row r="946" spans="1:3" x14ac:dyDescent="0.25">
      <c r="A946" s="1"/>
      <c r="B946" s="1"/>
      <c r="C946" s="1"/>
    </row>
    <row r="947" spans="1:3" x14ac:dyDescent="0.25">
      <c r="A947" s="1"/>
      <c r="B947" s="1"/>
      <c r="C947" s="1"/>
    </row>
    <row r="948" spans="1:3" x14ac:dyDescent="0.25">
      <c r="A948" s="1"/>
      <c r="B948" s="1"/>
      <c r="C948" s="1"/>
    </row>
    <row r="949" spans="1:3" x14ac:dyDescent="0.25">
      <c r="A949" s="1"/>
      <c r="B949" s="1"/>
      <c r="C949" s="1"/>
    </row>
    <row r="950" spans="1:3" x14ac:dyDescent="0.25">
      <c r="A950" s="1"/>
      <c r="B950" s="1"/>
      <c r="C950" s="1"/>
    </row>
    <row r="951" spans="1:3" x14ac:dyDescent="0.25">
      <c r="A951" s="1"/>
      <c r="B951" s="1"/>
      <c r="C951" s="1"/>
    </row>
    <row r="952" spans="1:3" x14ac:dyDescent="0.25">
      <c r="A952" s="1"/>
      <c r="B952" s="1"/>
      <c r="C952" s="1"/>
    </row>
    <row r="953" spans="1:3" x14ac:dyDescent="0.25">
      <c r="A953" s="1"/>
      <c r="B953" s="1"/>
      <c r="C953" s="1"/>
    </row>
    <row r="954" spans="1:3" x14ac:dyDescent="0.25">
      <c r="A954" s="1"/>
      <c r="B954" s="1"/>
      <c r="C954" s="1"/>
    </row>
    <row r="955" spans="1:3" x14ac:dyDescent="0.25">
      <c r="A955" s="1"/>
      <c r="B955" s="1"/>
      <c r="C955" s="1"/>
    </row>
    <row r="956" spans="1:3" x14ac:dyDescent="0.25">
      <c r="A956" s="1"/>
      <c r="B956" s="1"/>
      <c r="C956" s="1"/>
    </row>
    <row r="957" spans="1:3" x14ac:dyDescent="0.25">
      <c r="A957" s="1"/>
      <c r="B957" s="1"/>
      <c r="C957" s="1"/>
    </row>
    <row r="958" spans="1:3" x14ac:dyDescent="0.25">
      <c r="A958" s="1"/>
      <c r="B958" s="1"/>
      <c r="C958" s="1"/>
    </row>
    <row r="959" spans="1:3" x14ac:dyDescent="0.25">
      <c r="A959" s="1"/>
      <c r="B959" s="1"/>
      <c r="C959" s="1"/>
    </row>
    <row r="960" spans="1:3" x14ac:dyDescent="0.25">
      <c r="A960" s="1"/>
      <c r="B960" s="1"/>
      <c r="C960" s="1"/>
    </row>
    <row r="961" spans="1:3" x14ac:dyDescent="0.25">
      <c r="A961" s="1"/>
      <c r="B961" s="1"/>
      <c r="C961" s="1"/>
    </row>
    <row r="962" spans="1:3" x14ac:dyDescent="0.25">
      <c r="A962" s="1"/>
      <c r="B962" s="1"/>
      <c r="C962" s="1"/>
    </row>
    <row r="963" spans="1:3" x14ac:dyDescent="0.25">
      <c r="A963" s="1"/>
      <c r="B963" s="1"/>
      <c r="C963" s="1"/>
    </row>
    <row r="964" spans="1:3" x14ac:dyDescent="0.25">
      <c r="A964" s="1"/>
      <c r="B964" s="1"/>
      <c r="C964" s="1"/>
    </row>
    <row r="965" spans="1:3" x14ac:dyDescent="0.25">
      <c r="A965" s="1"/>
      <c r="B965" s="1"/>
      <c r="C965" s="1"/>
    </row>
    <row r="966" spans="1:3" x14ac:dyDescent="0.25">
      <c r="A966" s="1"/>
      <c r="B966" s="1"/>
      <c r="C966" s="1"/>
    </row>
    <row r="967" spans="1:3" x14ac:dyDescent="0.25">
      <c r="A967" s="1"/>
      <c r="B967" s="1"/>
      <c r="C967" s="1"/>
    </row>
    <row r="968" spans="1:3" x14ac:dyDescent="0.25">
      <c r="A968" s="1"/>
      <c r="B968" s="1"/>
      <c r="C968" s="1"/>
    </row>
    <row r="969" spans="1:3" x14ac:dyDescent="0.25">
      <c r="A969" s="1"/>
      <c r="B969" s="1"/>
      <c r="C969" s="1"/>
    </row>
    <row r="970" spans="1:3" x14ac:dyDescent="0.25">
      <c r="A970" s="1"/>
      <c r="B970" s="1"/>
      <c r="C970" s="1"/>
    </row>
    <row r="971" spans="1:3" x14ac:dyDescent="0.25">
      <c r="A971" s="1"/>
      <c r="B971" s="1"/>
      <c r="C971" s="1"/>
    </row>
    <row r="972" spans="1:3" x14ac:dyDescent="0.25">
      <c r="A972" s="1"/>
      <c r="B972" s="1"/>
      <c r="C972" s="1"/>
    </row>
    <row r="973" spans="1:3" x14ac:dyDescent="0.25">
      <c r="A973" s="1"/>
      <c r="B973" s="1"/>
      <c r="C973" s="1"/>
    </row>
    <row r="974" spans="1:3" x14ac:dyDescent="0.25">
      <c r="A974" s="1"/>
      <c r="B974" s="1"/>
      <c r="C974" s="1"/>
    </row>
    <row r="975" spans="1:3" x14ac:dyDescent="0.25">
      <c r="A975" s="1"/>
      <c r="B975" s="1"/>
      <c r="C975" s="1"/>
    </row>
    <row r="976" spans="1:3" x14ac:dyDescent="0.25">
      <c r="A976" s="1"/>
      <c r="B976" s="1"/>
      <c r="C976" s="1"/>
    </row>
    <row r="977" spans="1:3" x14ac:dyDescent="0.25">
      <c r="A977" s="1"/>
      <c r="B977" s="1"/>
      <c r="C977" s="1"/>
    </row>
    <row r="978" spans="1:3" x14ac:dyDescent="0.25">
      <c r="A978" s="1"/>
      <c r="B978" s="1"/>
      <c r="C978" s="1"/>
    </row>
    <row r="979" spans="1:3" x14ac:dyDescent="0.25">
      <c r="A979" s="1"/>
      <c r="B979" s="1"/>
      <c r="C979" s="1"/>
    </row>
    <row r="980" spans="1:3" x14ac:dyDescent="0.25">
      <c r="A980" s="1"/>
      <c r="B980" s="1"/>
      <c r="C980" s="1"/>
    </row>
    <row r="981" spans="1:3" x14ac:dyDescent="0.25">
      <c r="A981" s="1"/>
      <c r="B981" s="1"/>
      <c r="C981" s="1"/>
    </row>
    <row r="982" spans="1:3" x14ac:dyDescent="0.25">
      <c r="A982" s="1"/>
      <c r="B982" s="1"/>
      <c r="C982" s="1"/>
    </row>
    <row r="983" spans="1:3" x14ac:dyDescent="0.25">
      <c r="A983" s="1"/>
      <c r="B983" s="1"/>
      <c r="C983" s="1"/>
    </row>
    <row r="984" spans="1:3" x14ac:dyDescent="0.25">
      <c r="A984" s="1"/>
      <c r="B984" s="1"/>
      <c r="C984" s="1"/>
    </row>
    <row r="985" spans="1:3" x14ac:dyDescent="0.25">
      <c r="A985" s="1"/>
      <c r="B985" s="1"/>
      <c r="C985" s="1"/>
    </row>
    <row r="986" spans="1:3" x14ac:dyDescent="0.25">
      <c r="A986" s="1"/>
      <c r="B986" s="1"/>
      <c r="C986" s="1"/>
    </row>
    <row r="987" spans="1:3" x14ac:dyDescent="0.25">
      <c r="A987" s="1"/>
      <c r="B987" s="1"/>
      <c r="C987" s="1"/>
    </row>
    <row r="988" spans="1:3" x14ac:dyDescent="0.25">
      <c r="A988" s="1"/>
      <c r="B988" s="1"/>
      <c r="C988" s="1"/>
    </row>
    <row r="989" spans="1:3" x14ac:dyDescent="0.25">
      <c r="A989" s="1"/>
      <c r="B989" s="1"/>
      <c r="C989" s="1"/>
    </row>
    <row r="990" spans="1:3" x14ac:dyDescent="0.25">
      <c r="A990" s="1"/>
      <c r="B990" s="1"/>
      <c r="C990" s="1"/>
    </row>
    <row r="991" spans="1:3" x14ac:dyDescent="0.25">
      <c r="A991" s="1"/>
      <c r="B991" s="1"/>
      <c r="C991" s="1"/>
    </row>
    <row r="992" spans="1:3" x14ac:dyDescent="0.25">
      <c r="A992" s="1"/>
      <c r="B992" s="1"/>
      <c r="C992" s="1"/>
    </row>
    <row r="993" spans="1:3" x14ac:dyDescent="0.25">
      <c r="A993" s="1"/>
      <c r="B993" s="1"/>
      <c r="C993" s="1"/>
    </row>
    <row r="994" spans="1:3" x14ac:dyDescent="0.25">
      <c r="A994" s="1"/>
      <c r="B994" s="1"/>
      <c r="C994" s="1"/>
    </row>
    <row r="995" spans="1:3" x14ac:dyDescent="0.25">
      <c r="A995" s="1"/>
      <c r="B995" s="1"/>
      <c r="C995" s="1"/>
    </row>
    <row r="996" spans="1:3" x14ac:dyDescent="0.25">
      <c r="A996" s="1"/>
      <c r="B996" s="1"/>
      <c r="C996" s="1"/>
    </row>
    <row r="997" spans="1:3" x14ac:dyDescent="0.25">
      <c r="A997" s="1"/>
      <c r="B997" s="1"/>
      <c r="C997" s="1"/>
    </row>
    <row r="998" spans="1:3" x14ac:dyDescent="0.25">
      <c r="A998" s="1"/>
      <c r="B998" s="1"/>
      <c r="C998" s="1"/>
    </row>
    <row r="999" spans="1:3" x14ac:dyDescent="0.25">
      <c r="A999" s="1"/>
      <c r="B999" s="1"/>
      <c r="C999" s="1"/>
    </row>
    <row r="1000" spans="1:3" x14ac:dyDescent="0.25">
      <c r="A1000" s="1"/>
      <c r="B1000" s="1"/>
      <c r="C1000" s="1"/>
    </row>
    <row r="1001" spans="1:3" x14ac:dyDescent="0.25">
      <c r="A1001" s="1"/>
      <c r="B1001" s="1"/>
      <c r="C1001" s="1"/>
    </row>
    <row r="1002" spans="1:3" x14ac:dyDescent="0.25">
      <c r="A1002" s="1"/>
      <c r="B1002" s="1"/>
      <c r="C1002" s="1"/>
    </row>
    <row r="1003" spans="1:3" x14ac:dyDescent="0.25">
      <c r="A1003" s="1"/>
      <c r="B1003" s="1"/>
      <c r="C1003" s="1"/>
    </row>
    <row r="1004" spans="1:3" x14ac:dyDescent="0.25">
      <c r="A1004" s="1"/>
      <c r="B1004" s="1"/>
      <c r="C1004" s="1"/>
    </row>
    <row r="1005" spans="1:3" x14ac:dyDescent="0.25">
      <c r="A1005" s="1"/>
      <c r="B1005" s="1"/>
      <c r="C1005" s="1"/>
    </row>
    <row r="1006" spans="1:3" x14ac:dyDescent="0.25">
      <c r="A1006" s="1"/>
      <c r="B1006" s="1"/>
      <c r="C1006" s="1"/>
    </row>
    <row r="1007" spans="1:3" x14ac:dyDescent="0.25">
      <c r="A1007" s="1"/>
      <c r="B1007" s="1"/>
      <c r="C1007" s="1"/>
    </row>
    <row r="1008" spans="1:3" x14ac:dyDescent="0.25">
      <c r="A1008" s="1"/>
      <c r="B1008" s="1"/>
      <c r="C1008" s="1"/>
    </row>
    <row r="1009" spans="1:3" x14ac:dyDescent="0.25">
      <c r="A1009" s="1"/>
      <c r="B1009" s="1"/>
      <c r="C1009" s="1"/>
    </row>
    <row r="1010" spans="1:3" x14ac:dyDescent="0.25">
      <c r="A1010" s="1"/>
      <c r="B1010" s="1"/>
      <c r="C1010" s="1"/>
    </row>
    <row r="1011" spans="1:3" x14ac:dyDescent="0.25">
      <c r="A1011" s="1"/>
      <c r="B1011" s="1"/>
      <c r="C1011" s="1"/>
    </row>
    <row r="1012" spans="1:3" x14ac:dyDescent="0.25">
      <c r="A1012" s="1"/>
      <c r="B1012" s="1"/>
      <c r="C1012" s="1"/>
    </row>
    <row r="1013" spans="1:3" x14ac:dyDescent="0.25">
      <c r="A1013" s="1"/>
      <c r="B1013" s="1"/>
      <c r="C1013" s="1"/>
    </row>
    <row r="1014" spans="1:3" x14ac:dyDescent="0.25">
      <c r="A1014" s="1"/>
      <c r="B1014" s="1"/>
      <c r="C1014" s="1"/>
    </row>
    <row r="1015" spans="1:3" x14ac:dyDescent="0.25">
      <c r="A1015" s="1"/>
      <c r="B1015" s="1"/>
      <c r="C1015" s="1"/>
    </row>
    <row r="1016" spans="1:3" x14ac:dyDescent="0.25">
      <c r="A1016" s="1"/>
      <c r="B1016" s="1"/>
      <c r="C1016" s="1"/>
    </row>
    <row r="1017" spans="1:3" x14ac:dyDescent="0.25">
      <c r="A1017" s="1"/>
      <c r="B1017" s="1"/>
      <c r="C1017" s="1"/>
    </row>
    <row r="1018" spans="1:3" x14ac:dyDescent="0.25">
      <c r="A1018" s="1"/>
      <c r="B1018" s="1"/>
      <c r="C1018" s="1"/>
    </row>
    <row r="1019" spans="1:3" x14ac:dyDescent="0.25">
      <c r="A1019" s="1"/>
      <c r="B1019" s="1"/>
      <c r="C1019" s="1"/>
    </row>
    <row r="1020" spans="1:3" x14ac:dyDescent="0.25">
      <c r="A1020" s="1"/>
      <c r="B1020" s="1"/>
      <c r="C1020" s="1"/>
    </row>
    <row r="1021" spans="1:3" x14ac:dyDescent="0.25">
      <c r="A1021" s="1"/>
      <c r="B1021" s="1"/>
      <c r="C1021" s="1"/>
    </row>
    <row r="1022" spans="1:3" x14ac:dyDescent="0.25">
      <c r="A1022" s="1"/>
      <c r="B1022" s="1"/>
      <c r="C1022" s="1"/>
    </row>
    <row r="1023" spans="1:3" x14ac:dyDescent="0.25">
      <c r="A1023" s="1"/>
      <c r="B1023" s="1"/>
      <c r="C1023" s="1"/>
    </row>
    <row r="1024" spans="1:3" x14ac:dyDescent="0.25">
      <c r="A1024" s="1"/>
      <c r="B1024" s="1"/>
      <c r="C1024" s="1"/>
    </row>
    <row r="1025" spans="1:3" x14ac:dyDescent="0.25">
      <c r="A1025" s="1"/>
      <c r="B1025" s="1"/>
      <c r="C1025" s="1"/>
    </row>
    <row r="1026" spans="1:3" x14ac:dyDescent="0.25">
      <c r="A1026" s="1"/>
      <c r="B1026" s="1"/>
      <c r="C1026" s="1"/>
    </row>
    <row r="1027" spans="1:3" x14ac:dyDescent="0.25">
      <c r="A1027" s="1"/>
      <c r="B1027" s="1"/>
      <c r="C1027" s="1"/>
    </row>
    <row r="1028" spans="1:3" x14ac:dyDescent="0.25">
      <c r="A1028" s="1"/>
      <c r="B1028" s="1"/>
      <c r="C1028" s="1"/>
    </row>
    <row r="1029" spans="1:3" x14ac:dyDescent="0.25">
      <c r="A1029" s="1"/>
      <c r="B1029" s="1"/>
      <c r="C1029" s="1"/>
    </row>
    <row r="1030" spans="1:3" x14ac:dyDescent="0.25">
      <c r="A1030" s="1"/>
      <c r="B1030" s="1"/>
      <c r="C1030" s="1"/>
    </row>
    <row r="1031" spans="1:3" x14ac:dyDescent="0.25">
      <c r="A1031" s="1"/>
      <c r="B1031" s="1"/>
      <c r="C1031" s="1"/>
    </row>
    <row r="1032" spans="1:3" x14ac:dyDescent="0.25">
      <c r="A1032" s="1"/>
      <c r="B1032" s="1"/>
      <c r="C1032" s="1"/>
    </row>
    <row r="1033" spans="1:3" x14ac:dyDescent="0.25">
      <c r="A1033" s="1"/>
      <c r="B1033" s="1"/>
      <c r="C1033" s="1"/>
    </row>
    <row r="1034" spans="1:3" x14ac:dyDescent="0.25">
      <c r="A1034" s="1"/>
      <c r="B1034" s="1"/>
      <c r="C1034" s="1"/>
    </row>
    <row r="1035" spans="1:3" x14ac:dyDescent="0.25">
      <c r="A1035" s="1"/>
      <c r="B1035" s="1"/>
      <c r="C1035" s="1"/>
    </row>
    <row r="1036" spans="1:3" x14ac:dyDescent="0.25">
      <c r="A1036" s="1"/>
      <c r="B1036" s="1"/>
      <c r="C1036" s="1"/>
    </row>
    <row r="1037" spans="1:3" x14ac:dyDescent="0.25">
      <c r="A1037" s="1"/>
      <c r="B1037" s="1"/>
      <c r="C1037" s="1"/>
    </row>
    <row r="1038" spans="1:3" x14ac:dyDescent="0.25">
      <c r="A1038" s="1"/>
      <c r="B1038" s="1"/>
      <c r="C1038" s="1"/>
    </row>
    <row r="1039" spans="1:3" x14ac:dyDescent="0.25">
      <c r="A1039" s="1"/>
      <c r="B1039" s="1"/>
      <c r="C1039" s="1"/>
    </row>
    <row r="1040" spans="1:3" x14ac:dyDescent="0.25">
      <c r="A1040" s="1"/>
      <c r="B1040" s="1"/>
      <c r="C1040" s="1"/>
    </row>
    <row r="1041" spans="1:3" x14ac:dyDescent="0.25">
      <c r="A1041" s="1"/>
      <c r="B1041" s="1"/>
      <c r="C1041" s="1"/>
    </row>
    <row r="1042" spans="1:3" x14ac:dyDescent="0.25">
      <c r="A1042" s="1"/>
      <c r="B1042" s="1"/>
      <c r="C1042" s="1"/>
    </row>
    <row r="1043" spans="1:3" x14ac:dyDescent="0.25">
      <c r="A1043" s="1"/>
      <c r="B1043" s="1"/>
      <c r="C1043" s="1"/>
    </row>
    <row r="1044" spans="1:3" x14ac:dyDescent="0.25">
      <c r="A1044" s="1"/>
      <c r="B1044" s="1"/>
      <c r="C1044" s="1"/>
    </row>
    <row r="1045" spans="1:3" x14ac:dyDescent="0.25">
      <c r="A1045" s="1"/>
      <c r="B1045" s="1"/>
      <c r="C1045" s="1"/>
    </row>
    <row r="1046" spans="1:3" x14ac:dyDescent="0.25">
      <c r="A1046" s="1"/>
      <c r="B1046" s="1"/>
      <c r="C1046" s="1"/>
    </row>
    <row r="1047" spans="1:3" x14ac:dyDescent="0.25">
      <c r="A1047" s="1"/>
      <c r="B1047" s="1"/>
      <c r="C1047" s="1"/>
    </row>
    <row r="1048" spans="1:3" x14ac:dyDescent="0.25">
      <c r="A1048" s="1"/>
      <c r="B1048" s="1"/>
      <c r="C1048" s="1"/>
    </row>
    <row r="1049" spans="1:3" x14ac:dyDescent="0.25">
      <c r="A1049" s="1"/>
      <c r="B1049" s="1"/>
      <c r="C1049" s="1"/>
    </row>
    <row r="1050" spans="1:3" x14ac:dyDescent="0.25">
      <c r="A1050" s="1"/>
      <c r="B1050" s="1"/>
      <c r="C1050" s="1"/>
    </row>
    <row r="1051" spans="1:3" x14ac:dyDescent="0.25">
      <c r="A1051" s="1"/>
      <c r="B1051" s="1"/>
      <c r="C1051" s="1"/>
    </row>
    <row r="1052" spans="1:3" x14ac:dyDescent="0.25">
      <c r="A1052" s="1"/>
      <c r="B1052" s="1"/>
      <c r="C1052" s="1"/>
    </row>
    <row r="1053" spans="1:3" x14ac:dyDescent="0.25">
      <c r="A1053" s="1"/>
      <c r="B1053" s="1"/>
      <c r="C1053" s="1"/>
    </row>
    <row r="1054" spans="1:3" x14ac:dyDescent="0.25">
      <c r="A1054" s="1"/>
      <c r="B1054" s="1"/>
      <c r="C1054" s="1"/>
    </row>
    <row r="1055" spans="1:3" x14ac:dyDescent="0.25">
      <c r="A1055" s="1"/>
      <c r="B1055" s="1"/>
      <c r="C1055" s="1"/>
    </row>
    <row r="1056" spans="1:3" x14ac:dyDescent="0.25">
      <c r="A1056" s="1"/>
      <c r="B1056" s="1"/>
      <c r="C1056" s="1"/>
    </row>
    <row r="1057" spans="1:3" x14ac:dyDescent="0.25">
      <c r="A1057" s="1"/>
      <c r="B1057" s="1"/>
      <c r="C1057" s="1"/>
    </row>
    <row r="1058" spans="1:3" x14ac:dyDescent="0.25">
      <c r="A1058" s="1"/>
      <c r="B1058" s="1"/>
      <c r="C1058" s="1"/>
    </row>
    <row r="1059" spans="1:3" x14ac:dyDescent="0.25">
      <c r="A1059" s="1"/>
      <c r="B1059" s="1"/>
      <c r="C1059" s="1"/>
    </row>
    <row r="1060" spans="1:3" x14ac:dyDescent="0.25">
      <c r="A1060" s="1"/>
      <c r="B1060" s="1"/>
      <c r="C1060" s="1"/>
    </row>
    <row r="1061" spans="1:3" x14ac:dyDescent="0.25">
      <c r="A1061" s="1"/>
      <c r="B1061" s="1"/>
      <c r="C1061" s="1"/>
    </row>
    <row r="1062" spans="1:3" x14ac:dyDescent="0.25">
      <c r="A1062" s="1"/>
      <c r="B1062" s="1"/>
      <c r="C1062" s="1"/>
    </row>
    <row r="1063" spans="1:3" x14ac:dyDescent="0.25">
      <c r="A1063" s="1"/>
      <c r="B1063" s="1"/>
      <c r="C1063" s="1"/>
    </row>
    <row r="1064" spans="1:3" x14ac:dyDescent="0.25">
      <c r="A1064" s="1"/>
      <c r="B1064" s="1"/>
      <c r="C1064" s="1"/>
    </row>
    <row r="1065" spans="1:3" x14ac:dyDescent="0.25">
      <c r="A1065" s="1"/>
      <c r="B1065" s="1"/>
      <c r="C1065" s="1"/>
    </row>
    <row r="1066" spans="1:3" x14ac:dyDescent="0.25">
      <c r="A1066" s="1"/>
      <c r="B1066" s="1"/>
      <c r="C1066" s="1"/>
    </row>
    <row r="1067" spans="1:3" x14ac:dyDescent="0.25">
      <c r="A1067" s="1"/>
      <c r="B1067" s="1"/>
      <c r="C1067" s="1"/>
    </row>
    <row r="1068" spans="1:3" x14ac:dyDescent="0.25">
      <c r="A1068" s="1"/>
      <c r="B1068" s="1"/>
      <c r="C1068" s="1"/>
    </row>
    <row r="1069" spans="1:3" x14ac:dyDescent="0.25">
      <c r="A1069" s="1"/>
      <c r="B1069" s="1"/>
      <c r="C1069" s="1"/>
    </row>
    <row r="1070" spans="1:3" x14ac:dyDescent="0.25">
      <c r="A1070" s="1"/>
      <c r="B1070" s="1"/>
      <c r="C1070" s="1"/>
    </row>
    <row r="1071" spans="1:3" x14ac:dyDescent="0.25">
      <c r="A1071" s="1"/>
      <c r="B1071" s="1"/>
      <c r="C1071" s="1"/>
    </row>
    <row r="1072" spans="1:3" x14ac:dyDescent="0.25">
      <c r="A1072" s="1"/>
      <c r="B1072" s="1"/>
      <c r="C1072" s="1"/>
    </row>
    <row r="1073" spans="1:3" x14ac:dyDescent="0.25">
      <c r="A1073" s="1"/>
      <c r="B1073" s="1"/>
      <c r="C1073" s="1"/>
    </row>
    <row r="1074" spans="1:3" x14ac:dyDescent="0.25">
      <c r="A1074" s="1"/>
      <c r="B1074" s="1"/>
      <c r="C1074" s="1"/>
    </row>
    <row r="1075" spans="1:3" x14ac:dyDescent="0.25">
      <c r="A1075" s="1"/>
      <c r="B1075" s="1"/>
      <c r="C1075" s="1"/>
    </row>
    <row r="1076" spans="1:3" x14ac:dyDescent="0.25">
      <c r="A1076" s="1"/>
      <c r="B1076" s="1"/>
      <c r="C1076" s="1"/>
    </row>
    <row r="1077" spans="1:3" x14ac:dyDescent="0.25">
      <c r="A1077" s="1"/>
      <c r="B1077" s="1"/>
      <c r="C1077" s="1"/>
    </row>
    <row r="1078" spans="1:3" x14ac:dyDescent="0.25">
      <c r="A1078" s="1"/>
      <c r="B1078" s="1"/>
      <c r="C1078" s="1"/>
    </row>
    <row r="1079" spans="1:3" x14ac:dyDescent="0.25">
      <c r="A1079" s="1"/>
      <c r="B1079" s="1"/>
      <c r="C1079" s="1"/>
    </row>
    <row r="1080" spans="1:3" x14ac:dyDescent="0.25">
      <c r="A1080" s="1"/>
      <c r="B1080" s="1"/>
      <c r="C1080" s="1"/>
    </row>
    <row r="1081" spans="1:3" x14ac:dyDescent="0.25">
      <c r="A1081" s="1"/>
      <c r="B1081" s="1"/>
      <c r="C1081" s="1"/>
    </row>
    <row r="1082" spans="1:3" x14ac:dyDescent="0.25">
      <c r="A1082" s="1"/>
      <c r="B1082" s="1"/>
      <c r="C1082" s="1"/>
    </row>
    <row r="1083" spans="1:3" x14ac:dyDescent="0.25">
      <c r="A1083" s="1"/>
      <c r="B1083" s="1"/>
      <c r="C1083" s="1"/>
    </row>
    <row r="1084" spans="1:3" x14ac:dyDescent="0.25">
      <c r="A1084" s="1"/>
      <c r="B1084" s="1"/>
      <c r="C1084" s="1"/>
    </row>
    <row r="1085" spans="1:3" x14ac:dyDescent="0.25">
      <c r="A1085" s="1"/>
      <c r="B1085" s="1"/>
      <c r="C1085" s="1"/>
    </row>
    <row r="1086" spans="1:3" x14ac:dyDescent="0.25">
      <c r="A1086" s="1"/>
      <c r="B1086" s="1"/>
      <c r="C1086" s="1"/>
    </row>
    <row r="1087" spans="1:3" x14ac:dyDescent="0.25">
      <c r="A1087" s="1"/>
      <c r="B1087" s="1"/>
      <c r="C1087" s="1"/>
    </row>
    <row r="1088" spans="1:3" x14ac:dyDescent="0.25">
      <c r="A1088" s="1"/>
      <c r="B1088" s="1"/>
      <c r="C1088" s="1"/>
    </row>
    <row r="1089" spans="1:3" x14ac:dyDescent="0.25">
      <c r="A1089" s="1"/>
      <c r="B1089" s="1"/>
      <c r="C1089" s="1"/>
    </row>
    <row r="1090" spans="1:3" x14ac:dyDescent="0.25">
      <c r="A1090" s="1"/>
      <c r="B1090" s="1"/>
      <c r="C1090" s="1"/>
    </row>
    <row r="1091" spans="1:3" x14ac:dyDescent="0.25">
      <c r="A1091" s="1"/>
      <c r="B1091" s="1"/>
      <c r="C1091" s="1"/>
    </row>
    <row r="1092" spans="1:3" x14ac:dyDescent="0.25">
      <c r="A1092" s="1"/>
      <c r="B1092" s="1"/>
      <c r="C1092" s="1"/>
    </row>
    <row r="1093" spans="1:3" x14ac:dyDescent="0.25">
      <c r="A1093" s="1"/>
      <c r="B1093" s="1"/>
      <c r="C1093" s="1"/>
    </row>
    <row r="1094" spans="1:3" x14ac:dyDescent="0.25">
      <c r="A1094" s="1"/>
      <c r="B1094" s="1"/>
      <c r="C1094" s="1"/>
    </row>
    <row r="1095" spans="1:3" x14ac:dyDescent="0.25">
      <c r="A1095" s="1"/>
      <c r="B1095" s="1"/>
      <c r="C1095" s="1"/>
    </row>
    <row r="1096" spans="1:3" x14ac:dyDescent="0.25">
      <c r="A1096" s="1"/>
      <c r="B1096" s="1"/>
      <c r="C1096" s="1"/>
    </row>
    <row r="1097" spans="1:3" x14ac:dyDescent="0.25">
      <c r="A1097" s="1"/>
      <c r="B1097" s="1"/>
      <c r="C1097" s="1"/>
    </row>
    <row r="1098" spans="1:3" x14ac:dyDescent="0.25">
      <c r="A1098" s="1"/>
      <c r="B1098" s="1"/>
      <c r="C1098" s="1"/>
    </row>
    <row r="1099" spans="1:3" x14ac:dyDescent="0.25">
      <c r="A1099" s="1"/>
      <c r="B1099" s="1"/>
      <c r="C1099" s="1"/>
    </row>
    <row r="1100" spans="1:3" x14ac:dyDescent="0.25">
      <c r="A1100" s="1"/>
      <c r="B1100" s="1"/>
      <c r="C1100" s="1"/>
    </row>
    <row r="1101" spans="1:3" x14ac:dyDescent="0.25">
      <c r="A1101" s="1"/>
      <c r="B1101" s="1"/>
      <c r="C1101" s="1"/>
    </row>
    <row r="1102" spans="1:3" x14ac:dyDescent="0.25">
      <c r="A1102" s="1"/>
      <c r="B1102" s="1"/>
      <c r="C1102" s="1"/>
    </row>
    <row r="1103" spans="1:3" x14ac:dyDescent="0.25">
      <c r="A1103" s="1"/>
      <c r="B1103" s="1"/>
      <c r="C1103" s="1"/>
    </row>
    <row r="1104" spans="1:3" x14ac:dyDescent="0.25">
      <c r="A1104" s="1"/>
      <c r="B1104" s="1"/>
      <c r="C1104" s="1"/>
    </row>
    <row r="1105" spans="1:3" x14ac:dyDescent="0.25">
      <c r="A1105" s="1"/>
      <c r="B1105" s="1"/>
      <c r="C1105" s="1"/>
    </row>
    <row r="1106" spans="1:3" x14ac:dyDescent="0.25">
      <c r="A1106" s="1"/>
      <c r="B1106" s="1"/>
      <c r="C1106" s="1"/>
    </row>
    <row r="1107" spans="1:3" x14ac:dyDescent="0.25">
      <c r="A1107" s="1"/>
      <c r="B1107" s="1"/>
      <c r="C1107" s="1"/>
    </row>
    <row r="1108" spans="1:3" x14ac:dyDescent="0.25">
      <c r="A1108" s="1"/>
      <c r="B1108" s="1"/>
      <c r="C1108" s="1"/>
    </row>
    <row r="1109" spans="1:3" x14ac:dyDescent="0.25">
      <c r="A1109" s="1"/>
      <c r="B1109" s="1"/>
      <c r="C1109" s="1"/>
    </row>
    <row r="1110" spans="1:3" x14ac:dyDescent="0.25">
      <c r="A1110" s="1"/>
      <c r="B1110" s="1"/>
      <c r="C1110" s="1"/>
    </row>
    <row r="1111" spans="1:3" x14ac:dyDescent="0.25">
      <c r="A1111" s="1"/>
      <c r="B1111" s="1"/>
      <c r="C1111" s="1"/>
    </row>
    <row r="1112" spans="1:3" x14ac:dyDescent="0.25">
      <c r="A1112" s="1"/>
      <c r="B1112" s="1"/>
      <c r="C1112" s="1"/>
    </row>
    <row r="1113" spans="1:3" x14ac:dyDescent="0.25">
      <c r="A1113" s="1"/>
      <c r="B1113" s="1"/>
      <c r="C1113" s="1"/>
    </row>
    <row r="1114" spans="1:3" x14ac:dyDescent="0.25">
      <c r="A1114" s="1"/>
      <c r="B1114" s="1"/>
      <c r="C1114" s="1"/>
    </row>
    <row r="1115" spans="1:3" x14ac:dyDescent="0.25">
      <c r="A1115" s="1"/>
      <c r="B1115" s="1"/>
      <c r="C1115" s="1"/>
    </row>
    <row r="1116" spans="1:3" x14ac:dyDescent="0.25">
      <c r="A1116" s="1"/>
      <c r="B1116" s="1"/>
      <c r="C1116" s="1"/>
    </row>
    <row r="1117" spans="1:3" x14ac:dyDescent="0.25">
      <c r="A1117" s="1"/>
      <c r="B1117" s="1"/>
      <c r="C1117" s="1"/>
    </row>
    <row r="1118" spans="1:3" x14ac:dyDescent="0.25">
      <c r="A1118" s="1"/>
      <c r="B1118" s="1"/>
      <c r="C1118" s="1"/>
    </row>
    <row r="1119" spans="1:3" x14ac:dyDescent="0.25">
      <c r="A1119" s="1"/>
      <c r="B1119" s="1"/>
      <c r="C1119" s="1"/>
    </row>
    <row r="1120" spans="1:3" x14ac:dyDescent="0.25">
      <c r="A1120" s="1"/>
      <c r="B1120" s="1"/>
      <c r="C1120" s="1"/>
    </row>
    <row r="1121" spans="1:3" x14ac:dyDescent="0.25">
      <c r="A1121" s="1"/>
      <c r="B1121" s="1"/>
      <c r="C1121" s="1"/>
    </row>
    <row r="1122" spans="1:3" x14ac:dyDescent="0.25">
      <c r="A1122" s="1"/>
      <c r="B1122" s="1"/>
      <c r="C1122" s="1"/>
    </row>
    <row r="1123" spans="1:3" x14ac:dyDescent="0.25">
      <c r="A1123" s="1"/>
      <c r="B1123" s="1"/>
      <c r="C1123" s="1"/>
    </row>
    <row r="1124" spans="1:3" x14ac:dyDescent="0.25">
      <c r="A1124" s="1"/>
      <c r="B1124" s="1"/>
      <c r="C1124" s="1"/>
    </row>
    <row r="1125" spans="1:3" x14ac:dyDescent="0.25">
      <c r="A1125" s="1"/>
      <c r="B1125" s="1"/>
      <c r="C1125" s="1"/>
    </row>
    <row r="1126" spans="1:3" x14ac:dyDescent="0.25">
      <c r="A1126" s="1"/>
      <c r="B1126" s="1"/>
      <c r="C1126" s="1"/>
    </row>
    <row r="1127" spans="1:3" x14ac:dyDescent="0.25">
      <c r="A1127" s="1"/>
      <c r="B1127" s="1"/>
      <c r="C1127" s="1"/>
    </row>
    <row r="1128" spans="1:3" x14ac:dyDescent="0.25">
      <c r="A1128" s="1"/>
      <c r="B1128" s="1"/>
      <c r="C1128" s="1"/>
    </row>
    <row r="1129" spans="1:3" x14ac:dyDescent="0.25">
      <c r="A1129" s="1"/>
      <c r="B1129" s="1"/>
      <c r="C1129" s="1"/>
    </row>
    <row r="1130" spans="1:3" x14ac:dyDescent="0.25">
      <c r="A1130" s="1"/>
      <c r="B1130" s="1"/>
      <c r="C1130" s="1"/>
    </row>
    <row r="1131" spans="1:3" x14ac:dyDescent="0.25">
      <c r="A1131" s="1"/>
      <c r="B1131" s="1"/>
      <c r="C1131" s="1"/>
    </row>
    <row r="1132" spans="1:3" x14ac:dyDescent="0.25">
      <c r="A1132" s="1"/>
      <c r="B1132" s="1"/>
      <c r="C1132" s="1"/>
    </row>
    <row r="1133" spans="1:3" x14ac:dyDescent="0.25">
      <c r="A1133" s="1"/>
      <c r="B1133" s="1"/>
      <c r="C1133" s="1"/>
    </row>
    <row r="1134" spans="1:3" x14ac:dyDescent="0.25">
      <c r="A1134" s="1"/>
      <c r="B1134" s="1"/>
      <c r="C1134" s="1"/>
    </row>
    <row r="1135" spans="1:3" x14ac:dyDescent="0.25">
      <c r="A1135" s="1"/>
      <c r="B1135" s="1"/>
      <c r="C1135" s="1"/>
    </row>
    <row r="1136" spans="1:3" x14ac:dyDescent="0.25">
      <c r="A1136" s="1"/>
      <c r="B1136" s="1"/>
      <c r="C1136" s="1"/>
    </row>
    <row r="1137" spans="1:3" x14ac:dyDescent="0.25">
      <c r="A1137" s="1"/>
      <c r="B1137" s="1"/>
      <c r="C1137" s="1"/>
    </row>
    <row r="1138" spans="1:3" x14ac:dyDescent="0.25">
      <c r="A1138" s="1"/>
      <c r="B1138" s="1"/>
      <c r="C1138" s="1"/>
    </row>
    <row r="1139" spans="1:3" x14ac:dyDescent="0.25">
      <c r="A1139" s="1"/>
      <c r="B1139" s="1"/>
      <c r="C1139" s="1"/>
    </row>
    <row r="1140" spans="1:3" x14ac:dyDescent="0.25">
      <c r="A1140" s="1"/>
      <c r="B1140" s="1"/>
      <c r="C1140" s="1"/>
    </row>
    <row r="1141" spans="1:3" x14ac:dyDescent="0.25">
      <c r="A1141" s="1"/>
      <c r="B1141" s="1"/>
      <c r="C1141" s="1"/>
    </row>
    <row r="1142" spans="1:3" x14ac:dyDescent="0.25">
      <c r="A1142" s="1"/>
      <c r="B1142" s="1"/>
      <c r="C1142" s="1"/>
    </row>
    <row r="1143" spans="1:3" x14ac:dyDescent="0.25">
      <c r="A1143" s="1"/>
      <c r="B1143" s="1"/>
      <c r="C1143" s="1"/>
    </row>
    <row r="1144" spans="1:3" x14ac:dyDescent="0.25">
      <c r="A1144" s="1"/>
      <c r="B1144" s="1"/>
      <c r="C1144" s="1"/>
    </row>
    <row r="1145" spans="1:3" x14ac:dyDescent="0.25">
      <c r="A1145" s="1"/>
      <c r="B1145" s="1"/>
      <c r="C1145" s="1"/>
    </row>
    <row r="1146" spans="1:3" x14ac:dyDescent="0.25">
      <c r="A1146" s="1"/>
      <c r="B1146" s="1"/>
      <c r="C1146" s="1"/>
    </row>
    <row r="1147" spans="1:3" x14ac:dyDescent="0.25">
      <c r="A1147" s="1"/>
      <c r="B1147" s="1"/>
      <c r="C1147" s="1"/>
    </row>
    <row r="1148" spans="1:3" x14ac:dyDescent="0.25">
      <c r="A1148" s="1"/>
      <c r="B1148" s="1"/>
      <c r="C1148" s="1"/>
    </row>
    <row r="1149" spans="1:3" x14ac:dyDescent="0.25">
      <c r="A1149" s="1"/>
      <c r="B1149" s="1"/>
      <c r="C1149" s="1"/>
    </row>
    <row r="1150" spans="1:3" x14ac:dyDescent="0.25">
      <c r="A1150" s="1"/>
      <c r="B1150" s="1"/>
      <c r="C1150" s="1"/>
    </row>
    <row r="1151" spans="1:3" x14ac:dyDescent="0.25">
      <c r="A1151" s="1"/>
      <c r="B1151" s="1"/>
      <c r="C1151" s="1"/>
    </row>
    <row r="1152" spans="1:3" x14ac:dyDescent="0.25">
      <c r="A1152" s="1"/>
      <c r="B1152" s="1"/>
      <c r="C1152" s="1"/>
    </row>
    <row r="1153" spans="1:3" x14ac:dyDescent="0.25">
      <c r="A1153" s="1"/>
      <c r="B1153" s="1"/>
      <c r="C1153" s="1"/>
    </row>
    <row r="1154" spans="1:3" x14ac:dyDescent="0.25">
      <c r="A1154" s="1"/>
      <c r="B1154" s="1"/>
      <c r="C1154" s="1"/>
    </row>
    <row r="1155" spans="1:3" x14ac:dyDescent="0.25">
      <c r="A1155" s="1"/>
      <c r="B1155" s="1"/>
      <c r="C1155" s="1"/>
    </row>
    <row r="1156" spans="1:3" x14ac:dyDescent="0.25">
      <c r="A1156" s="1"/>
      <c r="B1156" s="1"/>
      <c r="C1156" s="1"/>
    </row>
    <row r="1157" spans="1:3" x14ac:dyDescent="0.25">
      <c r="A1157" s="1"/>
      <c r="B1157" s="1"/>
      <c r="C1157" s="1"/>
    </row>
    <row r="1158" spans="1:3" x14ac:dyDescent="0.25">
      <c r="A1158" s="1"/>
      <c r="B1158" s="1"/>
      <c r="C1158" s="1"/>
    </row>
    <row r="1159" spans="1:3" x14ac:dyDescent="0.25">
      <c r="A1159" s="1"/>
      <c r="B1159" s="1"/>
      <c r="C1159" s="1"/>
    </row>
    <row r="1160" spans="1:3" x14ac:dyDescent="0.25">
      <c r="A1160" s="1"/>
      <c r="B1160" s="1"/>
      <c r="C1160" s="1"/>
    </row>
    <row r="1161" spans="1:3" x14ac:dyDescent="0.25">
      <c r="A1161" s="1"/>
      <c r="B1161" s="1"/>
      <c r="C1161" s="1"/>
    </row>
    <row r="1162" spans="1:3" x14ac:dyDescent="0.25">
      <c r="A1162" s="1"/>
      <c r="B1162" s="1"/>
      <c r="C1162" s="1"/>
    </row>
    <row r="1163" spans="1:3" x14ac:dyDescent="0.25">
      <c r="A1163" s="1"/>
      <c r="B1163" s="1"/>
      <c r="C1163" s="1"/>
    </row>
    <row r="1164" spans="1:3" x14ac:dyDescent="0.25">
      <c r="A1164" s="1"/>
      <c r="B1164" s="1"/>
      <c r="C1164" s="1"/>
    </row>
    <row r="1165" spans="1:3" x14ac:dyDescent="0.25">
      <c r="A1165" s="1"/>
      <c r="B1165" s="1"/>
      <c r="C1165" s="1"/>
    </row>
    <row r="1166" spans="1:3" x14ac:dyDescent="0.25">
      <c r="A1166" s="1"/>
      <c r="B1166" s="1"/>
      <c r="C1166" s="1"/>
    </row>
    <row r="1167" spans="1:3" x14ac:dyDescent="0.25">
      <c r="A1167" s="1"/>
      <c r="B1167" s="1"/>
      <c r="C1167" s="1"/>
    </row>
    <row r="1168" spans="1:3" x14ac:dyDescent="0.25">
      <c r="A1168" s="1"/>
      <c r="B1168" s="1"/>
      <c r="C1168" s="1"/>
    </row>
    <row r="1169" spans="1:3" x14ac:dyDescent="0.25">
      <c r="A1169" s="1"/>
      <c r="B1169" s="1"/>
      <c r="C1169" s="1"/>
    </row>
    <row r="1170" spans="1:3" x14ac:dyDescent="0.25">
      <c r="A1170" s="1"/>
      <c r="B1170" s="1"/>
      <c r="C1170" s="1"/>
    </row>
    <row r="1171" spans="1:3" x14ac:dyDescent="0.25">
      <c r="A1171" s="1"/>
      <c r="B1171" s="1"/>
      <c r="C1171" s="1"/>
    </row>
    <row r="1172" spans="1:3" x14ac:dyDescent="0.25">
      <c r="A1172" s="1"/>
      <c r="B1172" s="1"/>
      <c r="C1172" s="1"/>
    </row>
    <row r="1173" spans="1:3" x14ac:dyDescent="0.25">
      <c r="A1173" s="1"/>
      <c r="B1173" s="1"/>
      <c r="C1173" s="1"/>
    </row>
    <row r="1174" spans="1:3" x14ac:dyDescent="0.25">
      <c r="A1174" s="1"/>
      <c r="B1174" s="1"/>
      <c r="C1174" s="1"/>
    </row>
    <row r="1175" spans="1:3" x14ac:dyDescent="0.25">
      <c r="A1175" s="1"/>
      <c r="B1175" s="1"/>
      <c r="C1175" s="1"/>
    </row>
    <row r="1176" spans="1:3" x14ac:dyDescent="0.25">
      <c r="A1176" s="1"/>
      <c r="B1176" s="1"/>
      <c r="C1176" s="1"/>
    </row>
    <row r="1177" spans="1:3" x14ac:dyDescent="0.25">
      <c r="A1177" s="1"/>
      <c r="B1177" s="1"/>
      <c r="C1177" s="1"/>
    </row>
    <row r="1178" spans="1:3" x14ac:dyDescent="0.25">
      <c r="A1178" s="1"/>
      <c r="B1178" s="1"/>
      <c r="C1178" s="1"/>
    </row>
    <row r="1179" spans="1:3" x14ac:dyDescent="0.25">
      <c r="A1179" s="1"/>
      <c r="B1179" s="1"/>
      <c r="C1179" s="1"/>
    </row>
    <row r="1180" spans="1:3" x14ac:dyDescent="0.25">
      <c r="A1180" s="1"/>
      <c r="B1180" s="1"/>
      <c r="C1180" s="1"/>
    </row>
    <row r="1181" spans="1:3" x14ac:dyDescent="0.25">
      <c r="A1181" s="1"/>
      <c r="B1181" s="1"/>
      <c r="C1181" s="1"/>
    </row>
    <row r="1182" spans="1:3" x14ac:dyDescent="0.25">
      <c r="A1182" s="1"/>
      <c r="B1182" s="1"/>
      <c r="C1182" s="1"/>
    </row>
    <row r="1183" spans="1:3" x14ac:dyDescent="0.25">
      <c r="A1183" s="1"/>
      <c r="B1183" s="1"/>
      <c r="C1183" s="1"/>
    </row>
    <row r="1184" spans="1:3" x14ac:dyDescent="0.25">
      <c r="A1184" s="1"/>
      <c r="B1184" s="1"/>
      <c r="C1184" s="1"/>
    </row>
    <row r="1185" spans="1:3" x14ac:dyDescent="0.25">
      <c r="A1185" s="1"/>
      <c r="B1185" s="1"/>
      <c r="C1185" s="1"/>
    </row>
    <row r="1186" spans="1:3" x14ac:dyDescent="0.25">
      <c r="A1186" s="1"/>
      <c r="B1186" s="1"/>
      <c r="C1186" s="1"/>
    </row>
    <row r="1187" spans="1:3" x14ac:dyDescent="0.25">
      <c r="A1187" s="1"/>
      <c r="B1187" s="1"/>
      <c r="C1187" s="1"/>
    </row>
    <row r="1188" spans="1:3" x14ac:dyDescent="0.25">
      <c r="A1188" s="1"/>
      <c r="B1188" s="1"/>
      <c r="C1188" s="1"/>
    </row>
    <row r="1189" spans="1:3" x14ac:dyDescent="0.25">
      <c r="A1189" s="1"/>
      <c r="B1189" s="1"/>
      <c r="C1189" s="1"/>
    </row>
    <row r="1190" spans="1:3" x14ac:dyDescent="0.25">
      <c r="A1190" s="1"/>
      <c r="B1190" s="1"/>
      <c r="C1190" s="1"/>
    </row>
    <row r="1191" spans="1:3" x14ac:dyDescent="0.25">
      <c r="A1191" s="1"/>
      <c r="B1191" s="1"/>
      <c r="C1191" s="1"/>
    </row>
    <row r="1192" spans="1:3" x14ac:dyDescent="0.25">
      <c r="A1192" s="1"/>
      <c r="B1192" s="1"/>
      <c r="C1192" s="1"/>
    </row>
    <row r="1193" spans="1:3" x14ac:dyDescent="0.25">
      <c r="A1193" s="1"/>
      <c r="B1193" s="1"/>
      <c r="C1193" s="1"/>
    </row>
    <row r="1194" spans="1:3" x14ac:dyDescent="0.25">
      <c r="A1194" s="1"/>
      <c r="B1194" s="1"/>
      <c r="C1194" s="1"/>
    </row>
    <row r="1195" spans="1:3" x14ac:dyDescent="0.25">
      <c r="A1195" s="1"/>
      <c r="B1195" s="1"/>
      <c r="C1195" s="1"/>
    </row>
    <row r="1196" spans="1:3" x14ac:dyDescent="0.25">
      <c r="A1196" s="1"/>
      <c r="B1196" s="1"/>
      <c r="C1196" s="1"/>
    </row>
    <row r="1197" spans="1:3" x14ac:dyDescent="0.25">
      <c r="A1197" s="1"/>
      <c r="B1197" s="1"/>
      <c r="C1197" s="1"/>
    </row>
    <row r="1198" spans="1:3" x14ac:dyDescent="0.25">
      <c r="A1198" s="1"/>
      <c r="B1198" s="1"/>
      <c r="C1198" s="1"/>
    </row>
    <row r="1199" spans="1:3" x14ac:dyDescent="0.25">
      <c r="A1199" s="1"/>
      <c r="B1199" s="1"/>
      <c r="C1199" s="1"/>
    </row>
    <row r="1200" spans="1:3" x14ac:dyDescent="0.25">
      <c r="A1200" s="1"/>
      <c r="B1200" s="1"/>
      <c r="C1200" s="1"/>
    </row>
    <row r="1201" spans="1:3" x14ac:dyDescent="0.25">
      <c r="A1201" s="1"/>
      <c r="B1201" s="1"/>
      <c r="C1201" s="1"/>
    </row>
    <row r="1202" spans="1:3" x14ac:dyDescent="0.25">
      <c r="A1202" s="1"/>
      <c r="B1202" s="1"/>
      <c r="C1202" s="1"/>
    </row>
    <row r="1203" spans="1:3" x14ac:dyDescent="0.25">
      <c r="A1203" s="1"/>
      <c r="B1203" s="1"/>
      <c r="C1203" s="1"/>
    </row>
    <row r="1204" spans="1:3" x14ac:dyDescent="0.25">
      <c r="A1204" s="1"/>
      <c r="B1204" s="1"/>
      <c r="C1204" s="1"/>
    </row>
    <row r="1205" spans="1:3" x14ac:dyDescent="0.25">
      <c r="A1205" s="1"/>
      <c r="B1205" s="1"/>
      <c r="C1205" s="1"/>
    </row>
    <row r="1206" spans="1:3" x14ac:dyDescent="0.25">
      <c r="A1206" s="1"/>
      <c r="B1206" s="1"/>
      <c r="C1206" s="1"/>
    </row>
    <row r="1207" spans="1:3" x14ac:dyDescent="0.25">
      <c r="A1207" s="1"/>
      <c r="B1207" s="1"/>
      <c r="C1207" s="1"/>
    </row>
    <row r="1208" spans="1:3" x14ac:dyDescent="0.25">
      <c r="A1208" s="1"/>
      <c r="B1208" s="1"/>
      <c r="C1208" s="1"/>
    </row>
    <row r="1209" spans="1:3" x14ac:dyDescent="0.25">
      <c r="A1209" s="1"/>
      <c r="B1209" s="1"/>
      <c r="C1209" s="1"/>
    </row>
    <row r="1210" spans="1:3" x14ac:dyDescent="0.25">
      <c r="A1210" s="1"/>
      <c r="B1210" s="1"/>
      <c r="C1210" s="1"/>
    </row>
    <row r="1211" spans="1:3" x14ac:dyDescent="0.25">
      <c r="A1211" s="1"/>
      <c r="B1211" s="1"/>
      <c r="C1211" s="1"/>
    </row>
    <row r="1212" spans="1:3" x14ac:dyDescent="0.25">
      <c r="A1212" s="1"/>
      <c r="B1212" s="1"/>
      <c r="C1212" s="1"/>
    </row>
    <row r="1213" spans="1:3" x14ac:dyDescent="0.25">
      <c r="A1213" s="1"/>
      <c r="B1213" s="1"/>
      <c r="C1213" s="1"/>
    </row>
    <row r="1214" spans="1:3" x14ac:dyDescent="0.25">
      <c r="A1214" s="1"/>
      <c r="B1214" s="1"/>
      <c r="C1214" s="1"/>
    </row>
    <row r="1215" spans="1:3" x14ac:dyDescent="0.25">
      <c r="A1215" s="1"/>
      <c r="B1215" s="1"/>
      <c r="C1215" s="1"/>
    </row>
    <row r="1216" spans="1:3" x14ac:dyDescent="0.25">
      <c r="A1216" s="1"/>
      <c r="B1216" s="1"/>
      <c r="C1216" s="1"/>
    </row>
    <row r="1217" spans="1:3" x14ac:dyDescent="0.25">
      <c r="A1217" s="1"/>
      <c r="B1217" s="1"/>
      <c r="C1217" s="1"/>
    </row>
    <row r="1218" spans="1:3" x14ac:dyDescent="0.25">
      <c r="A1218" s="1"/>
      <c r="B1218" s="1"/>
      <c r="C1218" s="1"/>
    </row>
    <row r="1219" spans="1:3" x14ac:dyDescent="0.25">
      <c r="A1219" s="1"/>
      <c r="B1219" s="1"/>
      <c r="C1219" s="1"/>
    </row>
    <row r="1220" spans="1:3" x14ac:dyDescent="0.25">
      <c r="A1220" s="1"/>
      <c r="B1220" s="1"/>
      <c r="C1220" s="1"/>
    </row>
    <row r="1221" spans="1:3" x14ac:dyDescent="0.25">
      <c r="A1221" s="1"/>
      <c r="B1221" s="1"/>
      <c r="C1221" s="1"/>
    </row>
    <row r="1222" spans="1:3" x14ac:dyDescent="0.25">
      <c r="A1222" s="1"/>
      <c r="B1222" s="1"/>
      <c r="C1222" s="1"/>
    </row>
    <row r="1223" spans="1:3" x14ac:dyDescent="0.25">
      <c r="A1223" s="1"/>
      <c r="B1223" s="1"/>
      <c r="C1223" s="1"/>
    </row>
    <row r="1224" spans="1:3" x14ac:dyDescent="0.25">
      <c r="A1224" s="1"/>
      <c r="B1224" s="1"/>
      <c r="C1224" s="1"/>
    </row>
    <row r="1225" spans="1:3" x14ac:dyDescent="0.25">
      <c r="A1225" s="1"/>
      <c r="B1225" s="1"/>
      <c r="C1225" s="1"/>
    </row>
    <row r="1226" spans="1:3" x14ac:dyDescent="0.25">
      <c r="A1226" s="1"/>
      <c r="B1226" s="1"/>
      <c r="C1226" s="1"/>
    </row>
    <row r="1227" spans="1:3" x14ac:dyDescent="0.25">
      <c r="A1227" s="1"/>
      <c r="B1227" s="1"/>
      <c r="C1227" s="1"/>
    </row>
    <row r="1228" spans="1:3" x14ac:dyDescent="0.25">
      <c r="A1228" s="1"/>
      <c r="B1228" s="1"/>
      <c r="C1228" s="1"/>
    </row>
    <row r="1229" spans="1:3" x14ac:dyDescent="0.25">
      <c r="A1229" s="1"/>
      <c r="B1229" s="1"/>
      <c r="C1229" s="1"/>
    </row>
    <row r="1230" spans="1:3" x14ac:dyDescent="0.25">
      <c r="A1230" s="1"/>
      <c r="B1230" s="1"/>
      <c r="C1230" s="1"/>
    </row>
    <row r="1231" spans="1:3" x14ac:dyDescent="0.25">
      <c r="A1231" s="1"/>
      <c r="B1231" s="1"/>
      <c r="C1231" s="1"/>
    </row>
    <row r="1232" spans="1:3" x14ac:dyDescent="0.25">
      <c r="A1232" s="1"/>
      <c r="B1232" s="1"/>
      <c r="C1232" s="1"/>
    </row>
    <row r="1233" spans="1:3" x14ac:dyDescent="0.25">
      <c r="A1233" s="1"/>
      <c r="B1233" s="1"/>
      <c r="C1233" s="1"/>
    </row>
    <row r="1234" spans="1:3" x14ac:dyDescent="0.25">
      <c r="A1234" s="1"/>
      <c r="B1234" s="1"/>
      <c r="C1234" s="1"/>
    </row>
    <row r="1235" spans="1:3" x14ac:dyDescent="0.25">
      <c r="A1235" s="1"/>
      <c r="B1235" s="1"/>
      <c r="C1235" s="1"/>
    </row>
    <row r="1236" spans="1:3" x14ac:dyDescent="0.25">
      <c r="A1236" s="1"/>
      <c r="B1236" s="1"/>
      <c r="C1236" s="1"/>
    </row>
    <row r="1237" spans="1:3" x14ac:dyDescent="0.25">
      <c r="A1237" s="1"/>
      <c r="B1237" s="1"/>
      <c r="C1237" s="1"/>
    </row>
    <row r="1238" spans="1:3" x14ac:dyDescent="0.25">
      <c r="A1238" s="1"/>
      <c r="B1238" s="1"/>
      <c r="C1238" s="1"/>
    </row>
    <row r="1239" spans="1:3" x14ac:dyDescent="0.25">
      <c r="A1239" s="1"/>
      <c r="B1239" s="1"/>
      <c r="C1239" s="1"/>
    </row>
    <row r="1240" spans="1:3" x14ac:dyDescent="0.25">
      <c r="A1240" s="1"/>
      <c r="B1240" s="1"/>
      <c r="C1240" s="1"/>
    </row>
    <row r="1241" spans="1:3" x14ac:dyDescent="0.25">
      <c r="A1241" s="1"/>
      <c r="B1241" s="1"/>
      <c r="C1241" s="1"/>
    </row>
    <row r="1242" spans="1:3" x14ac:dyDescent="0.25">
      <c r="A1242" s="1"/>
      <c r="B1242" s="1"/>
      <c r="C1242" s="1"/>
    </row>
    <row r="1243" spans="1:3" x14ac:dyDescent="0.25">
      <c r="A1243" s="1"/>
      <c r="B1243" s="1"/>
      <c r="C1243" s="1"/>
    </row>
    <row r="1244" spans="1:3" x14ac:dyDescent="0.25">
      <c r="A1244" s="1"/>
      <c r="B1244" s="1"/>
      <c r="C1244" s="1"/>
    </row>
    <row r="1245" spans="1:3" x14ac:dyDescent="0.25">
      <c r="A1245" s="1"/>
      <c r="B1245" s="1"/>
      <c r="C1245" s="1"/>
    </row>
    <row r="1246" spans="1:3" x14ac:dyDescent="0.25">
      <c r="A1246" s="1"/>
      <c r="B1246" s="1"/>
      <c r="C1246" s="1"/>
    </row>
    <row r="1247" spans="1:3" x14ac:dyDescent="0.25">
      <c r="A1247" s="1"/>
      <c r="B1247" s="1"/>
      <c r="C1247" s="1"/>
    </row>
    <row r="1248" spans="1:3" x14ac:dyDescent="0.25">
      <c r="A1248" s="1"/>
      <c r="B1248" s="1"/>
      <c r="C1248" s="1"/>
    </row>
    <row r="1249" spans="1:3" x14ac:dyDescent="0.25">
      <c r="A1249" s="1"/>
      <c r="B1249" s="1"/>
      <c r="C1249" s="1"/>
    </row>
    <row r="1250" spans="1:3" x14ac:dyDescent="0.25">
      <c r="A1250" s="1"/>
      <c r="B1250" s="1"/>
      <c r="C1250" s="1"/>
    </row>
    <row r="1251" spans="1:3" x14ac:dyDescent="0.25">
      <c r="A1251" s="1"/>
      <c r="B1251" s="1"/>
      <c r="C1251" s="1"/>
    </row>
    <row r="1252" spans="1:3" x14ac:dyDescent="0.25">
      <c r="A1252" s="1"/>
      <c r="B1252" s="1"/>
      <c r="C1252" s="1"/>
    </row>
    <row r="1253" spans="1:3" x14ac:dyDescent="0.25">
      <c r="A1253" s="1"/>
      <c r="B1253" s="1"/>
      <c r="C1253" s="1"/>
    </row>
    <row r="1254" spans="1:3" x14ac:dyDescent="0.25">
      <c r="A1254" s="1"/>
      <c r="B1254" s="1"/>
      <c r="C1254" s="1"/>
    </row>
    <row r="1255" spans="1:3" x14ac:dyDescent="0.25">
      <c r="A1255" s="1"/>
      <c r="B1255" s="1"/>
      <c r="C1255" s="1"/>
    </row>
    <row r="1256" spans="1:3" x14ac:dyDescent="0.25">
      <c r="A1256" s="1"/>
      <c r="B1256" s="1"/>
      <c r="C1256" s="1"/>
    </row>
    <row r="1257" spans="1:3" x14ac:dyDescent="0.25">
      <c r="A1257" s="1"/>
      <c r="B1257" s="1"/>
      <c r="C1257" s="1"/>
    </row>
    <row r="1258" spans="1:3" x14ac:dyDescent="0.25">
      <c r="A1258" s="1"/>
      <c r="B1258" s="1"/>
      <c r="C1258" s="1"/>
    </row>
    <row r="1259" spans="1:3" x14ac:dyDescent="0.25">
      <c r="A1259" s="1"/>
      <c r="B1259" s="1"/>
      <c r="C1259" s="1"/>
    </row>
    <row r="1260" spans="1:3" x14ac:dyDescent="0.25">
      <c r="A1260" s="1"/>
      <c r="B1260" s="1"/>
      <c r="C1260" s="1"/>
    </row>
    <row r="1261" spans="1:3" x14ac:dyDescent="0.25">
      <c r="A1261" s="1"/>
      <c r="B1261" s="1"/>
      <c r="C1261" s="1"/>
    </row>
    <row r="1262" spans="1:3" x14ac:dyDescent="0.25">
      <c r="A1262" s="1"/>
      <c r="B1262" s="1"/>
      <c r="C1262" s="1"/>
    </row>
    <row r="1263" spans="1:3" x14ac:dyDescent="0.25">
      <c r="A1263" s="1"/>
      <c r="B1263" s="1"/>
      <c r="C1263" s="1"/>
    </row>
    <row r="1264" spans="1:3" x14ac:dyDescent="0.25">
      <c r="A1264" s="1"/>
      <c r="B1264" s="1"/>
      <c r="C1264" s="1"/>
    </row>
    <row r="1265" spans="1:3" x14ac:dyDescent="0.25">
      <c r="A1265" s="1"/>
      <c r="B1265" s="1"/>
      <c r="C1265" s="1"/>
    </row>
    <row r="1266" spans="1:3" x14ac:dyDescent="0.25">
      <c r="A1266" s="1"/>
      <c r="B1266" s="1"/>
      <c r="C1266" s="1"/>
    </row>
    <row r="1267" spans="1:3" x14ac:dyDescent="0.25">
      <c r="A1267" s="1"/>
      <c r="B1267" s="1"/>
      <c r="C1267" s="1"/>
    </row>
    <row r="1268" spans="1:3" x14ac:dyDescent="0.25">
      <c r="A1268" s="1"/>
      <c r="B1268" s="1"/>
      <c r="C1268" s="1"/>
    </row>
    <row r="1269" spans="1:3" x14ac:dyDescent="0.25">
      <c r="A1269" s="1"/>
      <c r="B1269" s="1"/>
      <c r="C1269" s="1"/>
    </row>
    <row r="1270" spans="1:3" x14ac:dyDescent="0.25">
      <c r="A1270" s="1"/>
      <c r="B1270" s="1"/>
      <c r="C1270" s="1"/>
    </row>
    <row r="1271" spans="1:3" x14ac:dyDescent="0.25">
      <c r="A1271" s="1"/>
      <c r="B1271" s="1"/>
      <c r="C1271" s="1"/>
    </row>
    <row r="1272" spans="1:3" x14ac:dyDescent="0.25">
      <c r="A1272" s="1"/>
      <c r="B1272" s="1"/>
      <c r="C1272" s="1"/>
    </row>
    <row r="1273" spans="1:3" x14ac:dyDescent="0.25">
      <c r="A1273" s="1"/>
      <c r="B1273" s="1"/>
      <c r="C1273" s="1"/>
    </row>
    <row r="1274" spans="1:3" x14ac:dyDescent="0.25">
      <c r="A1274" s="1"/>
      <c r="B1274" s="1"/>
      <c r="C1274" s="1"/>
    </row>
    <row r="1275" spans="1:3" x14ac:dyDescent="0.25">
      <c r="A1275" s="1"/>
      <c r="B1275" s="1"/>
      <c r="C1275" s="1"/>
    </row>
    <row r="1276" spans="1:3" x14ac:dyDescent="0.25">
      <c r="A1276" s="1"/>
      <c r="B1276" s="1"/>
      <c r="C1276" s="1"/>
    </row>
    <row r="1277" spans="1:3" x14ac:dyDescent="0.25">
      <c r="A1277" s="1"/>
      <c r="B1277" s="1"/>
      <c r="C1277" s="1"/>
    </row>
    <row r="1278" spans="1:3" x14ac:dyDescent="0.25">
      <c r="A1278" s="1"/>
      <c r="B1278" s="1"/>
      <c r="C1278" s="1"/>
    </row>
    <row r="1279" spans="1:3" x14ac:dyDescent="0.25">
      <c r="A1279" s="1"/>
      <c r="B1279" s="1"/>
      <c r="C1279" s="1"/>
    </row>
    <row r="1280" spans="1:3" x14ac:dyDescent="0.25">
      <c r="A1280" s="1"/>
      <c r="B1280" s="1"/>
      <c r="C1280" s="1"/>
    </row>
    <row r="1281" spans="1:3" x14ac:dyDescent="0.25">
      <c r="A1281" s="1"/>
      <c r="B1281" s="1"/>
      <c r="C1281" s="1"/>
    </row>
    <row r="1282" spans="1:3" x14ac:dyDescent="0.25">
      <c r="A1282" s="1"/>
      <c r="B1282" s="1"/>
      <c r="C1282" s="1"/>
    </row>
    <row r="1283" spans="1:3" x14ac:dyDescent="0.25">
      <c r="A1283" s="1"/>
      <c r="B1283" s="1"/>
      <c r="C1283" s="1"/>
    </row>
    <row r="1284" spans="1:3" x14ac:dyDescent="0.25">
      <c r="A1284" s="1"/>
      <c r="B1284" s="1"/>
      <c r="C1284" s="1"/>
    </row>
    <row r="1285" spans="1:3" x14ac:dyDescent="0.25">
      <c r="A1285" s="1"/>
      <c r="B1285" s="1"/>
      <c r="C1285" s="1"/>
    </row>
    <row r="1286" spans="1:3" x14ac:dyDescent="0.25">
      <c r="A1286" s="1"/>
      <c r="B1286" s="1"/>
      <c r="C1286" s="1"/>
    </row>
    <row r="1287" spans="1:3" x14ac:dyDescent="0.25">
      <c r="A1287" s="1"/>
      <c r="B1287" s="1"/>
      <c r="C1287" s="1"/>
    </row>
    <row r="1288" spans="1:3" x14ac:dyDescent="0.25">
      <c r="A1288" s="1"/>
      <c r="B1288" s="1"/>
      <c r="C1288" s="1"/>
    </row>
    <row r="1289" spans="1:3" x14ac:dyDescent="0.25">
      <c r="A1289" s="1"/>
      <c r="B1289" s="1"/>
      <c r="C1289" s="1"/>
    </row>
    <row r="1290" spans="1:3" x14ac:dyDescent="0.25">
      <c r="A1290" s="1"/>
      <c r="B1290" s="1"/>
      <c r="C1290" s="1"/>
    </row>
    <row r="1291" spans="1:3" x14ac:dyDescent="0.25">
      <c r="A1291" s="1"/>
      <c r="B1291" s="1"/>
      <c r="C1291" s="1"/>
    </row>
    <row r="1292" spans="1:3" x14ac:dyDescent="0.25">
      <c r="A1292" s="1"/>
      <c r="B1292" s="1"/>
      <c r="C1292" s="1"/>
    </row>
    <row r="1293" spans="1:3" x14ac:dyDescent="0.25">
      <c r="A1293" s="1"/>
      <c r="B1293" s="1"/>
      <c r="C1293" s="1"/>
    </row>
    <row r="1294" spans="1:3" x14ac:dyDescent="0.25">
      <c r="A1294" s="1"/>
      <c r="B1294" s="1"/>
      <c r="C1294" s="1"/>
    </row>
    <row r="1295" spans="1:3" x14ac:dyDescent="0.25">
      <c r="A1295" s="1"/>
      <c r="B1295" s="1"/>
      <c r="C1295" s="1"/>
    </row>
    <row r="1296" spans="1:3" x14ac:dyDescent="0.25">
      <c r="A1296" s="1"/>
      <c r="B1296" s="1"/>
      <c r="C1296" s="1"/>
    </row>
    <row r="1297" spans="1:3" x14ac:dyDescent="0.25">
      <c r="A1297" s="1"/>
      <c r="B1297" s="1"/>
      <c r="C1297" s="1"/>
    </row>
    <row r="1298" spans="1:3" x14ac:dyDescent="0.25">
      <c r="A1298" s="1"/>
      <c r="B1298" s="1"/>
      <c r="C1298" s="1"/>
    </row>
    <row r="1299" spans="1:3" x14ac:dyDescent="0.25">
      <c r="A1299" s="1"/>
      <c r="B1299" s="1"/>
      <c r="C1299" s="1"/>
    </row>
    <row r="1300" spans="1:3" x14ac:dyDescent="0.25">
      <c r="A1300" s="1"/>
      <c r="B1300" s="1"/>
      <c r="C1300" s="1"/>
    </row>
    <row r="1301" spans="1:3" x14ac:dyDescent="0.25">
      <c r="A1301" s="1"/>
      <c r="B1301" s="1"/>
      <c r="C1301" s="1"/>
    </row>
    <row r="1302" spans="1:3" x14ac:dyDescent="0.25">
      <c r="A1302" s="1"/>
      <c r="B1302" s="1"/>
      <c r="C1302" s="1"/>
    </row>
    <row r="1303" spans="1:3" x14ac:dyDescent="0.25">
      <c r="A1303" s="1"/>
      <c r="B1303" s="1"/>
      <c r="C1303" s="1"/>
    </row>
    <row r="1304" spans="1:3" x14ac:dyDescent="0.25">
      <c r="A1304" s="1"/>
      <c r="B1304" s="1"/>
      <c r="C1304" s="1"/>
    </row>
    <row r="1305" spans="1:3" x14ac:dyDescent="0.25">
      <c r="A1305" s="1"/>
      <c r="B1305" s="1"/>
      <c r="C1305" s="1"/>
    </row>
    <row r="1306" spans="1:3" x14ac:dyDescent="0.25">
      <c r="A1306" s="1"/>
      <c r="B1306" s="1"/>
      <c r="C1306" s="1"/>
    </row>
    <row r="1307" spans="1:3" x14ac:dyDescent="0.25">
      <c r="A1307" s="1"/>
      <c r="B1307" s="1"/>
      <c r="C1307" s="1"/>
    </row>
    <row r="1308" spans="1:3" x14ac:dyDescent="0.25">
      <c r="A1308" s="1"/>
      <c r="B1308" s="1"/>
      <c r="C1308" s="1"/>
    </row>
    <row r="1309" spans="1:3" x14ac:dyDescent="0.25">
      <c r="A1309" s="1"/>
      <c r="B1309" s="1"/>
      <c r="C1309" s="1"/>
    </row>
    <row r="1310" spans="1:3" x14ac:dyDescent="0.25">
      <c r="A1310" s="1"/>
      <c r="B1310" s="1"/>
      <c r="C1310" s="1"/>
    </row>
    <row r="1311" spans="1:3" x14ac:dyDescent="0.25">
      <c r="A1311" s="1"/>
      <c r="B1311" s="1"/>
      <c r="C1311" s="1"/>
    </row>
    <row r="1312" spans="1:3" x14ac:dyDescent="0.25">
      <c r="A1312" s="1"/>
      <c r="B1312" s="1"/>
      <c r="C1312" s="1"/>
    </row>
    <row r="1313" spans="1:3" x14ac:dyDescent="0.25">
      <c r="A1313" s="1"/>
      <c r="B1313" s="1"/>
      <c r="C1313" s="1"/>
    </row>
    <row r="1314" spans="1:3" x14ac:dyDescent="0.25">
      <c r="A1314" s="1"/>
      <c r="B1314" s="1"/>
      <c r="C1314" s="1"/>
    </row>
    <row r="1315" spans="1:3" x14ac:dyDescent="0.25">
      <c r="A1315" s="1"/>
      <c r="B1315" s="1"/>
      <c r="C1315" s="1"/>
    </row>
    <row r="1316" spans="1:3" x14ac:dyDescent="0.25">
      <c r="A1316" s="1"/>
      <c r="B1316" s="1"/>
      <c r="C1316" s="1"/>
    </row>
    <row r="1317" spans="1:3" x14ac:dyDescent="0.25">
      <c r="A1317" s="1"/>
      <c r="B1317" s="1"/>
      <c r="C1317" s="1"/>
    </row>
    <row r="1318" spans="1:3" x14ac:dyDescent="0.25">
      <c r="A1318" s="1"/>
      <c r="B1318" s="1"/>
      <c r="C1318" s="1"/>
    </row>
    <row r="1319" spans="1:3" x14ac:dyDescent="0.25">
      <c r="A1319" s="1"/>
      <c r="B1319" s="1"/>
      <c r="C1319" s="1"/>
    </row>
    <row r="1320" spans="1:3" x14ac:dyDescent="0.25">
      <c r="A1320" s="1"/>
      <c r="B1320" s="1"/>
      <c r="C1320" s="1"/>
    </row>
    <row r="1321" spans="1:3" x14ac:dyDescent="0.25">
      <c r="A1321" s="1"/>
      <c r="B1321" s="1"/>
      <c r="C1321" s="1"/>
    </row>
    <row r="1322" spans="1:3" x14ac:dyDescent="0.25">
      <c r="A1322" s="1"/>
      <c r="B1322" s="1"/>
      <c r="C1322" s="1"/>
    </row>
    <row r="1323" spans="1:3" x14ac:dyDescent="0.25">
      <c r="A1323" s="1"/>
      <c r="B1323" s="1"/>
      <c r="C1323" s="1"/>
    </row>
    <row r="1324" spans="1:3" x14ac:dyDescent="0.25">
      <c r="A1324" s="1"/>
      <c r="B1324" s="1"/>
      <c r="C1324" s="1"/>
    </row>
    <row r="1325" spans="1:3" x14ac:dyDescent="0.25">
      <c r="A1325" s="1"/>
      <c r="B1325" s="1"/>
      <c r="C1325" s="1"/>
    </row>
    <row r="1326" spans="1:3" x14ac:dyDescent="0.25">
      <c r="A1326" s="1"/>
      <c r="B1326" s="1"/>
      <c r="C1326" s="1"/>
    </row>
    <row r="1327" spans="1:3" x14ac:dyDescent="0.25">
      <c r="A1327" s="1"/>
      <c r="B1327" s="1"/>
      <c r="C1327" s="1"/>
    </row>
    <row r="1328" spans="1:3" x14ac:dyDescent="0.25">
      <c r="A1328" s="1"/>
      <c r="B1328" s="1"/>
      <c r="C1328" s="1"/>
    </row>
    <row r="1329" spans="1:3" x14ac:dyDescent="0.25">
      <c r="A1329" s="1"/>
      <c r="B1329" s="1"/>
      <c r="C1329" s="1"/>
    </row>
    <row r="1330" spans="1:3" x14ac:dyDescent="0.25">
      <c r="A1330" s="1"/>
      <c r="B1330" s="1"/>
      <c r="C1330" s="1"/>
    </row>
    <row r="1331" spans="1:3" x14ac:dyDescent="0.25">
      <c r="A1331" s="1"/>
      <c r="B1331" s="1"/>
      <c r="C1331" s="1"/>
    </row>
    <row r="1332" spans="1:3" x14ac:dyDescent="0.25">
      <c r="A1332" s="1"/>
      <c r="B1332" s="1"/>
      <c r="C1332" s="1"/>
    </row>
    <row r="1333" spans="1:3" x14ac:dyDescent="0.25">
      <c r="A1333" s="1"/>
      <c r="B1333" s="1"/>
      <c r="C1333" s="1"/>
    </row>
    <row r="1334" spans="1:3" x14ac:dyDescent="0.25">
      <c r="A1334" s="1"/>
      <c r="B1334" s="1"/>
      <c r="C1334" s="1"/>
    </row>
    <row r="1335" spans="1:3" x14ac:dyDescent="0.25">
      <c r="A1335" s="1"/>
      <c r="B1335" s="1"/>
      <c r="C1335" s="1"/>
    </row>
    <row r="1336" spans="1:3" x14ac:dyDescent="0.25">
      <c r="A1336" s="1"/>
      <c r="B1336" s="1"/>
      <c r="C1336" s="1"/>
    </row>
    <row r="1337" spans="1:3" x14ac:dyDescent="0.25">
      <c r="A1337" s="1"/>
      <c r="B1337" s="1"/>
      <c r="C1337" s="1"/>
    </row>
    <row r="1338" spans="1:3" x14ac:dyDescent="0.25">
      <c r="A1338" s="1"/>
      <c r="B1338" s="1"/>
      <c r="C1338" s="1"/>
    </row>
    <row r="1339" spans="1:3" x14ac:dyDescent="0.25">
      <c r="A1339" s="1"/>
      <c r="B1339" s="1"/>
      <c r="C1339" s="1"/>
    </row>
    <row r="1340" spans="1:3" x14ac:dyDescent="0.25">
      <c r="A1340" s="1"/>
      <c r="B1340" s="1"/>
      <c r="C1340" s="1"/>
    </row>
    <row r="1341" spans="1:3" x14ac:dyDescent="0.25">
      <c r="A1341" s="1"/>
      <c r="B1341" s="1"/>
      <c r="C1341" s="1"/>
    </row>
    <row r="1342" spans="1:3" x14ac:dyDescent="0.25">
      <c r="A1342" s="1"/>
      <c r="B1342" s="1"/>
      <c r="C1342" s="1"/>
    </row>
    <row r="1343" spans="1:3" x14ac:dyDescent="0.25">
      <c r="A1343" s="1"/>
      <c r="B1343" s="1"/>
      <c r="C1343" s="1"/>
    </row>
    <row r="1344" spans="1:3" x14ac:dyDescent="0.25">
      <c r="A1344" s="1"/>
      <c r="B1344" s="1"/>
      <c r="C1344" s="1"/>
    </row>
    <row r="1345" spans="1:3" x14ac:dyDescent="0.25">
      <c r="A1345" s="1"/>
      <c r="B1345" s="1"/>
      <c r="C1345" s="1"/>
    </row>
    <row r="1346" spans="1:3" x14ac:dyDescent="0.25">
      <c r="A1346" s="1"/>
      <c r="B1346" s="1"/>
      <c r="C1346" s="1"/>
    </row>
    <row r="1347" spans="1:3" x14ac:dyDescent="0.25">
      <c r="A1347" s="1"/>
      <c r="B1347" s="1"/>
      <c r="C1347" s="1"/>
    </row>
    <row r="1348" spans="1:3" x14ac:dyDescent="0.25">
      <c r="A1348" s="1"/>
      <c r="B1348" s="1"/>
      <c r="C1348" s="1"/>
    </row>
    <row r="1349" spans="1:3" x14ac:dyDescent="0.25">
      <c r="A1349" s="1"/>
      <c r="B1349" s="1"/>
      <c r="C1349" s="1"/>
    </row>
    <row r="1350" spans="1:3" x14ac:dyDescent="0.25">
      <c r="A1350" s="1"/>
      <c r="B1350" s="1"/>
      <c r="C1350" s="1"/>
    </row>
    <row r="1351" spans="1:3" x14ac:dyDescent="0.25">
      <c r="A1351" s="1"/>
      <c r="B1351" s="1"/>
      <c r="C1351" s="1"/>
    </row>
    <row r="1352" spans="1:3" x14ac:dyDescent="0.25">
      <c r="A1352" s="1"/>
      <c r="B1352" s="1"/>
      <c r="C1352" s="1"/>
    </row>
    <row r="1353" spans="1:3" x14ac:dyDescent="0.25">
      <c r="A1353" s="1"/>
      <c r="B1353" s="1"/>
      <c r="C1353" s="1"/>
    </row>
    <row r="1354" spans="1:3" x14ac:dyDescent="0.25">
      <c r="A1354" s="1"/>
      <c r="B1354" s="1"/>
      <c r="C1354" s="1"/>
    </row>
    <row r="1355" spans="1:3" x14ac:dyDescent="0.25">
      <c r="A1355" s="1"/>
      <c r="B1355" s="1"/>
      <c r="C1355" s="1"/>
    </row>
    <row r="1356" spans="1:3" x14ac:dyDescent="0.25">
      <c r="A1356" s="1"/>
      <c r="B1356" s="1"/>
      <c r="C1356" s="1"/>
    </row>
    <row r="1357" spans="1:3" x14ac:dyDescent="0.25">
      <c r="A1357" s="1"/>
      <c r="B1357" s="1"/>
      <c r="C1357" s="1"/>
    </row>
    <row r="1358" spans="1:3" x14ac:dyDescent="0.25">
      <c r="A1358" s="1"/>
      <c r="B1358" s="1"/>
      <c r="C1358" s="1"/>
    </row>
    <row r="1359" spans="1:3" x14ac:dyDescent="0.25">
      <c r="A1359" s="1"/>
      <c r="B1359" s="1"/>
      <c r="C1359" s="1"/>
    </row>
    <row r="1360" spans="1:3" x14ac:dyDescent="0.25">
      <c r="A1360" s="1"/>
      <c r="B1360" s="1"/>
      <c r="C1360" s="1"/>
    </row>
    <row r="1361" spans="1:3" x14ac:dyDescent="0.25">
      <c r="A1361" s="1"/>
      <c r="B1361" s="1"/>
      <c r="C1361" s="1"/>
    </row>
    <row r="1362" spans="1:3" x14ac:dyDescent="0.25">
      <c r="A1362" s="1"/>
      <c r="B1362" s="1"/>
      <c r="C1362" s="1"/>
    </row>
    <row r="1363" spans="1:3" x14ac:dyDescent="0.25">
      <c r="A1363" s="1"/>
      <c r="B1363" s="1"/>
      <c r="C1363" s="1"/>
    </row>
    <row r="1364" spans="1:3" x14ac:dyDescent="0.25">
      <c r="A1364" s="1"/>
      <c r="B1364" s="1"/>
      <c r="C1364" s="1"/>
    </row>
    <row r="1365" spans="1:3" x14ac:dyDescent="0.25">
      <c r="A1365" s="1"/>
      <c r="B1365" s="1"/>
      <c r="C1365" s="1"/>
    </row>
    <row r="1366" spans="1:3" x14ac:dyDescent="0.25">
      <c r="A1366" s="1"/>
      <c r="B1366" s="1"/>
      <c r="C1366" s="1"/>
    </row>
    <row r="1367" spans="1:3" x14ac:dyDescent="0.25">
      <c r="A1367" s="1"/>
      <c r="B1367" s="1"/>
      <c r="C1367" s="1"/>
    </row>
    <row r="1368" spans="1:3" x14ac:dyDescent="0.25">
      <c r="A1368" s="1"/>
      <c r="B1368" s="1"/>
      <c r="C1368" s="1"/>
    </row>
    <row r="1369" spans="1:3" x14ac:dyDescent="0.25">
      <c r="A1369" s="1"/>
      <c r="B1369" s="1"/>
      <c r="C1369" s="1"/>
    </row>
    <row r="1370" spans="1:3" x14ac:dyDescent="0.25">
      <c r="A1370" s="1"/>
      <c r="B1370" s="1"/>
      <c r="C1370" s="1"/>
    </row>
    <row r="1371" spans="1:3" x14ac:dyDescent="0.25">
      <c r="A1371" s="1"/>
      <c r="B1371" s="1"/>
      <c r="C1371" s="1"/>
    </row>
    <row r="1372" spans="1:3" x14ac:dyDescent="0.25">
      <c r="A1372" s="1"/>
      <c r="B1372" s="1"/>
      <c r="C1372" s="1"/>
    </row>
    <row r="1373" spans="1:3" x14ac:dyDescent="0.25">
      <c r="A1373" s="1"/>
      <c r="B1373" s="1"/>
      <c r="C1373" s="1"/>
    </row>
    <row r="1374" spans="1:3" x14ac:dyDescent="0.25">
      <c r="A1374" s="1"/>
      <c r="B1374" s="1"/>
      <c r="C1374" s="1"/>
    </row>
    <row r="1375" spans="1:3" x14ac:dyDescent="0.25">
      <c r="A1375" s="1"/>
      <c r="B1375" s="1"/>
      <c r="C1375" s="1"/>
    </row>
    <row r="1376" spans="1:3" x14ac:dyDescent="0.25">
      <c r="A1376" s="1"/>
      <c r="B1376" s="1"/>
      <c r="C1376" s="1"/>
    </row>
    <row r="1377" spans="1:3" x14ac:dyDescent="0.25">
      <c r="A1377" s="1"/>
      <c r="B1377" s="1"/>
      <c r="C1377" s="1"/>
    </row>
    <row r="1378" spans="1:3" x14ac:dyDescent="0.25">
      <c r="A1378" s="1"/>
      <c r="B1378" s="1"/>
      <c r="C1378" s="1"/>
    </row>
    <row r="1379" spans="1:3" x14ac:dyDescent="0.25">
      <c r="A1379" s="1"/>
      <c r="B1379" s="1"/>
      <c r="C1379" s="1"/>
    </row>
    <row r="1380" spans="1:3" x14ac:dyDescent="0.25">
      <c r="A1380" s="1"/>
      <c r="B1380" s="1"/>
      <c r="C1380" s="1"/>
    </row>
    <row r="1381" spans="1:3" x14ac:dyDescent="0.25">
      <c r="A1381" s="1"/>
      <c r="B1381" s="1"/>
      <c r="C1381" s="1"/>
    </row>
    <row r="1382" spans="1:3" x14ac:dyDescent="0.25">
      <c r="A1382" s="1"/>
      <c r="B1382" s="1"/>
      <c r="C1382" s="1"/>
    </row>
    <row r="1383" spans="1:3" x14ac:dyDescent="0.25">
      <c r="A1383" s="1"/>
      <c r="B1383" s="1"/>
      <c r="C1383" s="1"/>
    </row>
    <row r="1384" spans="1:3" x14ac:dyDescent="0.25">
      <c r="A1384" s="1"/>
      <c r="B1384" s="1"/>
      <c r="C1384" s="1"/>
    </row>
    <row r="1385" spans="1:3" x14ac:dyDescent="0.25">
      <c r="A1385" s="1"/>
      <c r="B1385" s="1"/>
      <c r="C1385" s="1"/>
    </row>
    <row r="1386" spans="1:3" x14ac:dyDescent="0.25">
      <c r="A1386" s="1"/>
      <c r="B1386" s="1"/>
      <c r="C1386" s="1"/>
    </row>
    <row r="1387" spans="1:3" x14ac:dyDescent="0.25">
      <c r="A1387" s="1"/>
      <c r="B1387" s="1"/>
      <c r="C1387" s="1"/>
    </row>
    <row r="1388" spans="1:3" x14ac:dyDescent="0.25">
      <c r="A1388" s="1"/>
      <c r="B1388" s="1"/>
      <c r="C1388" s="1"/>
    </row>
    <row r="1389" spans="1:3" x14ac:dyDescent="0.25">
      <c r="A1389" s="1"/>
      <c r="B1389" s="1"/>
      <c r="C1389" s="1"/>
    </row>
    <row r="1390" spans="1:3" x14ac:dyDescent="0.25">
      <c r="A1390" s="1"/>
      <c r="B1390" s="1"/>
      <c r="C1390" s="1"/>
    </row>
    <row r="1391" spans="1:3" x14ac:dyDescent="0.25">
      <c r="A1391" s="1"/>
      <c r="B1391" s="1"/>
      <c r="C1391" s="1"/>
    </row>
    <row r="1392" spans="1:3" x14ac:dyDescent="0.25">
      <c r="A1392" s="1"/>
      <c r="B1392" s="1"/>
      <c r="C1392" s="1"/>
    </row>
    <row r="1393" spans="1:3" x14ac:dyDescent="0.25">
      <c r="A1393" s="1"/>
      <c r="B1393" s="1"/>
      <c r="C1393" s="1"/>
    </row>
    <row r="1394" spans="1:3" x14ac:dyDescent="0.25">
      <c r="A1394" s="1"/>
      <c r="B1394" s="1"/>
      <c r="C1394" s="1"/>
    </row>
    <row r="1395" spans="1:3" x14ac:dyDescent="0.25">
      <c r="A1395" s="1"/>
      <c r="B1395" s="1"/>
      <c r="C1395" s="1"/>
    </row>
    <row r="1396" spans="1:3" x14ac:dyDescent="0.25">
      <c r="A1396" s="1"/>
      <c r="B1396" s="1"/>
      <c r="C1396" s="1"/>
    </row>
    <row r="1397" spans="1:3" x14ac:dyDescent="0.25">
      <c r="A1397" s="1"/>
      <c r="B1397" s="1"/>
      <c r="C1397" s="1"/>
    </row>
    <row r="1398" spans="1:3" x14ac:dyDescent="0.25">
      <c r="A1398" s="1"/>
      <c r="B1398" s="1"/>
      <c r="C1398" s="1"/>
    </row>
    <row r="1399" spans="1:3" x14ac:dyDescent="0.25">
      <c r="A1399" s="1"/>
      <c r="B1399" s="1"/>
      <c r="C1399" s="1"/>
    </row>
    <row r="1400" spans="1:3" x14ac:dyDescent="0.25">
      <c r="A1400" s="1"/>
      <c r="B1400" s="1"/>
      <c r="C1400" s="1"/>
    </row>
    <row r="1401" spans="1:3" x14ac:dyDescent="0.25">
      <c r="A1401" s="1"/>
      <c r="B1401" s="1"/>
      <c r="C1401" s="1"/>
    </row>
    <row r="1402" spans="1:3" x14ac:dyDescent="0.25">
      <c r="A1402" s="1"/>
      <c r="B1402" s="1"/>
      <c r="C1402" s="1"/>
    </row>
    <row r="1403" spans="1:3" x14ac:dyDescent="0.25">
      <c r="A1403" s="1"/>
      <c r="B1403" s="1"/>
      <c r="C1403" s="1"/>
    </row>
    <row r="1404" spans="1:3" x14ac:dyDescent="0.25">
      <c r="A1404" s="1"/>
      <c r="B1404" s="1"/>
      <c r="C1404" s="1"/>
    </row>
    <row r="1405" spans="1:3" x14ac:dyDescent="0.25">
      <c r="A1405" s="1"/>
      <c r="B1405" s="1"/>
      <c r="C1405" s="1"/>
    </row>
    <row r="1406" spans="1:3" x14ac:dyDescent="0.25">
      <c r="A1406" s="1"/>
      <c r="B1406" s="1"/>
      <c r="C1406" s="1"/>
    </row>
    <row r="1407" spans="1:3" x14ac:dyDescent="0.25">
      <c r="A1407" s="1"/>
      <c r="B1407" s="1"/>
      <c r="C1407" s="1"/>
    </row>
    <row r="1408" spans="1:3" x14ac:dyDescent="0.25">
      <c r="A1408" s="1"/>
      <c r="B1408" s="1"/>
      <c r="C1408" s="1"/>
    </row>
    <row r="1409" spans="1:3" x14ac:dyDescent="0.25">
      <c r="A1409" s="1"/>
      <c r="B1409" s="1"/>
      <c r="C1409" s="1"/>
    </row>
    <row r="1410" spans="1:3" x14ac:dyDescent="0.25">
      <c r="A1410" s="1"/>
      <c r="B1410" s="1"/>
      <c r="C1410" s="1"/>
    </row>
    <row r="1411" spans="1:3" x14ac:dyDescent="0.25">
      <c r="A1411" s="1"/>
      <c r="B1411" s="1"/>
      <c r="C1411" s="1"/>
    </row>
    <row r="1412" spans="1:3" x14ac:dyDescent="0.25">
      <c r="A1412" s="1"/>
      <c r="B1412" s="1"/>
      <c r="C1412" s="1"/>
    </row>
    <row r="1413" spans="1:3" x14ac:dyDescent="0.25">
      <c r="A1413" s="1"/>
      <c r="B1413" s="1"/>
      <c r="C1413" s="1"/>
    </row>
    <row r="1414" spans="1:3" x14ac:dyDescent="0.25">
      <c r="A1414" s="1"/>
      <c r="B1414" s="1"/>
      <c r="C1414" s="1"/>
    </row>
    <row r="1415" spans="1:3" x14ac:dyDescent="0.25">
      <c r="A1415" s="1"/>
      <c r="B1415" s="1"/>
      <c r="C1415" s="1"/>
    </row>
    <row r="1416" spans="1:3" x14ac:dyDescent="0.25">
      <c r="A1416" s="1"/>
      <c r="B1416" s="1"/>
      <c r="C1416" s="1"/>
    </row>
    <row r="1417" spans="1:3" x14ac:dyDescent="0.25">
      <c r="A1417" s="1"/>
      <c r="B1417" s="1"/>
      <c r="C1417" s="1"/>
    </row>
    <row r="1418" spans="1:3" x14ac:dyDescent="0.25">
      <c r="A1418" s="1"/>
      <c r="B1418" s="1"/>
      <c r="C1418" s="1"/>
    </row>
    <row r="1419" spans="1:3" x14ac:dyDescent="0.25">
      <c r="A1419" s="1"/>
      <c r="B1419" s="1"/>
      <c r="C1419" s="1"/>
    </row>
    <row r="1420" spans="1:3" x14ac:dyDescent="0.25">
      <c r="A1420" s="1"/>
      <c r="B1420" s="1"/>
      <c r="C1420" s="1"/>
    </row>
    <row r="1421" spans="1:3" x14ac:dyDescent="0.25">
      <c r="A1421" s="1"/>
      <c r="B1421" s="1"/>
      <c r="C1421" s="1"/>
    </row>
    <row r="1422" spans="1:3" x14ac:dyDescent="0.25">
      <c r="A1422" s="1"/>
      <c r="B1422" s="1"/>
      <c r="C1422" s="1"/>
    </row>
    <row r="1423" spans="1:3" x14ac:dyDescent="0.25">
      <c r="A1423" s="1"/>
      <c r="B1423" s="1"/>
      <c r="C1423" s="1"/>
    </row>
    <row r="1424" spans="1:3" x14ac:dyDescent="0.25">
      <c r="A1424" s="1"/>
      <c r="B1424" s="1"/>
      <c r="C1424" s="1"/>
    </row>
    <row r="1425" spans="1:3" x14ac:dyDescent="0.25">
      <c r="A1425" s="1"/>
      <c r="B1425" s="1"/>
      <c r="C1425" s="1"/>
    </row>
    <row r="1426" spans="1:3" x14ac:dyDescent="0.25">
      <c r="A1426" s="1"/>
      <c r="B1426" s="1"/>
      <c r="C1426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6"/>
  <sheetViews>
    <sheetView workbookViewId="0">
      <selection activeCell="C2" sqref="C2:N26"/>
    </sheetView>
  </sheetViews>
  <sheetFormatPr defaultRowHeight="15" x14ac:dyDescent="0.25"/>
  <cols>
    <col min="1" max="16384" width="9.140625" style="23"/>
  </cols>
  <sheetData>
    <row r="1" spans="1:59" x14ac:dyDescent="0.25"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x14ac:dyDescent="0.25">
      <c r="A2" s="1" t="s">
        <v>0</v>
      </c>
      <c r="B2" s="1" t="s">
        <v>1</v>
      </c>
      <c r="C2" s="23">
        <f>[2]R!C2*247.11</f>
        <v>171.3857024403618</v>
      </c>
      <c r="D2" s="23">
        <f>[2]R!D2*247.11</f>
        <v>171.3857024403618</v>
      </c>
      <c r="E2" s="23">
        <f>[2]R!E2*247.11</f>
        <v>297.84418836774086</v>
      </c>
      <c r="F2" s="23">
        <f>[2]R!F2*247.11</f>
        <v>297.84418836774086</v>
      </c>
      <c r="G2" s="23">
        <f>[2]R!G2*247.11</f>
        <v>297.84418836774086</v>
      </c>
      <c r="H2" s="23">
        <f>[2]R!H2*247.11</f>
        <v>297.84418836774086</v>
      </c>
      <c r="I2" s="23">
        <f>[2]R!I2*247.11</f>
        <v>297.84418836774086</v>
      </c>
      <c r="J2" s="23">
        <f>[2]R!J2*247.11</f>
        <v>297.84418836774086</v>
      </c>
      <c r="K2" s="23">
        <f>[2]R!K2*247.11</f>
        <v>171.3857024403618</v>
      </c>
      <c r="L2" s="23">
        <f>[2]R!L2*247.11</f>
        <v>171.3857024403618</v>
      </c>
      <c r="M2" s="23">
        <f>[2]R!M2*247.11</f>
        <v>171.3857024403618</v>
      </c>
      <c r="N2" s="23">
        <f>[2]R!N2*247.11</f>
        <v>171.3857024403618</v>
      </c>
    </row>
    <row r="3" spans="1:59" x14ac:dyDescent="0.25">
      <c r="A3" s="1" t="s">
        <v>1</v>
      </c>
      <c r="B3" s="1" t="s">
        <v>3</v>
      </c>
      <c r="C3" s="23">
        <f>[2]R!C3*247.11</f>
        <v>67.950530906867598</v>
      </c>
      <c r="D3" s="23">
        <f>[2]R!D3*247.11</f>
        <v>67.950530906867598</v>
      </c>
      <c r="E3" s="23">
        <f>[2]R!E3*247.11</f>
        <v>106.3811911339026</v>
      </c>
      <c r="F3" s="23">
        <f>[2]R!F3*247.11</f>
        <v>106.3811911339026</v>
      </c>
      <c r="G3" s="23">
        <f>[2]R!G3*247.11</f>
        <v>106.3811911339026</v>
      </c>
      <c r="H3" s="23">
        <f>[2]R!H3*247.11</f>
        <v>106.3811911339026</v>
      </c>
      <c r="I3" s="23">
        <f>[2]R!I3*247.11</f>
        <v>106.3811911339026</v>
      </c>
      <c r="J3" s="23">
        <f>[2]R!J3*247.11</f>
        <v>106.3811911339026</v>
      </c>
      <c r="K3" s="23">
        <f>[2]R!K3*247.11</f>
        <v>67.950530906867598</v>
      </c>
      <c r="L3" s="23">
        <f>[2]R!L3*247.11</f>
        <v>67.950530906867598</v>
      </c>
      <c r="M3" s="23">
        <f>[2]R!M3*247.11</f>
        <v>67.950530906867598</v>
      </c>
      <c r="N3" s="23">
        <f>[2]R!N3*247.11</f>
        <v>67.950530906867598</v>
      </c>
    </row>
    <row r="4" spans="1:59" x14ac:dyDescent="0.25">
      <c r="A4" s="1" t="s">
        <v>3</v>
      </c>
      <c r="B4" s="1" t="s">
        <v>2</v>
      </c>
      <c r="C4" s="23">
        <f>[2]R!C4*247.11</f>
        <v>58.47896674674066</v>
      </c>
      <c r="D4" s="23">
        <f>[2]R!D4*247.11</f>
        <v>58.555379608722916</v>
      </c>
      <c r="E4" s="23">
        <f>[2]R!E4*247.11</f>
        <v>81.901610177029269</v>
      </c>
      <c r="F4" s="23">
        <f>[2]R!F4*247.11</f>
        <v>83.502734825755127</v>
      </c>
      <c r="G4" s="23">
        <f>[2]R!G4*247.11</f>
        <v>91.956641546002061</v>
      </c>
      <c r="H4" s="23">
        <f>[2]R!H4*247.11</f>
        <v>93.493561557033232</v>
      </c>
      <c r="I4" s="23">
        <f>[2]R!I4*247.11</f>
        <v>84.47247690154083</v>
      </c>
      <c r="J4" s="23">
        <f>[2]R!J4*247.11</f>
        <v>82.662530201836347</v>
      </c>
      <c r="K4" s="23">
        <f>[2]R!K4*247.11</f>
        <v>59.344518265409661</v>
      </c>
      <c r="L4" s="23">
        <f>[2]R!L4*247.11</f>
        <v>58.99074410250531</v>
      </c>
      <c r="M4" s="23">
        <f>[2]R!M4*247.11</f>
        <v>58.770953386961416</v>
      </c>
      <c r="N4" s="23">
        <f>[2]R!N4*247.11</f>
        <v>58.496949248569408</v>
      </c>
    </row>
    <row r="5" spans="1:59" x14ac:dyDescent="0.25">
      <c r="A5" s="1" t="s">
        <v>4</v>
      </c>
      <c r="B5" s="1" t="s">
        <v>3</v>
      </c>
      <c r="C5" s="23">
        <f>[2]R!C5*247.11</f>
        <v>0.87011395216496612</v>
      </c>
      <c r="D5" s="23">
        <f>[2]R!D5*247.11</f>
        <v>0.87380600033953137</v>
      </c>
      <c r="E5" s="23">
        <f>[2]R!E5*247.11</f>
        <v>1.1086175681697108</v>
      </c>
      <c r="F5" s="23">
        <f>[2]R!F5*247.11</f>
        <v>1.2229498761199267</v>
      </c>
      <c r="G5" s="23">
        <f>[2]R!G5*247.11</f>
        <v>1.8673364743319798</v>
      </c>
      <c r="H5" s="23">
        <f>[2]R!H5*247.11</f>
        <v>1.9903057576794205</v>
      </c>
      <c r="I5" s="23">
        <f>[2]R!I5*247.11</f>
        <v>1.2935540804115433</v>
      </c>
      <c r="J5" s="23">
        <f>[2]R!J5*247.11</f>
        <v>1.1625949473627306</v>
      </c>
      <c r="K5" s="23">
        <f>[2]R!K5*247.11</f>
        <v>0.91217798353332902</v>
      </c>
      <c r="L5" s="23">
        <f>[2]R!L5*247.11</f>
        <v>0.89492109663264796</v>
      </c>
      <c r="M5" s="23">
        <f>[2]R!M5*247.11</f>
        <v>0.88424441655603547</v>
      </c>
      <c r="N5" s="23">
        <f>[2]R!N5*247.11</f>
        <v>0.87098243780421281</v>
      </c>
    </row>
    <row r="6" spans="1:59" x14ac:dyDescent="0.25">
      <c r="A6" s="1" t="s">
        <v>5</v>
      </c>
      <c r="B6" s="1" t="s">
        <v>6</v>
      </c>
      <c r="C6" s="23">
        <f>[2]R!C6*247.11</f>
        <v>48.357078928646338</v>
      </c>
      <c r="D6" s="23">
        <f>[2]R!D6*247.11</f>
        <v>46.259337147411294</v>
      </c>
      <c r="E6" s="23">
        <f>[2]R!E6*247.11</f>
        <v>77.707704381044735</v>
      </c>
      <c r="F6" s="23">
        <f>[2]R!F6*247.11</f>
        <v>85.723689322774305</v>
      </c>
      <c r="G6" s="23">
        <f>[2]R!G6*247.11</f>
        <v>60.42095335236224</v>
      </c>
      <c r="H6" s="23">
        <f>[2]R!H6*247.11</f>
        <v>38.124376197036291</v>
      </c>
      <c r="I6" s="23">
        <f>[2]R!I6*247.11</f>
        <v>38.124376197036291</v>
      </c>
      <c r="J6" s="23">
        <f>[2]R!J6*247.11</f>
        <v>38.124376197036291</v>
      </c>
      <c r="K6" s="23">
        <f>[2]R!K6*247.11</f>
        <v>17.463472797983087</v>
      </c>
      <c r="L6" s="23">
        <f>[2]R!L6*247.11</f>
        <v>17.463472797983087</v>
      </c>
      <c r="M6" s="23">
        <f>[2]R!M6*247.11</f>
        <v>30.693300896282778</v>
      </c>
      <c r="N6" s="23">
        <f>[2]R!N6*247.11</f>
        <v>40.008443105556424</v>
      </c>
    </row>
    <row r="7" spans="1:59" x14ac:dyDescent="0.25">
      <c r="A7" s="1" t="s">
        <v>6</v>
      </c>
      <c r="B7" s="1" t="s">
        <v>7</v>
      </c>
      <c r="C7" s="23">
        <f>[2]R!C7*247.11</f>
        <v>48.699182060171857</v>
      </c>
      <c r="D7" s="23">
        <f>[2]R!D7*247.11</f>
        <v>46.799642902995664</v>
      </c>
      <c r="E7" s="23">
        <f>[2]R!E7*247.11</f>
        <v>55.031991656876095</v>
      </c>
      <c r="F7" s="23">
        <f>[2]R!F7*247.11</f>
        <v>62.26899315905699</v>
      </c>
      <c r="G7" s="23">
        <f>[2]R!G7*247.11</f>
        <v>46.374985168478766</v>
      </c>
      <c r="H7" s="23">
        <f>[2]R!H7*247.11</f>
        <v>35.963074132087542</v>
      </c>
      <c r="I7" s="23">
        <f>[2]R!I7*247.11</f>
        <v>36.379326757465307</v>
      </c>
      <c r="J7" s="23">
        <f>[2]R!J7*247.11</f>
        <v>35.870295757998143</v>
      </c>
      <c r="K7" s="23">
        <f>[2]R!K7*247.11</f>
        <v>22.169594363257051</v>
      </c>
      <c r="L7" s="23">
        <f>[2]R!L7*247.11</f>
        <v>15.993614330361293</v>
      </c>
      <c r="M7" s="23">
        <f>[2]R!M7*247.11</f>
        <v>33.742685979870267</v>
      </c>
      <c r="N7" s="23">
        <f>[2]R!N7*247.11</f>
        <v>41.683163453911177</v>
      </c>
    </row>
    <row r="8" spans="1:59" x14ac:dyDescent="0.25">
      <c r="A8" s="1" t="s">
        <v>7</v>
      </c>
      <c r="B8" s="1" t="s">
        <v>8</v>
      </c>
      <c r="C8" s="23">
        <f>[2]R!C8*247.11</f>
        <v>85.257170104771234</v>
      </c>
      <c r="D8" s="23">
        <f>[2]R!D8*247.11</f>
        <v>81.195769621983388</v>
      </c>
      <c r="E8" s="23">
        <f>[2]R!E8*247.11</f>
        <v>135.45385354598193</v>
      </c>
      <c r="F8" s="23">
        <f>[2]R!F8*247.11</f>
        <v>149.76157900536157</v>
      </c>
      <c r="G8" s="23">
        <f>[2]R!G8*247.11</f>
        <v>115.7275993530465</v>
      </c>
      <c r="H8" s="23">
        <f>[2]R!H8*247.11</f>
        <v>87.94982763643236</v>
      </c>
      <c r="I8" s="23">
        <f>[2]R!I8*247.11</f>
        <v>88.956011763083055</v>
      </c>
      <c r="J8" s="23">
        <f>[2]R!J8*247.11</f>
        <v>87.729108901463832</v>
      </c>
      <c r="K8" s="23">
        <f>[2]R!K8*247.11</f>
        <v>42.429681764602343</v>
      </c>
      <c r="L8" s="23">
        <f>[2]R!L8*247.11</f>
        <v>36.063451052507354</v>
      </c>
      <c r="M8" s="23">
        <f>[2]R!M8*247.11</f>
        <v>57.525041769590061</v>
      </c>
      <c r="N8" s="23">
        <f>[2]R!N8*247.11</f>
        <v>71.00511490611386</v>
      </c>
    </row>
    <row r="9" spans="1:59" x14ac:dyDescent="0.25">
      <c r="A9" s="1" t="s">
        <v>8</v>
      </c>
      <c r="B9" s="1" t="s">
        <v>9</v>
      </c>
      <c r="C9" s="23">
        <f>[2]R!C9*247.11</f>
        <v>74.673174572742113</v>
      </c>
      <c r="D9" s="23">
        <f>[2]R!D9*247.11</f>
        <v>71.115964464919614</v>
      </c>
      <c r="E9" s="23">
        <f>[2]R!E9*247.11</f>
        <v>118.63834138477583</v>
      </c>
      <c r="F9" s="23">
        <f>[2]R!F9*247.11</f>
        <v>131.16987720345452</v>
      </c>
      <c r="G9" s="23">
        <f>[2]R!G9*247.11</f>
        <v>101.36094382155413</v>
      </c>
      <c r="H9" s="23">
        <f>[2]R!H9*247.11</f>
        <v>77.031560215606518</v>
      </c>
      <c r="I9" s="23">
        <f>[2]R!I9*247.11</f>
        <v>77.912834633340267</v>
      </c>
      <c r="J9" s="23">
        <f>[2]R!J9*247.11</f>
        <v>76.838241945629633</v>
      </c>
      <c r="K9" s="23">
        <f>[2]R!K9*247.11</f>
        <v>37.162376250355202</v>
      </c>
      <c r="L9" s="23">
        <f>[2]R!L9*247.11</f>
        <v>31.586462145413343</v>
      </c>
      <c r="M9" s="23">
        <f>[2]R!M9*247.11</f>
        <v>50.383768087612026</v>
      </c>
      <c r="N9" s="23">
        <f>[2]R!N9*247.11</f>
        <v>62.190397997330784</v>
      </c>
    </row>
    <row r="10" spans="1:59" x14ac:dyDescent="0.25">
      <c r="A10" s="1" t="s">
        <v>9</v>
      </c>
      <c r="B10" s="1" t="s">
        <v>10</v>
      </c>
      <c r="C10" s="23">
        <f>[2]R!C10*247.11</f>
        <v>335.04559811329062</v>
      </c>
      <c r="D10" s="23">
        <f>[2]R!D10*247.11</f>
        <v>319.08501260170198</v>
      </c>
      <c r="E10" s="23">
        <f>[2]R!E10*247.11</f>
        <v>532.3096851829921</v>
      </c>
      <c r="F10" s="23">
        <f>[2]R!F10*247.11</f>
        <v>588.30593032636318</v>
      </c>
      <c r="G10" s="23">
        <f>[2]R!G10*247.11</f>
        <v>453.54525521657166</v>
      </c>
      <c r="H10" s="23">
        <f>[2]R!H10*247.11</f>
        <v>343.39903436742583</v>
      </c>
      <c r="I10" s="23">
        <f>[2]R!I10*247.11</f>
        <v>346.94056156662424</v>
      </c>
      <c r="J10" s="23">
        <f>[2]R!J10*247.11</f>
        <v>342.52521296564549</v>
      </c>
      <c r="K10" s="23">
        <f>[2]R!K10*247.11</f>
        <v>165.64934201634381</v>
      </c>
      <c r="L10" s="23">
        <f>[2]R!L10*247.11</f>
        <v>140.62484744203906</v>
      </c>
      <c r="M10" s="23">
        <f>[2]R!M10*247.11</f>
        <v>226.06323905073802</v>
      </c>
      <c r="N10" s="23">
        <f>[2]R!N10*247.11</f>
        <v>279.03754210451439</v>
      </c>
    </row>
    <row r="11" spans="1:59" x14ac:dyDescent="0.25">
      <c r="A11" s="1" t="s">
        <v>2</v>
      </c>
      <c r="B11" s="1" t="s">
        <v>5</v>
      </c>
      <c r="C11" s="23">
        <f>[2]R!C11*247.11</f>
        <v>19.712705648981711</v>
      </c>
      <c r="D11" s="23">
        <f>[2]R!D11*247.11</f>
        <v>19.799993407667809</v>
      </c>
      <c r="E11" s="23">
        <f>[2]R!E11*247.11</f>
        <v>43.712840096319709</v>
      </c>
      <c r="F11" s="23">
        <f>[2]R!F11*247.11</f>
        <v>47.653543329253175</v>
      </c>
      <c r="G11" s="23">
        <f>[2]R!G11*247.11</f>
        <v>66.946758116192683</v>
      </c>
      <c r="H11" s="23">
        <f>[2]R!H11*247.11</f>
        <v>70.176446687232911</v>
      </c>
      <c r="I11" s="23">
        <f>[2]R!I11*247.11</f>
        <v>49.998150351130256</v>
      </c>
      <c r="J11" s="23">
        <f>[2]R!J11*247.11</f>
        <v>45.596163103778942</v>
      </c>
      <c r="K11" s="23">
        <f>[2]R!K11*247.11</f>
        <v>20.706006203828508</v>
      </c>
      <c r="L11" s="23">
        <f>[2]R!L11*247.11</f>
        <v>20.298809858997561</v>
      </c>
      <c r="M11" s="23">
        <f>[2]R!M11*247.11</f>
        <v>20.046669052476204</v>
      </c>
      <c r="N11" s="23">
        <f>[2]R!N11*247.11</f>
        <v>19.733240325368907</v>
      </c>
    </row>
    <row r="12" spans="1:59" x14ac:dyDescent="0.25">
      <c r="A12" s="1" t="s">
        <v>11</v>
      </c>
      <c r="B12" s="1" t="s">
        <v>10</v>
      </c>
      <c r="C12" s="23">
        <f>[2]R!C12*247.11</f>
        <v>345.71396039009466</v>
      </c>
      <c r="D12" s="23">
        <f>[2]R!D12*247.11</f>
        <v>287.05125177244912</v>
      </c>
      <c r="E12" s="23">
        <f>[2]R!E12*247.11</f>
        <v>823.31838063367434</v>
      </c>
      <c r="F12" s="23">
        <f>[2]R!F12*247.11</f>
        <v>1009.5760137481135</v>
      </c>
      <c r="G12" s="23">
        <f>[2]R!G12*247.11</f>
        <v>1113.5848730868877</v>
      </c>
      <c r="H12" s="23">
        <f>[2]R!H12*247.11</f>
        <v>1055.9272313889778</v>
      </c>
      <c r="I12" s="23">
        <f>[2]R!I12*247.11</f>
        <v>946.50697796657448</v>
      </c>
      <c r="J12" s="23">
        <f>[2]R!J12*247.11</f>
        <v>844.77068526806215</v>
      </c>
      <c r="K12" s="23">
        <f>[2]R!K12*247.11</f>
        <v>586.03179548770868</v>
      </c>
      <c r="L12" s="23">
        <f>[2]R!L12*247.11</f>
        <v>739.94323445486475</v>
      </c>
      <c r="M12" s="23">
        <f>[2]R!M12*247.11</f>
        <v>454.39228277568765</v>
      </c>
      <c r="N12" s="23">
        <f>[2]R!N12*247.11</f>
        <v>250.81044461850738</v>
      </c>
    </row>
    <row r="13" spans="1:59" x14ac:dyDescent="0.25">
      <c r="A13" s="1" t="s">
        <v>10</v>
      </c>
      <c r="B13" s="1" t="s">
        <v>12</v>
      </c>
      <c r="C13" s="23">
        <f>[2]R!C13*247.11</f>
        <v>348.75359976411897</v>
      </c>
      <c r="D13" s="23">
        <f>[2]R!D13*247.11</f>
        <v>344.86472700899799</v>
      </c>
      <c r="E13" s="23">
        <f>[2]R!E13*247.11</f>
        <v>482.97753925910274</v>
      </c>
      <c r="F13" s="23">
        <f>[2]R!F13*247.11</f>
        <v>630.70401695985538</v>
      </c>
      <c r="G13" s="23">
        <f>[2]R!G13*247.11</f>
        <v>776.60401344705394</v>
      </c>
      <c r="H13" s="23">
        <f>[2]R!H13*247.11</f>
        <v>792.53328983011681</v>
      </c>
      <c r="I13" s="23">
        <f>[2]R!I13*247.11</f>
        <v>487.23891460089885</v>
      </c>
      <c r="J13" s="23">
        <f>[2]R!J13*247.11</f>
        <v>376.28098022005145</v>
      </c>
      <c r="K13" s="23">
        <f>[2]R!K13*247.11</f>
        <v>358.95100640273279</v>
      </c>
      <c r="L13" s="23">
        <f>[2]R!L13*247.11</f>
        <v>429.2433172664368</v>
      </c>
      <c r="M13" s="23">
        <f>[2]R!M13*247.11</f>
        <v>457.56992445718089</v>
      </c>
      <c r="N13" s="23">
        <f>[2]R!N13*247.11</f>
        <v>402.80137392278834</v>
      </c>
    </row>
    <row r="14" spans="1:59" x14ac:dyDescent="0.25">
      <c r="A14" s="1" t="s">
        <v>14</v>
      </c>
      <c r="B14" s="1" t="s">
        <v>5</v>
      </c>
      <c r="C14" s="23">
        <f>[2]R!C14*247.11</f>
        <v>18.573946828435865</v>
      </c>
      <c r="D14" s="23">
        <f>[2]R!D14*247.11</f>
        <v>26.729763271223785</v>
      </c>
      <c r="E14" s="23">
        <f>[2]R!E14*247.11</f>
        <v>48.67105859117077</v>
      </c>
      <c r="F14" s="23">
        <f>[2]R!F14*247.11</f>
        <v>67.15273574348781</v>
      </c>
      <c r="G14" s="23">
        <f>[2]R!G14*247.11</f>
        <v>58.556095875074917</v>
      </c>
      <c r="H14" s="23">
        <f>[2]R!H14*247.11</f>
        <v>64.218668148435995</v>
      </c>
      <c r="I14" s="23">
        <f>[2]R!I14*247.11</f>
        <v>45.768023518595321</v>
      </c>
      <c r="J14" s="23">
        <f>[2]R!J14*247.11</f>
        <v>42.335813660838724</v>
      </c>
      <c r="K14" s="23">
        <f>[2]R!K14*247.11</f>
        <v>21.540611367384891</v>
      </c>
      <c r="L14" s="23">
        <f>[2]R!L14*247.11</f>
        <v>25.009377592719929</v>
      </c>
      <c r="M14" s="23">
        <f>[2]R!M14*247.11</f>
        <v>23.389940468580988</v>
      </c>
      <c r="N14" s="23">
        <f>[2]R!N14*247.11</f>
        <v>31.226666783492696</v>
      </c>
    </row>
    <row r="15" spans="1:59" x14ac:dyDescent="0.25">
      <c r="A15" s="1" t="s">
        <v>15</v>
      </c>
      <c r="B15" s="1" t="s">
        <v>14</v>
      </c>
      <c r="C15" s="23">
        <f>[2]R!C15*247.11</f>
        <v>58.625282692596862</v>
      </c>
      <c r="D15" s="23">
        <f>[2]R!D15*247.11</f>
        <v>58.515708892513089</v>
      </c>
      <c r="E15" s="23">
        <f>[2]R!E15*247.11</f>
        <v>122.20848579490547</v>
      </c>
      <c r="F15" s="23">
        <f>[2]R!F15*247.11</f>
        <v>124.52891660198372</v>
      </c>
      <c r="G15" s="23">
        <f>[2]R!G15*247.11</f>
        <v>121.65758467107773</v>
      </c>
      <c r="H15" s="23">
        <f>[2]R!H15*247.11</f>
        <v>121.14772488050214</v>
      </c>
      <c r="I15" s="23">
        <f>[2]R!I15*247.11</f>
        <v>124.97012627303194</v>
      </c>
      <c r="J15" s="23">
        <f>[2]R!J15*247.11</f>
        <v>124.15123973592367</v>
      </c>
      <c r="K15" s="23">
        <f>[2]R!K15*247.11</f>
        <v>63.435467893698387</v>
      </c>
      <c r="L15" s="23">
        <f>[2]R!L15*247.11</f>
        <v>61.479504594238144</v>
      </c>
      <c r="M15" s="23">
        <f>[2]R!M15*247.11</f>
        <v>61.469583554729212</v>
      </c>
      <c r="N15" s="23">
        <f>[2]R!N15*247.11</f>
        <v>60.531087682240724</v>
      </c>
    </row>
    <row r="16" spans="1:59" x14ac:dyDescent="0.25">
      <c r="A16" s="1" t="s">
        <v>16</v>
      </c>
      <c r="B16" s="1" t="s">
        <v>14</v>
      </c>
      <c r="C16" s="23">
        <f>[2]R!C16*247.11</f>
        <v>51.673107566077213</v>
      </c>
      <c r="D16" s="23">
        <f>[2]R!D16*247.11</f>
        <v>79.404413830753654</v>
      </c>
      <c r="E16" s="23">
        <f>[2]R!E16*247.11</f>
        <v>148.85524606619123</v>
      </c>
      <c r="F16" s="23">
        <f>[2]R!F16*247.11</f>
        <v>215.45565930988806</v>
      </c>
      <c r="G16" s="23">
        <f>[2]R!G16*247.11</f>
        <v>182.66793470047443</v>
      </c>
      <c r="H16" s="23">
        <f>[2]R!H16*247.11</f>
        <v>202.03265513340168</v>
      </c>
      <c r="I16" s="23">
        <f>[2]R!I16*247.11</f>
        <v>125.17294702087057</v>
      </c>
      <c r="J16" s="23">
        <f>[2]R!J16*247.11</f>
        <v>113.56200022233065</v>
      </c>
      <c r="K16" s="23">
        <f>[2]R!K16*247.11</f>
        <v>56.570499702656427</v>
      </c>
      <c r="L16" s="23">
        <f>[2]R!L16*247.11</f>
        <v>71.260458587423969</v>
      </c>
      <c r="M16" s="23">
        <f>[2]R!M16*247.11</f>
        <v>65.746115442346238</v>
      </c>
      <c r="N16" s="23">
        <f>[2]R!N16*247.11</f>
        <v>93.167798945904408</v>
      </c>
    </row>
    <row r="17" spans="1:14" x14ac:dyDescent="0.25">
      <c r="A17" s="1" t="s">
        <v>17</v>
      </c>
      <c r="B17" s="1" t="s">
        <v>15</v>
      </c>
      <c r="C17" s="23">
        <f>[2]R!C17*247.11</f>
        <v>24.389836840207934</v>
      </c>
      <c r="D17" s="23">
        <f>[2]R!D17*247.11</f>
        <v>24.379915929198511</v>
      </c>
      <c r="E17" s="23">
        <f>[2]R!E17*247.11</f>
        <v>35.105255525945587</v>
      </c>
      <c r="F17" s="23">
        <f>[2]R!F17*247.11</f>
        <v>35.259733944144081</v>
      </c>
      <c r="G17" s="23">
        <f>[2]R!G17*247.11</f>
        <v>35.06935331673089</v>
      </c>
      <c r="H17" s="23">
        <f>[2]R!H17*247.11</f>
        <v>35.036382474380048</v>
      </c>
      <c r="I17" s="23">
        <f>[2]R!I17*247.11</f>
        <v>35.289719419091121</v>
      </c>
      <c r="J17" s="23">
        <f>[2]R!J17*247.11</f>
        <v>35.234224441727555</v>
      </c>
      <c r="K17" s="23">
        <f>[2]R!K17*247.11</f>
        <v>24.830420021492017</v>
      </c>
      <c r="L17" s="23">
        <f>[2]R!L17*247.11</f>
        <v>24.650062124383215</v>
      </c>
      <c r="M17" s="23">
        <f>[2]R!M17*247.11</f>
        <v>24.649151548544221</v>
      </c>
      <c r="N17" s="23">
        <f>[2]R!N17*247.11</f>
        <v>24.563206125170026</v>
      </c>
    </row>
    <row r="18" spans="1:14" x14ac:dyDescent="0.25">
      <c r="A18" s="1" t="s">
        <v>18</v>
      </c>
      <c r="B18" s="1" t="s">
        <v>17</v>
      </c>
      <c r="C18" s="23">
        <f>[2]R!C18*247.11</f>
        <v>71.528813445908739</v>
      </c>
      <c r="D18" s="23">
        <f>[2]R!D18*247.11</f>
        <v>71.506256283186147</v>
      </c>
      <c r="E18" s="23">
        <f>[2]R!E18*247.11</f>
        <v>102.69453591691658</v>
      </c>
      <c r="F18" s="23">
        <f>[2]R!F18*247.11</f>
        <v>102.97877835895881</v>
      </c>
      <c r="G18" s="23">
        <f>[2]R!G18*247.11</f>
        <v>101.99683949148826</v>
      </c>
      <c r="H18" s="23">
        <f>[2]R!H18*247.11</f>
        <v>102.03060564560514</v>
      </c>
      <c r="I18" s="23">
        <f>[2]R!I18*247.11</f>
        <v>102.60870840843737</v>
      </c>
      <c r="J18" s="23">
        <f>[2]R!J18*247.11</f>
        <v>102.54510461516128</v>
      </c>
      <c r="K18" s="23">
        <f>[2]R!K18*247.11</f>
        <v>72.228151077496932</v>
      </c>
      <c r="L18" s="23">
        <f>[2]R!L18*247.11</f>
        <v>72.119513094529211</v>
      </c>
      <c r="M18" s="23">
        <f>[2]R!M18*247.11</f>
        <v>72.117449386187829</v>
      </c>
      <c r="N18" s="23">
        <f>[2]R!N18*247.11</f>
        <v>71.922561944708704</v>
      </c>
    </row>
    <row r="19" spans="1:14" x14ac:dyDescent="0.25">
      <c r="A19" s="1" t="s">
        <v>19</v>
      </c>
      <c r="B19" s="1" t="s">
        <v>16</v>
      </c>
      <c r="C19" s="23">
        <f>[2]R!C19*247.11</f>
        <v>21.256485101998713</v>
      </c>
      <c r="D19" s="23">
        <f>[2]R!D19*247.11</f>
        <v>20.618478620027542</v>
      </c>
      <c r="E19" s="23">
        <f>[2]R!E19*247.11</f>
        <v>47.97871559988122</v>
      </c>
      <c r="F19" s="23">
        <f>[2]R!F19*247.11</f>
        <v>66.730784041581018</v>
      </c>
      <c r="G19" s="23">
        <f>[2]R!G19*247.11</f>
        <v>72.183853460093047</v>
      </c>
      <c r="H19" s="23">
        <f>[2]R!H19*247.11</f>
        <v>58.264112806583064</v>
      </c>
      <c r="I19" s="23">
        <f>[2]R!I19*247.11</f>
        <v>42.040864971742309</v>
      </c>
      <c r="J19" s="23">
        <f>[2]R!J19*247.11</f>
        <v>40.671790366290544</v>
      </c>
      <c r="K19" s="23">
        <f>[2]R!K19*247.11</f>
        <v>20.965940009805657</v>
      </c>
      <c r="L19" s="23">
        <f>[2]R!L19*247.11</f>
        <v>22.555943556426911</v>
      </c>
      <c r="M19" s="23">
        <f>[2]R!M19*247.11</f>
        <v>23.122755904328137</v>
      </c>
      <c r="N19" s="23">
        <f>[2]R!N19*247.11</f>
        <v>24.295366714363059</v>
      </c>
    </row>
    <row r="20" spans="1:14" x14ac:dyDescent="0.25">
      <c r="A20" s="1" t="s">
        <v>20</v>
      </c>
      <c r="B20" s="1" t="s">
        <v>167</v>
      </c>
      <c r="C20" s="23">
        <f>[2]R!C20*247.11</f>
        <v>12.825627711874729</v>
      </c>
      <c r="D20" s="23">
        <f>[2]R!D20*247.11</f>
        <v>12.825620808040295</v>
      </c>
      <c r="E20" s="23">
        <f>[2]R!E20*247.11</f>
        <v>27.935275892332299</v>
      </c>
      <c r="F20" s="23">
        <f>[2]R!F20*247.11</f>
        <v>27.935275892332299</v>
      </c>
      <c r="G20" s="23">
        <f>[2]R!G20*247.11</f>
        <v>30.064848871115693</v>
      </c>
      <c r="H20" s="23">
        <f>[2]R!H20*247.11</f>
        <v>31.919917783383248</v>
      </c>
      <c r="I20" s="23">
        <f>[2]R!I20*247.11</f>
        <v>30.816627347868931</v>
      </c>
      <c r="J20" s="23">
        <f>[2]R!J20*247.11</f>
        <v>29.672005546497385</v>
      </c>
      <c r="K20" s="23">
        <f>[2]R!K20*247.11</f>
        <v>12.759014485497444</v>
      </c>
      <c r="L20" s="23">
        <f>[2]R!L20*247.11</f>
        <v>12.759014485497444</v>
      </c>
      <c r="M20" s="23">
        <f>[2]R!M20*247.11</f>
        <v>12.759014485497444</v>
      </c>
      <c r="N20" s="23">
        <f>[2]R!N20*247.11</f>
        <v>17.57089730826398</v>
      </c>
    </row>
    <row r="21" spans="1:14" x14ac:dyDescent="0.25">
      <c r="A21" s="1" t="s">
        <v>21</v>
      </c>
      <c r="B21" s="1" t="s">
        <v>20</v>
      </c>
      <c r="C21" s="23">
        <f>[2]R!C21*247.11</f>
        <v>30.964171575632047</v>
      </c>
      <c r="D21" s="23">
        <f>[2]R!D21*247.11</f>
        <v>32.281673002856145</v>
      </c>
      <c r="E21" s="23">
        <f>[2]R!E21*247.11</f>
        <v>75.160600565852377</v>
      </c>
      <c r="F21" s="23">
        <f>[2]R!F21*247.11</f>
        <v>93.555169844035376</v>
      </c>
      <c r="G21" s="23">
        <f>[2]R!G21*247.11</f>
        <v>77.118376771205746</v>
      </c>
      <c r="H21" s="23">
        <f>[2]R!H21*247.11</f>
        <v>70.054958485449134</v>
      </c>
      <c r="I21" s="23">
        <f>[2]R!I21*247.11</f>
        <v>67.127568885634759</v>
      </c>
      <c r="J21" s="23">
        <f>[2]R!J21*247.11</f>
        <v>66.624972133552291</v>
      </c>
      <c r="K21" s="23">
        <f>[2]R!K21*247.11</f>
        <v>30.645705858866442</v>
      </c>
      <c r="L21" s="23">
        <f>[2]R!L21*247.11</f>
        <v>30.493928309715006</v>
      </c>
      <c r="M21" s="23">
        <f>[2]R!M21*247.11</f>
        <v>30.636686097297986</v>
      </c>
      <c r="N21" s="23">
        <f>[2]R!N21*247.11</f>
        <v>29.838902055619215</v>
      </c>
    </row>
    <row r="22" spans="1:14" x14ac:dyDescent="0.25">
      <c r="A22" s="1" t="s">
        <v>165</v>
      </c>
      <c r="B22" s="1" t="s">
        <v>168</v>
      </c>
      <c r="C22" s="23">
        <f>[2]R!C22*247.11</f>
        <v>39.712393496294631</v>
      </c>
      <c r="D22" s="23">
        <f>[2]R!D22*247.11</f>
        <v>40.061869418216112</v>
      </c>
      <c r="E22" s="23">
        <f>[2]R!E22*247.11</f>
        <v>95.226551234061873</v>
      </c>
      <c r="F22" s="23">
        <f>[2]R!F22*247.11</f>
        <v>104.34672139463528</v>
      </c>
      <c r="G22" s="23">
        <f>[2]R!G22*247.11</f>
        <v>113.05857269324306</v>
      </c>
      <c r="H22" s="23">
        <f>[2]R!H22*247.11</f>
        <v>100.79292057239599</v>
      </c>
      <c r="I22" s="23">
        <f>[2]R!I22*247.11</f>
        <v>86.121802288958591</v>
      </c>
      <c r="J22" s="23">
        <f>[2]R!J22*247.11</f>
        <v>85.15308855451535</v>
      </c>
      <c r="K22" s="23">
        <f>[2]R!K22*247.11</f>
        <v>40.961976351251195</v>
      </c>
      <c r="L22" s="23">
        <f>[2]R!L22*247.11</f>
        <v>39.218857522736847</v>
      </c>
      <c r="M22" s="23">
        <f>[2]R!M22*247.11</f>
        <v>39.507214749947728</v>
      </c>
      <c r="N22" s="23">
        <f>[2]R!N22*247.11</f>
        <v>39.018516452893572</v>
      </c>
    </row>
    <row r="23" spans="1:14" x14ac:dyDescent="0.25">
      <c r="A23" s="1" t="s">
        <v>22</v>
      </c>
      <c r="B23" s="1" t="s">
        <v>0</v>
      </c>
      <c r="C23" s="23">
        <f>[2]R!C23*247.11</f>
        <v>67.311939697641506</v>
      </c>
      <c r="D23" s="23">
        <f>[2]R!D23*247.11</f>
        <v>67.311939697641506</v>
      </c>
      <c r="E23" s="23">
        <f>[2]R!E23*247.11</f>
        <v>116.97866135408086</v>
      </c>
      <c r="F23" s="23">
        <f>[2]R!F23*247.11</f>
        <v>116.97866135408086</v>
      </c>
      <c r="G23" s="23">
        <f>[2]R!G23*247.11</f>
        <v>116.97866135408086</v>
      </c>
      <c r="H23" s="23">
        <f>[2]R!H23*247.11</f>
        <v>116.97866135408086</v>
      </c>
      <c r="I23" s="23">
        <f>[2]R!I23*247.11</f>
        <v>116.97866135408086</v>
      </c>
      <c r="J23" s="23">
        <f>[2]R!J23*247.11</f>
        <v>116.97866135408086</v>
      </c>
      <c r="K23" s="23">
        <f>[2]R!K23*247.11</f>
        <v>67.311939697641506</v>
      </c>
      <c r="L23" s="23">
        <f>[2]R!L23*247.11</f>
        <v>67.311939697641506</v>
      </c>
      <c r="M23" s="23">
        <f>[2]R!M23*247.11</f>
        <v>67.311939697641506</v>
      </c>
      <c r="N23" s="23">
        <f>[2]R!N23*247.11</f>
        <v>67.311939697641506</v>
      </c>
    </row>
    <row r="24" spans="1:14" x14ac:dyDescent="0.25">
      <c r="A24" s="1" t="s">
        <v>168</v>
      </c>
      <c r="B24" s="1" t="s">
        <v>19</v>
      </c>
      <c r="C24" s="23">
        <f>[2]R!C24*247.11</f>
        <v>14.621722827703099</v>
      </c>
      <c r="D24" s="23">
        <f>[2]R!D24*247.11</f>
        <v>14.621722827703099</v>
      </c>
      <c r="E24" s="23">
        <f>[2]R!E24*247.11</f>
        <v>40.956589752112961</v>
      </c>
      <c r="F24" s="23">
        <f>[2]R!F24*247.11</f>
        <v>32.013590209289134</v>
      </c>
      <c r="G24" s="23">
        <f>[2]R!G24*247.11</f>
        <v>39.416336779291136</v>
      </c>
      <c r="H24" s="23">
        <f>[2]R!H24*247.11</f>
        <v>32.013590209289134</v>
      </c>
      <c r="I24" s="23">
        <f>[2]R!I24*247.11</f>
        <v>32.013590209289134</v>
      </c>
      <c r="J24" s="23">
        <f>[2]R!J24*247.11</f>
        <v>32.013590209289134</v>
      </c>
      <c r="K24" s="23">
        <f>[2]R!K24*247.11</f>
        <v>14.621722827703099</v>
      </c>
      <c r="L24" s="23">
        <f>[2]R!L24*247.11</f>
        <v>14.621722827703099</v>
      </c>
      <c r="M24" s="23">
        <f>[2]R!M24*247.11</f>
        <v>15.817047821253006</v>
      </c>
      <c r="N24" s="23">
        <f>[2]R!N24*247.11</f>
        <v>16.781720543142125</v>
      </c>
    </row>
    <row r="25" spans="1:14" x14ac:dyDescent="0.25">
      <c r="A25" s="1" t="s">
        <v>167</v>
      </c>
      <c r="B25" s="1" t="s">
        <v>169</v>
      </c>
      <c r="C25" s="23">
        <f>[2]R!C25*247.11</f>
        <v>19.848358864561057</v>
      </c>
      <c r="D25" s="23">
        <f>[2]R!D25*247.11</f>
        <v>19.848348180500484</v>
      </c>
      <c r="E25" s="23">
        <f>[2]R!E25*247.11</f>
        <v>43.231364058553787</v>
      </c>
      <c r="F25" s="23">
        <f>[2]R!F25*247.11</f>
        <v>43.231364058553787</v>
      </c>
      <c r="G25" s="23">
        <f>[2]R!G25*247.11</f>
        <v>43.231364058553787</v>
      </c>
      <c r="H25" s="23">
        <f>[2]R!H25*247.11</f>
        <v>43.231364058553787</v>
      </c>
      <c r="I25" s="23">
        <f>[2]R!I25*247.11</f>
        <v>43.231364058553787</v>
      </c>
      <c r="J25" s="23">
        <f>[2]R!J25*247.11</f>
        <v>43.231364058553787</v>
      </c>
      <c r="K25" s="23">
        <f>[2]R!K25*247.11</f>
        <v>19.745271261212139</v>
      </c>
      <c r="L25" s="23">
        <f>[2]R!L25*247.11</f>
        <v>19.745271261212139</v>
      </c>
      <c r="M25" s="23">
        <f>[2]R!M25*247.11</f>
        <v>19.745271261212139</v>
      </c>
      <c r="N25" s="23">
        <f>[2]R!N25*247.11</f>
        <v>27.191922546128225</v>
      </c>
    </row>
    <row r="26" spans="1:14" x14ac:dyDescent="0.25">
      <c r="A26" s="1" t="s">
        <v>169</v>
      </c>
      <c r="B26" s="1" t="s">
        <v>19</v>
      </c>
      <c r="C26" s="23">
        <f>[2]R!C26*247.11</f>
        <v>12.352767183104508</v>
      </c>
      <c r="D26" s="23">
        <f>[2]R!D26*247.11</f>
        <v>12.460883619101127</v>
      </c>
      <c r="E26" s="23">
        <f>[2]R!E26*247.11</f>
        <v>23.05356844647309</v>
      </c>
      <c r="F26" s="23">
        <f>[2]R!F26*247.11</f>
        <v>32.318285823914103</v>
      </c>
      <c r="G26" s="23">
        <f>[2]R!G26*247.11</f>
        <v>28.384420863454295</v>
      </c>
      <c r="H26" s="23">
        <f>[2]R!H26*247.11</f>
        <v>27.927750215858786</v>
      </c>
      <c r="I26" s="23">
        <f>[2]R!I26*247.11</f>
        <v>23.05356844647309</v>
      </c>
      <c r="J26" s="23">
        <f>[2]R!J26*247.11</f>
        <v>23.05356844647309</v>
      </c>
      <c r="K26" s="23">
        <f>[2]R!K26*247.11</f>
        <v>11.416708717545179</v>
      </c>
      <c r="L26" s="23">
        <f>[2]R!L26*247.11</f>
        <v>12.146871795938745</v>
      </c>
      <c r="M26" s="23">
        <f>[2]R!M26*247.11</f>
        <v>11.390143754091961</v>
      </c>
      <c r="N26" s="23">
        <f>[2]R!N26*247.11</f>
        <v>14.50037169216567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H19" sqref="H19"/>
    </sheetView>
  </sheetViews>
  <sheetFormatPr defaultRowHeight="15" x14ac:dyDescent="0.25"/>
  <sheetData>
    <row r="1" spans="1:14" x14ac:dyDescent="0.25"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69</v>
      </c>
      <c r="H1" s="30" t="s">
        <v>70</v>
      </c>
      <c r="I1" s="30" t="s">
        <v>71</v>
      </c>
      <c r="J1" s="30" t="s">
        <v>72</v>
      </c>
      <c r="K1" s="30" t="s">
        <v>73</v>
      </c>
      <c r="L1" s="30" t="s">
        <v>74</v>
      </c>
      <c r="M1" s="30" t="s">
        <v>75</v>
      </c>
      <c r="N1" s="30" t="s">
        <v>76</v>
      </c>
    </row>
    <row r="2" spans="1:14" x14ac:dyDescent="0.25">
      <c r="A2" s="1" t="s">
        <v>0</v>
      </c>
      <c r="B2" s="1" t="s">
        <v>1</v>
      </c>
      <c r="C2">
        <v>216.0224760061453</v>
      </c>
      <c r="D2">
        <v>227.14915624163942</v>
      </c>
      <c r="E2">
        <v>358.56266597018487</v>
      </c>
      <c r="F2">
        <v>353.62460364823488</v>
      </c>
      <c r="G2">
        <v>336.064153254654</v>
      </c>
      <c r="H2">
        <v>423.63467803738058</v>
      </c>
      <c r="I2">
        <v>438.28582483490419</v>
      </c>
      <c r="J2">
        <v>422.88642838619938</v>
      </c>
      <c r="K2">
        <v>238.16234335551428</v>
      </c>
      <c r="L2">
        <v>205.05296333182235</v>
      </c>
      <c r="M2">
        <v>216.01318205037802</v>
      </c>
      <c r="N2">
        <v>217.51774485218516</v>
      </c>
    </row>
    <row r="3" spans="1:14" x14ac:dyDescent="0.25">
      <c r="A3" s="1" t="s">
        <v>1</v>
      </c>
      <c r="B3" s="1" t="s">
        <v>3</v>
      </c>
      <c r="C3">
        <v>80.708460686425155</v>
      </c>
      <c r="D3">
        <v>84.095540600682611</v>
      </c>
      <c r="E3">
        <v>118.58724864609574</v>
      </c>
      <c r="F3">
        <v>114.91592518771424</v>
      </c>
      <c r="G3">
        <v>110.92461620879999</v>
      </c>
      <c r="H3">
        <v>129.43253124799946</v>
      </c>
      <c r="I3">
        <v>132.33548631453925</v>
      </c>
      <c r="J3">
        <v>129.28372888392448</v>
      </c>
      <c r="K3">
        <v>83.328787871739451</v>
      </c>
      <c r="L3">
        <v>72.924349830322541</v>
      </c>
      <c r="M3">
        <v>80.705598383401764</v>
      </c>
      <c r="N3">
        <v>81.168233785477852</v>
      </c>
    </row>
    <row r="4" spans="1:14" x14ac:dyDescent="0.25">
      <c r="A4" s="1" t="s">
        <v>3</v>
      </c>
      <c r="B4" s="1" t="s">
        <v>2</v>
      </c>
      <c r="C4">
        <v>69.521684970422385</v>
      </c>
      <c r="D4">
        <v>72.577861049373539</v>
      </c>
      <c r="E4">
        <v>92.915466246372617</v>
      </c>
      <c r="F4">
        <v>90.843904084558901</v>
      </c>
      <c r="G4">
        <v>95.423114238307122</v>
      </c>
      <c r="H4">
        <v>114.62723294360505</v>
      </c>
      <c r="I4">
        <v>109.78708701487228</v>
      </c>
      <c r="J4">
        <v>104.82679920943391</v>
      </c>
      <c r="K4">
        <v>72.630019042776212</v>
      </c>
      <c r="L4">
        <v>63.245501282292288</v>
      </c>
      <c r="M4">
        <v>69.79292110010573</v>
      </c>
      <c r="N4">
        <v>69.942456212565077</v>
      </c>
    </row>
    <row r="5" spans="1:14" x14ac:dyDescent="0.25">
      <c r="A5" s="1" t="s">
        <v>4</v>
      </c>
      <c r="B5" s="1" t="s">
        <v>3</v>
      </c>
      <c r="C5">
        <v>0.87011395216496612</v>
      </c>
      <c r="D5">
        <v>0.87380600033953137</v>
      </c>
      <c r="E5">
        <v>1.1086175681697108</v>
      </c>
      <c r="F5">
        <v>1.2229498761199267</v>
      </c>
      <c r="G5">
        <v>1.8673364743319798</v>
      </c>
      <c r="H5">
        <v>1.9903057576794205</v>
      </c>
      <c r="I5">
        <v>1.2935540804115433</v>
      </c>
      <c r="J5">
        <v>1.1625949473627306</v>
      </c>
      <c r="K5">
        <v>0.91217798353332902</v>
      </c>
      <c r="L5">
        <v>0.89492109663264796</v>
      </c>
      <c r="M5">
        <v>0.88424441655603547</v>
      </c>
      <c r="N5">
        <v>0.87098243780421281</v>
      </c>
    </row>
    <row r="6" spans="1:14" x14ac:dyDescent="0.25">
      <c r="A6" s="1" t="s">
        <v>5</v>
      </c>
      <c r="B6" s="1" t="s">
        <v>6</v>
      </c>
      <c r="C6">
        <v>59.286616630305133</v>
      </c>
      <c r="D6">
        <v>57.083701358353018</v>
      </c>
      <c r="E6">
        <v>86.769024016966071</v>
      </c>
      <c r="F6">
        <v>83.693797175300276</v>
      </c>
      <c r="G6">
        <v>58.635118187496829</v>
      </c>
      <c r="H6">
        <v>64.823968822198935</v>
      </c>
      <c r="I6">
        <v>55.609673806609521</v>
      </c>
      <c r="J6">
        <v>48.353933309663297</v>
      </c>
      <c r="K6">
        <v>18.718105142499674</v>
      </c>
      <c r="L6">
        <v>20.538419837289517</v>
      </c>
      <c r="M6">
        <v>41.429658633600155</v>
      </c>
      <c r="N6">
        <v>51.475291256019943</v>
      </c>
    </row>
    <row r="7" spans="1:14" x14ac:dyDescent="0.25">
      <c r="A7" s="1" t="s">
        <v>6</v>
      </c>
      <c r="B7" s="1" t="s">
        <v>7</v>
      </c>
      <c r="C7">
        <v>56.964538854465296</v>
      </c>
      <c r="D7">
        <v>55.183673677577076</v>
      </c>
      <c r="E7">
        <v>63.03588509022682</v>
      </c>
      <c r="F7">
        <v>60.425812555970715</v>
      </c>
      <c r="G7">
        <v>45.313240983045112</v>
      </c>
      <c r="H7">
        <v>50.460640312890014</v>
      </c>
      <c r="I7">
        <v>45.205869621994367</v>
      </c>
      <c r="J7">
        <v>41.102890319423977</v>
      </c>
      <c r="K7">
        <v>24.065288637276478</v>
      </c>
      <c r="L7">
        <v>21.226325289650827</v>
      </c>
      <c r="M7">
        <v>44.304151769634949</v>
      </c>
      <c r="N7">
        <v>51.247535741642899</v>
      </c>
    </row>
    <row r="8" spans="1:14" x14ac:dyDescent="0.25">
      <c r="A8" s="1" t="s">
        <v>7</v>
      </c>
      <c r="B8" s="1" t="s">
        <v>8</v>
      </c>
      <c r="C8">
        <v>104.23516480464832</v>
      </c>
      <c r="D8">
        <v>100.00942244540026</v>
      </c>
      <c r="E8">
        <v>151.2083514500398</v>
      </c>
      <c r="F8">
        <v>146.2388531104956</v>
      </c>
      <c r="G8">
        <v>113.01424685914515</v>
      </c>
      <c r="H8">
        <v>125.51589009342878</v>
      </c>
      <c r="I8">
        <v>112.7357943300553</v>
      </c>
      <c r="J8">
        <v>101.61975131292078</v>
      </c>
      <c r="K8">
        <v>44.591745562150074</v>
      </c>
      <c r="L8">
        <v>41.392711647962727</v>
      </c>
      <c r="M8">
        <v>76.082445875212301</v>
      </c>
      <c r="N8">
        <v>90.909529733004803</v>
      </c>
    </row>
    <row r="9" spans="1:14" x14ac:dyDescent="0.25">
      <c r="A9" s="1" t="s">
        <v>8</v>
      </c>
      <c r="B9" s="1" t="s">
        <v>9</v>
      </c>
      <c r="C9">
        <v>91.29520307219839</v>
      </c>
      <c r="D9">
        <v>87.594052816990668</v>
      </c>
      <c r="E9">
        <v>132.43704442464812</v>
      </c>
      <c r="F9">
        <v>128.08446954336</v>
      </c>
      <c r="G9">
        <v>98.984432330432711</v>
      </c>
      <c r="H9">
        <v>109.93409658192726</v>
      </c>
      <c r="I9">
        <v>98.740547454950757</v>
      </c>
      <c r="J9">
        <v>89.004472239733815</v>
      </c>
      <c r="K9">
        <v>39.056037125954141</v>
      </c>
      <c r="L9">
        <v>36.254137676973166</v>
      </c>
      <c r="M9">
        <v>66.637418949975114</v>
      </c>
      <c r="N9">
        <v>79.623838977252831</v>
      </c>
    </row>
    <row r="10" spans="1:14" x14ac:dyDescent="0.25">
      <c r="A10" s="1" t="s">
        <v>9</v>
      </c>
      <c r="B10" s="1" t="s">
        <v>10</v>
      </c>
      <c r="C10">
        <v>409.62576043157219</v>
      </c>
      <c r="D10">
        <v>393.01934041449846</v>
      </c>
      <c r="E10">
        <v>594.22207526998454</v>
      </c>
      <c r="F10">
        <v>574.45775910159148</v>
      </c>
      <c r="G10">
        <v>442.84046302698493</v>
      </c>
      <c r="H10">
        <v>491.86227161448642</v>
      </c>
      <c r="I10">
        <v>441.09481106663412</v>
      </c>
      <c r="J10">
        <v>397.48690506920474</v>
      </c>
      <c r="K10">
        <v>174.14841628668998</v>
      </c>
      <c r="L10">
        <v>161.57307992602404</v>
      </c>
      <c r="M10">
        <v>298.99055472820601</v>
      </c>
      <c r="N10">
        <v>357.25837165557073</v>
      </c>
    </row>
    <row r="11" spans="1:14" x14ac:dyDescent="0.25">
      <c r="A11" s="1" t="s">
        <v>2</v>
      </c>
      <c r="B11" s="1" t="s">
        <v>5</v>
      </c>
      <c r="C11">
        <v>34.354503620371418</v>
      </c>
      <c r="D11">
        <v>38.323172603528668</v>
      </c>
      <c r="E11">
        <v>70.344673482492183</v>
      </c>
      <c r="F11">
        <v>66.547126590026977</v>
      </c>
      <c r="G11">
        <v>75.90372146795228</v>
      </c>
      <c r="H11">
        <v>109.77195597768869</v>
      </c>
      <c r="I11">
        <v>101.80198319288981</v>
      </c>
      <c r="J11">
        <v>93.320208360103962</v>
      </c>
      <c r="K11">
        <v>38.875124182257515</v>
      </c>
      <c r="L11">
        <v>27.003503883267157</v>
      </c>
      <c r="M11">
        <v>34.70262742113124</v>
      </c>
      <c r="N11">
        <v>34.89489767966154</v>
      </c>
    </row>
    <row r="12" spans="1:14" x14ac:dyDescent="0.25">
      <c r="A12" s="1" t="s">
        <v>11</v>
      </c>
      <c r="B12" s="1" t="s">
        <v>10</v>
      </c>
      <c r="C12">
        <v>345.71396039009466</v>
      </c>
      <c r="D12">
        <v>287.05125177244912</v>
      </c>
      <c r="E12">
        <v>823.31838063367434</v>
      </c>
      <c r="F12">
        <v>1009.5760137481135</v>
      </c>
      <c r="G12">
        <v>1113.5848730868877</v>
      </c>
      <c r="H12">
        <v>1055.9272313889778</v>
      </c>
      <c r="I12">
        <v>946.50697796657448</v>
      </c>
      <c r="J12">
        <v>844.77068526806215</v>
      </c>
      <c r="K12">
        <v>586.03179548770868</v>
      </c>
      <c r="L12">
        <v>739.94323445486475</v>
      </c>
      <c r="M12">
        <v>454.39228277568765</v>
      </c>
      <c r="N12">
        <v>250.81044461850738</v>
      </c>
    </row>
    <row r="13" spans="1:14" x14ac:dyDescent="0.25">
      <c r="A13" s="1" t="s">
        <v>10</v>
      </c>
      <c r="B13" s="1" t="s">
        <v>12</v>
      </c>
      <c r="C13">
        <v>337.3836979372204</v>
      </c>
      <c r="D13">
        <v>315.60158252332985</v>
      </c>
      <c r="E13">
        <v>389.45838401323641</v>
      </c>
      <c r="F13">
        <v>402.04806184208081</v>
      </c>
      <c r="G13">
        <v>364.00424071840348</v>
      </c>
      <c r="H13">
        <v>374.71185185209788</v>
      </c>
      <c r="I13">
        <v>330.84877026849114</v>
      </c>
      <c r="J13">
        <v>298.93404834135521</v>
      </c>
      <c r="K13">
        <v>230.27036332817502</v>
      </c>
      <c r="L13">
        <v>255.70693049097108</v>
      </c>
      <c r="M13">
        <v>282.17360523262124</v>
      </c>
      <c r="N13">
        <v>288.19456130004806</v>
      </c>
    </row>
    <row r="14" spans="1:14" x14ac:dyDescent="0.25">
      <c r="A14" s="1" t="s">
        <v>14</v>
      </c>
      <c r="B14" s="1" t="s">
        <v>5</v>
      </c>
      <c r="C14">
        <v>18.573946828435865</v>
      </c>
      <c r="D14">
        <v>19.352620500467406</v>
      </c>
      <c r="E14">
        <v>40.813619196231514</v>
      </c>
      <c r="F14">
        <v>42.274177804253945</v>
      </c>
      <c r="G14">
        <v>41.49746444702398</v>
      </c>
      <c r="H14">
        <v>42.317546039089748</v>
      </c>
      <c r="I14">
        <v>43.159320242825764</v>
      </c>
      <c r="J14">
        <v>42.335813660838724</v>
      </c>
      <c r="K14">
        <v>20.247019780568472</v>
      </c>
      <c r="L14">
        <v>19.398180377318621</v>
      </c>
      <c r="M14">
        <v>21.305043524830523</v>
      </c>
      <c r="N14">
        <v>30.790226556908724</v>
      </c>
    </row>
    <row r="15" spans="1:14" x14ac:dyDescent="0.25">
      <c r="A15" s="1" t="s">
        <v>15</v>
      </c>
      <c r="B15" s="1" t="s">
        <v>14</v>
      </c>
      <c r="C15">
        <v>58.625282692596862</v>
      </c>
      <c r="D15">
        <v>58.515708892513089</v>
      </c>
      <c r="E15">
        <v>122.20848579490547</v>
      </c>
      <c r="F15">
        <v>124.52891660198372</v>
      </c>
      <c r="G15">
        <v>121.65758467107773</v>
      </c>
      <c r="H15">
        <v>121.14772488050214</v>
      </c>
      <c r="I15">
        <v>124.97012627303194</v>
      </c>
      <c r="J15">
        <v>124.15123973592367</v>
      </c>
      <c r="K15">
        <v>63.435467893698387</v>
      </c>
      <c r="L15">
        <v>61.479504594238144</v>
      </c>
      <c r="M15">
        <v>61.469583554729212</v>
      </c>
      <c r="N15">
        <v>60.531087682240731</v>
      </c>
    </row>
    <row r="16" spans="1:14" x14ac:dyDescent="0.25">
      <c r="A16" s="1" t="s">
        <v>16</v>
      </c>
      <c r="B16" s="1" t="s">
        <v>14</v>
      </c>
      <c r="C16">
        <v>51.673107566077213</v>
      </c>
      <c r="D16">
        <v>54.40104303512949</v>
      </c>
      <c r="E16">
        <v>118.35551343661889</v>
      </c>
      <c r="F16">
        <v>121.82360739200622</v>
      </c>
      <c r="G16">
        <v>114.26040832253364</v>
      </c>
      <c r="H16">
        <v>113.56200022233065</v>
      </c>
      <c r="I16">
        <v>113.56200022233065</v>
      </c>
      <c r="J16">
        <v>113.56200022233065</v>
      </c>
      <c r="K16">
        <v>52.129024597380145</v>
      </c>
      <c r="L16">
        <v>52.129024597380145</v>
      </c>
      <c r="M16">
        <v>58.637623019847098</v>
      </c>
      <c r="N16">
        <v>91.682231272865508</v>
      </c>
    </row>
    <row r="17" spans="1:14" x14ac:dyDescent="0.25">
      <c r="A17" s="1" t="s">
        <v>17</v>
      </c>
      <c r="B17" s="1" t="s">
        <v>15</v>
      </c>
      <c r="C17">
        <v>36.097913779695951</v>
      </c>
      <c r="D17">
        <v>36.090604520286227</v>
      </c>
      <c r="E17">
        <v>36.300721803141386</v>
      </c>
      <c r="F17">
        <v>36.432293504082729</v>
      </c>
      <c r="G17">
        <v>36.270215868372397</v>
      </c>
      <c r="H17">
        <v>36.24220313340799</v>
      </c>
      <c r="I17">
        <v>36.45787160707053</v>
      </c>
      <c r="J17">
        <v>36.410544246620915</v>
      </c>
      <c r="K17">
        <v>36.422593727604315</v>
      </c>
      <c r="L17">
        <v>36.289662855649219</v>
      </c>
      <c r="M17">
        <v>36.288991795489267</v>
      </c>
      <c r="N17">
        <v>36.225656320642656</v>
      </c>
    </row>
    <row r="18" spans="1:14" x14ac:dyDescent="0.25">
      <c r="A18" s="1" t="s">
        <v>18</v>
      </c>
      <c r="B18" s="1" t="s">
        <v>17</v>
      </c>
      <c r="C18">
        <v>105.86544540870972</v>
      </c>
      <c r="D18">
        <v>105.85368808232572</v>
      </c>
      <c r="E18">
        <v>106.19167196397399</v>
      </c>
      <c r="F18">
        <v>106.40332918588454</v>
      </c>
      <c r="G18">
        <v>105.67709656505876</v>
      </c>
      <c r="H18">
        <v>105.70184514452018</v>
      </c>
      <c r="I18">
        <v>106.12804540664804</v>
      </c>
      <c r="J18">
        <v>106.08092484645896</v>
      </c>
      <c r="K18">
        <v>106.23072504886007</v>
      </c>
      <c r="L18">
        <v>106.17388314511319</v>
      </c>
      <c r="M18">
        <v>106.17280371427415</v>
      </c>
      <c r="N18">
        <v>106.07092565328196</v>
      </c>
    </row>
    <row r="19" spans="1:14" x14ac:dyDescent="0.25">
      <c r="A19" s="1" t="s">
        <v>19</v>
      </c>
      <c r="B19" s="1" t="s">
        <v>16</v>
      </c>
      <c r="C19">
        <v>28.058636173241982</v>
      </c>
      <c r="D19">
        <v>28.082394535033199</v>
      </c>
      <c r="E19">
        <v>50.473884522477007</v>
      </c>
      <c r="F19">
        <v>55.439823337526882</v>
      </c>
      <c r="G19">
        <v>55.40587472819827</v>
      </c>
      <c r="H19">
        <v>53.540856370358703</v>
      </c>
      <c r="I19">
        <v>51.578336719150101</v>
      </c>
      <c r="J19">
        <v>51.578336719150101</v>
      </c>
      <c r="K19">
        <v>17.952830037983759</v>
      </c>
      <c r="L19">
        <v>25.303663242561285</v>
      </c>
      <c r="M19">
        <v>26.251573155609663</v>
      </c>
      <c r="N19">
        <v>51.873805704049012</v>
      </c>
    </row>
    <row r="20" spans="1:14" x14ac:dyDescent="0.25">
      <c r="A20" s="1" t="s">
        <v>20</v>
      </c>
      <c r="B20" s="1" t="s">
        <v>167</v>
      </c>
      <c r="C20">
        <v>9.4580596035307423</v>
      </c>
      <c r="D20">
        <v>8.8470044364684721</v>
      </c>
      <c r="E20">
        <v>8.8470044364684721</v>
      </c>
      <c r="F20">
        <v>42.109313768063693</v>
      </c>
      <c r="G20">
        <v>42.75716405932171</v>
      </c>
      <c r="H20">
        <v>43.232133190032329</v>
      </c>
      <c r="I20">
        <v>42.954537812298753</v>
      </c>
      <c r="J20">
        <v>42.649488873316606</v>
      </c>
      <c r="K20">
        <v>8.8470044364684721</v>
      </c>
      <c r="L20">
        <v>8.8470044364684721</v>
      </c>
      <c r="M20">
        <v>8.8470044364684721</v>
      </c>
      <c r="N20">
        <v>37.770426812111111</v>
      </c>
    </row>
    <row r="21" spans="1:14" x14ac:dyDescent="0.25">
      <c r="A21" s="1" t="s">
        <v>21</v>
      </c>
      <c r="B21" s="1" t="s">
        <v>20</v>
      </c>
      <c r="C21">
        <v>27.324185720688504</v>
      </c>
      <c r="D21">
        <v>35.180055104028227</v>
      </c>
      <c r="E21">
        <v>67.67943098763223</v>
      </c>
      <c r="F21">
        <v>105.97243287035985</v>
      </c>
      <c r="G21">
        <v>101.06128531303419</v>
      </c>
      <c r="H21">
        <v>99.280042776425589</v>
      </c>
      <c r="I21">
        <v>98.451426052840887</v>
      </c>
      <c r="J21">
        <v>98.296735628685951</v>
      </c>
      <c r="K21">
        <v>25.609495444570015</v>
      </c>
      <c r="L21">
        <v>24.819030161169959</v>
      </c>
      <c r="M21">
        <v>25.562034838405975</v>
      </c>
      <c r="N21">
        <v>21.608261807723206</v>
      </c>
    </row>
    <row r="22" spans="1:14" x14ac:dyDescent="0.25">
      <c r="A22" s="1" t="s">
        <v>165</v>
      </c>
      <c r="B22" s="1" t="s">
        <v>168</v>
      </c>
      <c r="C22">
        <v>58.578014793076264</v>
      </c>
      <c r="D22">
        <v>61.088667497843211</v>
      </c>
      <c r="E22">
        <v>109.79770065802501</v>
      </c>
      <c r="F22">
        <v>120.60029032710629</v>
      </c>
      <c r="G22">
        <v>123.96694267211659</v>
      </c>
      <c r="H22">
        <v>119.43768723080453</v>
      </c>
      <c r="I22">
        <v>115.45757458752567</v>
      </c>
      <c r="J22">
        <v>115.21744913510362</v>
      </c>
      <c r="K22">
        <v>67.517533275073603</v>
      </c>
      <c r="L22">
        <v>55.043990937947129</v>
      </c>
      <c r="M22">
        <v>57.106014296527981</v>
      </c>
      <c r="N22">
        <v>53.618333355698155</v>
      </c>
    </row>
    <row r="23" spans="1:14" x14ac:dyDescent="0.25">
      <c r="A23" s="1" t="s">
        <v>22</v>
      </c>
      <c r="B23" s="1" t="s">
        <v>0</v>
      </c>
      <c r="C23">
        <v>84.843085923814186</v>
      </c>
      <c r="D23">
        <v>89.213102899455066</v>
      </c>
      <c r="E23">
        <v>140.82591608252307</v>
      </c>
      <c r="F23">
        <v>138.88756513566659</v>
      </c>
      <c r="G23">
        <v>131.99413873219166</v>
      </c>
      <c r="H23">
        <v>166.38763238200653</v>
      </c>
      <c r="I23">
        <v>172.14268157923669</v>
      </c>
      <c r="J23">
        <v>166.0937623355089</v>
      </c>
      <c r="K23">
        <v>93.542093232139422</v>
      </c>
      <c r="L23">
        <v>80.538369028149305</v>
      </c>
      <c r="M23">
        <v>84.839435711566296</v>
      </c>
      <c r="N23">
        <v>85.430354552195951</v>
      </c>
    </row>
    <row r="24" spans="1:14" x14ac:dyDescent="0.25">
      <c r="A24" s="1" t="s">
        <v>168</v>
      </c>
      <c r="B24" s="1" t="s">
        <v>19</v>
      </c>
      <c r="C24">
        <v>10.138592355431305</v>
      </c>
      <c r="D24">
        <v>10.138592355431305</v>
      </c>
      <c r="E24">
        <v>38.800801802115529</v>
      </c>
      <c r="F24">
        <v>51.870180388597639</v>
      </c>
      <c r="G24">
        <v>51.838449442445366</v>
      </c>
      <c r="H24">
        <v>49.995311442500125</v>
      </c>
      <c r="I24">
        <v>47.194675115412203</v>
      </c>
      <c r="J24">
        <v>47.194675115412203</v>
      </c>
      <c r="K24">
        <v>16.796746466445168</v>
      </c>
      <c r="L24">
        <v>10.138592355431305</v>
      </c>
      <c r="M24">
        <v>10.138592355431305</v>
      </c>
      <c r="N24">
        <v>23.061048142378393</v>
      </c>
    </row>
    <row r="25" spans="1:14" x14ac:dyDescent="0.25">
      <c r="A25" s="1" t="s">
        <v>167</v>
      </c>
      <c r="B25" s="1" t="s">
        <v>169</v>
      </c>
      <c r="C25">
        <v>14.636863426144631</v>
      </c>
      <c r="D25">
        <v>13.691222205741278</v>
      </c>
      <c r="E25">
        <v>13.691222205741278</v>
      </c>
      <c r="F25">
        <v>65.166461243459906</v>
      </c>
      <c r="G25">
        <v>65.166461243459906</v>
      </c>
      <c r="H25">
        <v>65.166461243459906</v>
      </c>
      <c r="I25">
        <v>65.166461243459906</v>
      </c>
      <c r="J25">
        <v>65.166461243459906</v>
      </c>
      <c r="K25">
        <v>13.691222205741278</v>
      </c>
      <c r="L25">
        <v>13.691222205741278</v>
      </c>
      <c r="M25">
        <v>13.691222205741278</v>
      </c>
      <c r="N25">
        <v>58.451796876991914</v>
      </c>
    </row>
    <row r="26" spans="1:14" x14ac:dyDescent="0.25">
      <c r="A26" s="1" t="s">
        <v>169</v>
      </c>
      <c r="B26" s="1" t="s">
        <v>19</v>
      </c>
      <c r="C26">
        <v>18.904386286147922</v>
      </c>
      <c r="D26">
        <v>18.92039338093522</v>
      </c>
      <c r="E26">
        <v>18.111517315419899</v>
      </c>
      <c r="F26">
        <v>34.750684078710883</v>
      </c>
      <c r="G26">
        <v>34.750684078710883</v>
      </c>
      <c r="H26">
        <v>34.905112333683043</v>
      </c>
      <c r="I26">
        <v>34.750684078710883</v>
      </c>
      <c r="J26">
        <v>34.750684078710883</v>
      </c>
      <c r="K26">
        <v>7.3009847158287329</v>
      </c>
      <c r="L26">
        <v>17.048235040310256</v>
      </c>
      <c r="M26">
        <v>17.686885295800025</v>
      </c>
      <c r="N26">
        <v>31.170020411522337</v>
      </c>
    </row>
    <row r="27" spans="1:14" x14ac:dyDescent="0.25">
      <c r="A27" s="1"/>
      <c r="B27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5"/>
  <sheetViews>
    <sheetView tabSelected="1" topLeftCell="L29" zoomScale="36" zoomScaleNormal="70" workbookViewId="0">
      <selection activeCell="U68" sqref="U68"/>
    </sheetView>
  </sheetViews>
  <sheetFormatPr defaultRowHeight="15" x14ac:dyDescent="0.25"/>
  <cols>
    <col min="1" max="1" width="11.85546875" style="23" customWidth="1"/>
    <col min="2" max="2" width="12.42578125" style="23" bestFit="1" customWidth="1"/>
    <col min="3" max="12" width="12.5703125" style="23" bestFit="1" customWidth="1"/>
    <col min="13" max="13" width="12.7109375" style="23" bestFit="1" customWidth="1"/>
    <col min="14" max="14" width="11.7109375" style="23" bestFit="1" customWidth="1"/>
    <col min="15" max="15" width="9.140625" style="23"/>
    <col min="16" max="16" width="12" style="23" customWidth="1"/>
    <col min="17" max="19" width="9.140625" style="23"/>
    <col min="20" max="20" width="12.7109375" style="23" bestFit="1" customWidth="1"/>
    <col min="21" max="31" width="9.28515625" style="23" bestFit="1" customWidth="1"/>
    <col min="32" max="35" width="9.140625" style="23"/>
    <col min="36" max="36" width="14.140625" style="45" bestFit="1" customWidth="1"/>
    <col min="37" max="37" width="15.42578125" style="23" customWidth="1"/>
    <col min="38" max="38" width="16.140625" style="23" bestFit="1" customWidth="1"/>
    <col min="39" max="39" width="14.85546875" style="23" bestFit="1" customWidth="1"/>
    <col min="40" max="40" width="13" style="23" bestFit="1" customWidth="1"/>
    <col min="41" max="41" width="15.85546875" style="23" bestFit="1" customWidth="1"/>
    <col min="42" max="42" width="14.5703125" style="23" bestFit="1" customWidth="1"/>
    <col min="43" max="47" width="9.140625" style="23"/>
    <col min="48" max="48" width="9.28515625" style="23" bestFit="1" customWidth="1"/>
    <col min="49" max="16384" width="9.140625" style="23"/>
  </cols>
  <sheetData>
    <row r="1" spans="1:45" x14ac:dyDescent="0.25">
      <c r="C1" s="30">
        <v>37624</v>
      </c>
      <c r="D1" s="30">
        <v>37653</v>
      </c>
      <c r="E1" s="30">
        <v>37682</v>
      </c>
      <c r="F1" s="30">
        <v>37712</v>
      </c>
      <c r="G1" s="30">
        <v>37742</v>
      </c>
      <c r="H1" s="30">
        <v>37773</v>
      </c>
      <c r="I1" s="30">
        <v>37803</v>
      </c>
      <c r="J1" s="30">
        <v>37834</v>
      </c>
      <c r="K1" s="30">
        <v>37865</v>
      </c>
      <c r="L1" s="30">
        <v>37895</v>
      </c>
      <c r="M1" s="30">
        <v>37926</v>
      </c>
      <c r="N1" s="30">
        <v>37956</v>
      </c>
      <c r="Q1" s="44" t="s">
        <v>218</v>
      </c>
      <c r="T1" s="30">
        <v>37624</v>
      </c>
      <c r="U1" s="30">
        <v>37653</v>
      </c>
      <c r="V1" s="30">
        <v>37682</v>
      </c>
      <c r="W1" s="30">
        <v>37712</v>
      </c>
      <c r="X1" s="30">
        <v>37742</v>
      </c>
      <c r="Y1" s="30">
        <v>37773</v>
      </c>
      <c r="Z1" s="30">
        <v>37803</v>
      </c>
      <c r="AA1" s="30">
        <v>37834</v>
      </c>
      <c r="AB1" s="30">
        <v>37865</v>
      </c>
      <c r="AC1" s="30">
        <v>37895</v>
      </c>
      <c r="AD1" s="30">
        <v>37926</v>
      </c>
      <c r="AE1" s="30">
        <v>37956</v>
      </c>
      <c r="AH1" s="30"/>
      <c r="AI1" s="30"/>
      <c r="AJ1" s="28"/>
      <c r="AK1" s="30"/>
      <c r="AL1" s="30"/>
      <c r="AM1" s="30"/>
      <c r="AN1" s="30"/>
      <c r="AO1" s="30"/>
      <c r="AP1" s="30"/>
      <c r="AQ1" s="30"/>
      <c r="AR1" s="30"/>
      <c r="AS1" s="30"/>
    </row>
    <row r="2" spans="1:45" x14ac:dyDescent="0.25">
      <c r="A2" s="1" t="s">
        <v>160</v>
      </c>
      <c r="C2" s="23">
        <f>SUM('R'!C2:C26)</f>
        <v>2328.7597019136251</v>
      </c>
      <c r="D2" s="23">
        <f>SUM('R'!D2:D26)</f>
        <v>2257.9376589498206</v>
      </c>
      <c r="E2" s="23">
        <f>SUM('R'!E2:E26)</f>
        <v>3754.0653070173648</v>
      </c>
      <c r="F2" s="23">
        <f>SUM('R'!F2:F26)</f>
        <v>4077.9383521012701</v>
      </c>
      <c r="G2" s="23">
        <f>SUM('R'!G2:G26)</f>
        <v>3882.8633269799866</v>
      </c>
      <c r="H2" s="23">
        <f>SUM('R'!H2:H26)</f>
        <v>4103.6092110194813</v>
      </c>
      <c r="I2" s="23">
        <f>SUM('R'!I2:I26)</f>
        <v>3866.2201208934694</v>
      </c>
      <c r="J2" s="23">
        <f>SUM('R'!J2:J26)</f>
        <v>3616.240561488909</v>
      </c>
      <c r="K2" s="23">
        <f>SUM('R'!K2:K26)</f>
        <v>2080.5129448686371</v>
      </c>
      <c r="L2" s="23">
        <f>SUM('R'!L2:L26)</f>
        <v>2156.6564417255508</v>
      </c>
      <c r="M2" s="23">
        <f>SUM('R'!M2:M26)</f>
        <v>2194.105499241231</v>
      </c>
      <c r="N2" s="23">
        <f>SUM('R'!N2:N26)</f>
        <v>2262.1980633983499</v>
      </c>
      <c r="R2" s="23" t="s">
        <v>160</v>
      </c>
      <c r="T2" s="23">
        <f>SUM(T7:T31)</f>
        <v>2048.5822374609893</v>
      </c>
      <c r="U2" s="23">
        <f t="shared" ref="U2:AE2" si="0">SUM(U7:U31)</f>
        <v>1995.5037122653798</v>
      </c>
      <c r="V2" s="23">
        <f t="shared" si="0"/>
        <v>3684.441852186088</v>
      </c>
      <c r="W2" s="23">
        <f t="shared" si="0"/>
        <v>4256.6003838346351</v>
      </c>
      <c r="X2" s="23">
        <f t="shared" si="0"/>
        <v>4252.9989819900084</v>
      </c>
      <c r="Y2" s="23">
        <f t="shared" si="0"/>
        <v>4006.4633990391912</v>
      </c>
      <c r="Z2" s="23">
        <f t="shared" si="0"/>
        <v>3437.2421365223772</v>
      </c>
      <c r="AA2" s="23">
        <f t="shared" si="0"/>
        <v>3191.0129923557433</v>
      </c>
      <c r="AB2" s="23">
        <f t="shared" si="0"/>
        <v>2007.1896341552349</v>
      </c>
      <c r="AC2" s="23">
        <f t="shared" si="0"/>
        <v>2203.8115733451368</v>
      </c>
      <c r="AD2" s="23">
        <f t="shared" si="0"/>
        <v>2097.0706573918433</v>
      </c>
      <c r="AE2" s="23">
        <f t="shared" si="0"/>
        <v>1983.894843959428</v>
      </c>
      <c r="AK2" s="23" t="s">
        <v>219</v>
      </c>
      <c r="AL2" s="23" t="s">
        <v>220</v>
      </c>
      <c r="AM2" s="23" t="s">
        <v>221</v>
      </c>
      <c r="AN2" s="23" t="s">
        <v>222</v>
      </c>
      <c r="AO2" s="23" t="s">
        <v>223</v>
      </c>
      <c r="AP2" s="23" t="s">
        <v>224</v>
      </c>
    </row>
    <row r="3" spans="1:45" x14ac:dyDescent="0.25">
      <c r="A3" s="1" t="s">
        <v>159</v>
      </c>
      <c r="C3" s="23">
        <f>SUM(F!C2:C26)</f>
        <v>0.61777500000000007</v>
      </c>
      <c r="D3" s="23">
        <f>SUM(F!D2:D26)</f>
        <v>24.100115415240005</v>
      </c>
      <c r="E3" s="23">
        <f>SUM(F!E2:E26)</f>
        <v>24.100115415240005</v>
      </c>
      <c r="F3" s="23">
        <f>SUM(F!F2:F26)</f>
        <v>673.87732910659713</v>
      </c>
      <c r="G3" s="23">
        <f>SUM(F!G2:G26)</f>
        <v>601.30288288259521</v>
      </c>
      <c r="H3" s="23">
        <f>SUM(F!H2:H26)</f>
        <v>843.47908883522825</v>
      </c>
      <c r="I3" s="23">
        <f>SUM(F!I2:I26)</f>
        <v>746.76516637094926</v>
      </c>
      <c r="J3" s="23">
        <f>SUM(F!J2:J26)</f>
        <v>640.46483593042899</v>
      </c>
      <c r="K3" s="23">
        <f>SUM(F!K2:K26)</f>
        <v>24.100115415240005</v>
      </c>
      <c r="L3" s="23">
        <f>SUM(F!L2:L26)</f>
        <v>24.100115415240005</v>
      </c>
      <c r="M3" s="23">
        <f>SUM(F!M2:M26)</f>
        <v>24.100115415240005</v>
      </c>
      <c r="N3" s="23">
        <f>SUM(F!N2:N26)</f>
        <v>24.100115415240005</v>
      </c>
      <c r="R3" s="23" t="s">
        <v>159</v>
      </c>
      <c r="T3" s="23">
        <f>SUM(T32:T56)</f>
        <v>1.5691485000000001</v>
      </c>
      <c r="U3" s="23">
        <f t="shared" ref="U3:AE3" si="1">SUM(U32:U56)</f>
        <v>1.5691485000000001</v>
      </c>
      <c r="V3" s="23">
        <f t="shared" si="1"/>
        <v>1.5691485000000001</v>
      </c>
      <c r="W3" s="23">
        <f t="shared" si="1"/>
        <v>246.32923434573075</v>
      </c>
      <c r="X3" s="23">
        <f t="shared" si="1"/>
        <v>163.2383741664635</v>
      </c>
      <c r="Y3" s="23">
        <f t="shared" si="1"/>
        <v>191.70517194062981</v>
      </c>
      <c r="Z3" s="23">
        <f t="shared" si="1"/>
        <v>39.846110416466118</v>
      </c>
      <c r="AA3" s="23">
        <f t="shared" si="1"/>
        <v>38.363411290182341</v>
      </c>
      <c r="AB3" s="23">
        <f t="shared" si="1"/>
        <v>1.5691485000000001</v>
      </c>
      <c r="AC3" s="23">
        <f t="shared" si="1"/>
        <v>1.5691485000000001</v>
      </c>
      <c r="AD3" s="23">
        <f t="shared" si="1"/>
        <v>1.5691485000000001</v>
      </c>
      <c r="AE3" s="23">
        <f t="shared" si="1"/>
        <v>1.5691485000000001</v>
      </c>
    </row>
    <row r="4" spans="1:45" x14ac:dyDescent="0.25">
      <c r="A4" s="1" t="s">
        <v>161</v>
      </c>
      <c r="C4" s="23">
        <f>W!C2</f>
        <v>10675.932765233903</v>
      </c>
      <c r="D4" s="23">
        <f>W!D2</f>
        <v>12104.56559486383</v>
      </c>
      <c r="E4" s="23">
        <f>W!E2</f>
        <v>8952.6468838629426</v>
      </c>
      <c r="F4" s="23">
        <f>W!F2</f>
        <v>4087.7116443899267</v>
      </c>
      <c r="G4" s="23">
        <f>W!G2</f>
        <v>3551.2702222715247</v>
      </c>
      <c r="H4" s="23">
        <f>W!H2</f>
        <v>3435.0011506735464</v>
      </c>
      <c r="I4" s="23">
        <f>W!I2</f>
        <v>4124.7127792342199</v>
      </c>
      <c r="J4" s="23">
        <f>W!J2</f>
        <v>3970.9012793600946</v>
      </c>
      <c r="K4" s="23">
        <f>W!K2</f>
        <v>4978.2278773352919</v>
      </c>
      <c r="L4" s="23">
        <f>W!L2</f>
        <v>5509.16193356852</v>
      </c>
      <c r="M4" s="23">
        <f>W!M2</f>
        <v>11696.621642341974</v>
      </c>
      <c r="N4" s="23">
        <f>W!N2</f>
        <v>11932.480111608524</v>
      </c>
      <c r="R4" s="23" t="s">
        <v>161</v>
      </c>
      <c r="T4" s="23">
        <f>T57</f>
        <v>9817.8223228679872</v>
      </c>
      <c r="U4" s="23">
        <f t="shared" ref="U4:AE4" si="2">U57</f>
        <v>11995.03284688378</v>
      </c>
      <c r="V4" s="23">
        <f t="shared" si="2"/>
        <v>8880.5739422087863</v>
      </c>
      <c r="W4" s="23">
        <f t="shared" si="2"/>
        <v>3996.4038094567886</v>
      </c>
      <c r="X4" s="23">
        <f t="shared" si="2"/>
        <v>3524.8689098704817</v>
      </c>
      <c r="Y4" s="23">
        <f t="shared" si="2"/>
        <v>3396.7977025754353</v>
      </c>
      <c r="Z4" s="23">
        <f t="shared" si="2"/>
        <v>4063.3501223610178</v>
      </c>
      <c r="AA4" s="23">
        <f t="shared" si="2"/>
        <v>3909.0825317556219</v>
      </c>
      <c r="AB4" s="23">
        <f t="shared" si="2"/>
        <v>4820.1345291044736</v>
      </c>
      <c r="AC4" s="23">
        <f t="shared" si="2"/>
        <v>5384.8121249053602</v>
      </c>
      <c r="AD4" s="23">
        <f t="shared" si="2"/>
        <v>11444.908797366419</v>
      </c>
      <c r="AE4" s="23">
        <f t="shared" si="2"/>
        <v>11671.944119389456</v>
      </c>
      <c r="AJ4" s="28">
        <v>1</v>
      </c>
      <c r="AK4" s="23">
        <v>2328.7597019136251</v>
      </c>
      <c r="AL4" s="23">
        <v>0.61777500000000007</v>
      </c>
      <c r="AM4" s="23">
        <v>10675.932765233903</v>
      </c>
    </row>
    <row r="5" spans="1:45" x14ac:dyDescent="0.25">
      <c r="A5" s="1"/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J5" s="28">
        <v>1</v>
      </c>
      <c r="AN5" s="23">
        <v>1048.58223746099</v>
      </c>
      <c r="AO5" s="23">
        <v>1.5691485000000001</v>
      </c>
      <c r="AP5" s="23">
        <v>9817.8223228679872</v>
      </c>
    </row>
    <row r="6" spans="1:45" x14ac:dyDescent="0.25">
      <c r="A6" s="1"/>
      <c r="C6" s="30">
        <v>37624</v>
      </c>
      <c r="D6" s="30">
        <v>37653</v>
      </c>
      <c r="E6" s="30">
        <v>37682</v>
      </c>
      <c r="F6" s="30">
        <v>37712</v>
      </c>
      <c r="G6" s="30">
        <v>37742</v>
      </c>
      <c r="H6" s="30">
        <v>37773</v>
      </c>
      <c r="I6" s="30">
        <v>37803</v>
      </c>
      <c r="J6" s="30">
        <v>37834</v>
      </c>
      <c r="K6" s="30">
        <v>37865</v>
      </c>
      <c r="L6" s="30">
        <v>37895</v>
      </c>
      <c r="M6" s="30">
        <v>37926</v>
      </c>
      <c r="N6" s="30">
        <v>37956</v>
      </c>
      <c r="T6" s="30">
        <v>37624</v>
      </c>
      <c r="U6" s="30">
        <v>37653</v>
      </c>
      <c r="V6" s="30">
        <v>37682</v>
      </c>
      <c r="W6" s="30">
        <v>37712</v>
      </c>
      <c r="X6" s="30">
        <v>37742</v>
      </c>
      <c r="Y6" s="30">
        <v>37773</v>
      </c>
      <c r="Z6" s="30">
        <v>37803</v>
      </c>
      <c r="AA6" s="30">
        <v>37834</v>
      </c>
      <c r="AB6" s="30">
        <v>37865</v>
      </c>
      <c r="AC6" s="30">
        <v>37895</v>
      </c>
      <c r="AD6" s="30">
        <v>37926</v>
      </c>
      <c r="AE6" s="30">
        <v>37956</v>
      </c>
    </row>
    <row r="7" spans="1:45" x14ac:dyDescent="0.25">
      <c r="A7" s="31" t="s">
        <v>0</v>
      </c>
      <c r="B7" s="31" t="s">
        <v>1</v>
      </c>
      <c r="C7" s="49">
        <v>216.02247600614533</v>
      </c>
      <c r="D7" s="49">
        <v>227.14915624163936</v>
      </c>
      <c r="E7" s="49">
        <v>358.56266597018447</v>
      </c>
      <c r="F7" s="49">
        <v>353.6246036482346</v>
      </c>
      <c r="G7" s="49">
        <v>336.06415325465395</v>
      </c>
      <c r="H7" s="49">
        <v>423.63467803738058</v>
      </c>
      <c r="I7" s="49">
        <v>438.28582483490379</v>
      </c>
      <c r="J7" s="49">
        <v>422.8864283861995</v>
      </c>
      <c r="K7" s="49">
        <v>238.16234335551445</v>
      </c>
      <c r="L7" s="49">
        <v>205.05296333182233</v>
      </c>
      <c r="M7" s="49">
        <v>216.01318205037796</v>
      </c>
      <c r="N7" s="49">
        <v>217.5177448521851</v>
      </c>
      <c r="R7" s="32" t="s">
        <v>0</v>
      </c>
      <c r="S7" s="32" t="s">
        <v>1</v>
      </c>
      <c r="T7" s="32">
        <v>171.3857024403618</v>
      </c>
      <c r="U7" s="32">
        <v>171.3857024403618</v>
      </c>
      <c r="V7" s="32">
        <v>297.84418836774086</v>
      </c>
      <c r="W7" s="32">
        <v>297.84418836774086</v>
      </c>
      <c r="X7" s="32">
        <v>297.84418836774086</v>
      </c>
      <c r="Y7" s="32">
        <v>297.84418836774086</v>
      </c>
      <c r="Z7" s="32">
        <v>297.84418836774086</v>
      </c>
      <c r="AA7" s="32">
        <v>297.84418836774086</v>
      </c>
      <c r="AB7" s="32">
        <v>171.3857024403618</v>
      </c>
      <c r="AC7" s="32">
        <v>171.3857024403618</v>
      </c>
      <c r="AD7" s="32">
        <v>171.3857024403618</v>
      </c>
      <c r="AE7" s="32">
        <v>171.3857024403618</v>
      </c>
      <c r="AJ7" s="28" t="s">
        <v>225</v>
      </c>
      <c r="AK7" s="23">
        <v>2257.9376589498206</v>
      </c>
      <c r="AL7" s="23">
        <v>24.100115415240005</v>
      </c>
      <c r="AM7" s="23">
        <v>12104.56559486383</v>
      </c>
    </row>
    <row r="8" spans="1:45" x14ac:dyDescent="0.25">
      <c r="A8" s="31" t="s">
        <v>1</v>
      </c>
      <c r="B8" s="31" t="s">
        <v>3</v>
      </c>
      <c r="C8" s="49">
        <v>80.708460686425227</v>
      </c>
      <c r="D8" s="49">
        <v>84.09554060068271</v>
      </c>
      <c r="E8" s="49">
        <v>118.58724864609577</v>
      </c>
      <c r="F8" s="49">
        <v>114.91592518771421</v>
      </c>
      <c r="G8" s="49">
        <v>110.92461620879999</v>
      </c>
      <c r="H8" s="49">
        <v>129.43253124799946</v>
      </c>
      <c r="I8" s="49">
        <v>132.33548631453905</v>
      </c>
      <c r="J8" s="49">
        <v>129.2837288839244</v>
      </c>
      <c r="K8" s="49">
        <v>83.328787871739323</v>
      </c>
      <c r="L8" s="49">
        <v>72.924349830322527</v>
      </c>
      <c r="M8" s="49">
        <v>80.705598383401849</v>
      </c>
      <c r="N8" s="49">
        <v>81.168233785477852</v>
      </c>
      <c r="R8" s="32" t="s">
        <v>1</v>
      </c>
      <c r="S8" s="32" t="s">
        <v>3</v>
      </c>
      <c r="T8" s="32">
        <v>67.950530906867598</v>
      </c>
      <c r="U8" s="32">
        <v>67.950530906867598</v>
      </c>
      <c r="V8" s="32">
        <v>106.3811911339026</v>
      </c>
      <c r="W8" s="32">
        <v>106.3811911339026</v>
      </c>
      <c r="X8" s="32">
        <v>106.3811911339026</v>
      </c>
      <c r="Y8" s="32">
        <v>106.3811911339026</v>
      </c>
      <c r="Z8" s="32">
        <v>106.3811911339026</v>
      </c>
      <c r="AA8" s="32">
        <v>106.3811911339026</v>
      </c>
      <c r="AB8" s="32">
        <v>67.950530906867598</v>
      </c>
      <c r="AC8" s="32">
        <v>67.950530906867598</v>
      </c>
      <c r="AD8" s="32">
        <v>67.950530906867598</v>
      </c>
      <c r="AE8" s="32">
        <v>67.950530906867598</v>
      </c>
      <c r="AJ8" s="28" t="s">
        <v>225</v>
      </c>
      <c r="AN8" s="23">
        <v>995.50371226538005</v>
      </c>
      <c r="AO8" s="23">
        <v>1.5691485000000001</v>
      </c>
      <c r="AP8" s="23">
        <v>11995.03284688378</v>
      </c>
    </row>
    <row r="9" spans="1:45" x14ac:dyDescent="0.25">
      <c r="A9" s="31" t="s">
        <v>3</v>
      </c>
      <c r="B9" s="31" t="s">
        <v>2</v>
      </c>
      <c r="C9" s="49">
        <v>69.521684970422385</v>
      </c>
      <c r="D9" s="49">
        <v>72.577861049373539</v>
      </c>
      <c r="E9" s="49">
        <v>92.915466246372659</v>
      </c>
      <c r="F9" s="49">
        <v>90.843904084558986</v>
      </c>
      <c r="G9" s="49">
        <v>95.423114238307164</v>
      </c>
      <c r="H9" s="49">
        <v>114.62723294360518</v>
      </c>
      <c r="I9" s="49">
        <v>109.7870870148724</v>
      </c>
      <c r="J9" s="49">
        <v>104.82679920943397</v>
      </c>
      <c r="K9" s="49">
        <v>72.630019042776141</v>
      </c>
      <c r="L9" s="49">
        <v>63.245501282292345</v>
      </c>
      <c r="M9" s="49">
        <v>69.792921100105744</v>
      </c>
      <c r="N9" s="49">
        <v>69.942456212565119</v>
      </c>
      <c r="R9" s="32" t="s">
        <v>3</v>
      </c>
      <c r="S9" s="32" t="s">
        <v>2</v>
      </c>
      <c r="T9" s="32">
        <v>58.47896674674066</v>
      </c>
      <c r="U9" s="32">
        <v>58.555379608722916</v>
      </c>
      <c r="V9" s="32">
        <v>81.901610177029269</v>
      </c>
      <c r="W9" s="32">
        <v>83.502734825755127</v>
      </c>
      <c r="X9" s="32">
        <v>91.956641546002061</v>
      </c>
      <c r="Y9" s="32">
        <v>93.493561557033232</v>
      </c>
      <c r="Z9" s="32">
        <v>84.47247690154083</v>
      </c>
      <c r="AA9" s="32">
        <v>82.662530201836347</v>
      </c>
      <c r="AB9" s="32">
        <v>59.344518265409661</v>
      </c>
      <c r="AC9" s="32">
        <v>58.99074410250531</v>
      </c>
      <c r="AD9" s="32">
        <v>58.770953386961416</v>
      </c>
      <c r="AE9" s="32">
        <v>58.496949248569408</v>
      </c>
    </row>
    <row r="10" spans="1:45" x14ac:dyDescent="0.25">
      <c r="A10" s="31" t="s">
        <v>4</v>
      </c>
      <c r="B10" s="31" t="s">
        <v>3</v>
      </c>
      <c r="C10" s="49">
        <v>0.87011395216496523</v>
      </c>
      <c r="D10" s="49">
        <v>0.87380600033953204</v>
      </c>
      <c r="E10" s="49">
        <v>1.1086175681697119</v>
      </c>
      <c r="F10" s="49">
        <v>1.2229498761199262</v>
      </c>
      <c r="G10" s="49">
        <v>1.8673364743319807</v>
      </c>
      <c r="H10" s="49">
        <v>1.9903057576794214</v>
      </c>
      <c r="I10" s="49">
        <v>1.2935540804115429</v>
      </c>
      <c r="J10" s="49">
        <v>1.1625949473627326</v>
      </c>
      <c r="K10" s="49">
        <v>0.91217798353332946</v>
      </c>
      <c r="L10" s="49">
        <v>0.89492109663264874</v>
      </c>
      <c r="M10" s="49">
        <v>0.88424441655603669</v>
      </c>
      <c r="N10" s="49">
        <v>0.87098243780421192</v>
      </c>
      <c r="R10" s="32" t="s">
        <v>4</v>
      </c>
      <c r="S10" s="32" t="s">
        <v>3</v>
      </c>
      <c r="T10" s="32">
        <v>0.87011395216496612</v>
      </c>
      <c r="U10" s="32">
        <v>0.87380600033953137</v>
      </c>
      <c r="V10" s="32">
        <v>1.1086175681697108</v>
      </c>
      <c r="W10" s="32">
        <v>1.2229498761199267</v>
      </c>
      <c r="X10" s="32">
        <v>1.8673364743319798</v>
      </c>
      <c r="Y10" s="32">
        <v>1.9903057576794205</v>
      </c>
      <c r="Z10" s="32">
        <v>1.2935540804115433</v>
      </c>
      <c r="AA10" s="32">
        <v>1.1625949473627306</v>
      </c>
      <c r="AB10" s="32">
        <v>0.91217798353332902</v>
      </c>
      <c r="AC10" s="32">
        <v>0.89492109663264796</v>
      </c>
      <c r="AD10" s="32">
        <v>0.88424441655603547</v>
      </c>
      <c r="AE10" s="32">
        <v>0.87098243780421281</v>
      </c>
      <c r="AJ10" s="28" t="s">
        <v>226</v>
      </c>
      <c r="AK10" s="23">
        <v>3754.0653070173648</v>
      </c>
      <c r="AL10" s="23">
        <v>24.100115415240005</v>
      </c>
      <c r="AM10" s="23">
        <v>8952.6468838629426</v>
      </c>
    </row>
    <row r="11" spans="1:45" x14ac:dyDescent="0.25">
      <c r="A11" s="31" t="s">
        <v>5</v>
      </c>
      <c r="B11" s="31" t="s">
        <v>6</v>
      </c>
      <c r="C11" s="49">
        <v>59.286616630305076</v>
      </c>
      <c r="D11" s="49">
        <v>57.083701358352975</v>
      </c>
      <c r="E11" s="49">
        <v>86.769024016966114</v>
      </c>
      <c r="F11" s="49">
        <v>83.694085236137511</v>
      </c>
      <c r="G11" s="49">
        <v>58.635118187496886</v>
      </c>
      <c r="H11" s="49">
        <v>64.823968822199021</v>
      </c>
      <c r="I11" s="49">
        <v>55.609673806609557</v>
      </c>
      <c r="J11" s="49">
        <v>48.353933309663311</v>
      </c>
      <c r="K11" s="49">
        <v>18.718105142499681</v>
      </c>
      <c r="L11" s="49">
        <v>20.538419837289513</v>
      </c>
      <c r="M11" s="49">
        <v>41.429658633600205</v>
      </c>
      <c r="N11" s="49">
        <v>51.475291256019972</v>
      </c>
      <c r="R11" s="32" t="s">
        <v>5</v>
      </c>
      <c r="S11" s="32" t="s">
        <v>6</v>
      </c>
      <c r="T11" s="32">
        <v>48.357078928646338</v>
      </c>
      <c r="U11" s="32">
        <v>46.259337147411294</v>
      </c>
      <c r="V11" s="32">
        <v>77.707704381044735</v>
      </c>
      <c r="W11" s="32">
        <v>85.723689322774305</v>
      </c>
      <c r="X11" s="32">
        <v>60.42095335236224</v>
      </c>
      <c r="Y11" s="32">
        <v>38.124376197036291</v>
      </c>
      <c r="Z11" s="32">
        <v>38.124376197036291</v>
      </c>
      <c r="AA11" s="32">
        <v>38.124376197036291</v>
      </c>
      <c r="AB11" s="32">
        <v>17.463472797983087</v>
      </c>
      <c r="AC11" s="32">
        <v>17.463472797983087</v>
      </c>
      <c r="AD11" s="32">
        <v>30.693300896282778</v>
      </c>
      <c r="AE11" s="32">
        <v>40.008443105556424</v>
      </c>
      <c r="AJ11" s="28" t="s">
        <v>226</v>
      </c>
      <c r="AN11" s="23">
        <v>1684.44185218609</v>
      </c>
      <c r="AO11" s="23">
        <v>1.5691485000000001</v>
      </c>
      <c r="AP11" s="23">
        <v>8880.5739422087863</v>
      </c>
    </row>
    <row r="12" spans="1:45" x14ac:dyDescent="0.25">
      <c r="A12" s="31" t="s">
        <v>6</v>
      </c>
      <c r="B12" s="31" t="s">
        <v>7</v>
      </c>
      <c r="C12" s="49">
        <v>56.964538854465289</v>
      </c>
      <c r="D12" s="49">
        <v>55.183673677577069</v>
      </c>
      <c r="E12" s="49">
        <v>63.035885090226806</v>
      </c>
      <c r="F12" s="49">
        <v>60.426071501444042</v>
      </c>
      <c r="G12" s="49">
        <v>45.313240983045105</v>
      </c>
      <c r="H12" s="49">
        <v>50.460640312890042</v>
      </c>
      <c r="I12" s="49">
        <v>45.20586962199441</v>
      </c>
      <c r="J12" s="49">
        <v>41.102890319423999</v>
      </c>
      <c r="K12" s="49">
        <v>24.065288637276499</v>
      </c>
      <c r="L12" s="49">
        <v>21.22632528965082</v>
      </c>
      <c r="M12" s="49">
        <v>44.304151769634984</v>
      </c>
      <c r="N12" s="49">
        <v>51.247535741642899</v>
      </c>
      <c r="R12" s="32" t="s">
        <v>6</v>
      </c>
      <c r="S12" s="32" t="s">
        <v>7</v>
      </c>
      <c r="T12" s="32">
        <v>48.699182060171857</v>
      </c>
      <c r="U12" s="32">
        <v>46.799642902995664</v>
      </c>
      <c r="V12" s="32">
        <v>55.031991656876095</v>
      </c>
      <c r="W12" s="32">
        <v>62.26899315905699</v>
      </c>
      <c r="X12" s="32">
        <v>46.374985168478766</v>
      </c>
      <c r="Y12" s="32">
        <v>35.963074132087542</v>
      </c>
      <c r="Z12" s="32">
        <v>36.379326757465307</v>
      </c>
      <c r="AA12" s="32">
        <v>35.870295757998143</v>
      </c>
      <c r="AB12" s="32">
        <v>22.169594363257051</v>
      </c>
      <c r="AC12" s="32">
        <v>15.993614330361293</v>
      </c>
      <c r="AD12" s="32">
        <v>33.742685979870267</v>
      </c>
      <c r="AE12" s="32">
        <v>41.683163453911177</v>
      </c>
    </row>
    <row r="13" spans="1:45" x14ac:dyDescent="0.25">
      <c r="A13" s="31" t="s">
        <v>7</v>
      </c>
      <c r="B13" s="31" t="s">
        <v>8</v>
      </c>
      <c r="C13" s="49">
        <v>104.23516480464832</v>
      </c>
      <c r="D13" s="49">
        <v>100.00942244540018</v>
      </c>
      <c r="E13" s="49">
        <v>151.20835145003983</v>
      </c>
      <c r="F13" s="49">
        <v>146.23935290173125</v>
      </c>
      <c r="G13" s="49">
        <v>113.01424685914496</v>
      </c>
      <c r="H13" s="49">
        <v>125.51589009342867</v>
      </c>
      <c r="I13" s="49">
        <v>112.73579433005526</v>
      </c>
      <c r="J13" s="49">
        <v>101.61975131292085</v>
      </c>
      <c r="K13" s="49">
        <v>44.591745562150102</v>
      </c>
      <c r="L13" s="49">
        <v>41.392711647962727</v>
      </c>
      <c r="M13" s="49">
        <v>76.082445875212258</v>
      </c>
      <c r="N13" s="49">
        <v>90.909529733004689</v>
      </c>
      <c r="R13" s="32" t="s">
        <v>7</v>
      </c>
      <c r="S13" s="32" t="s">
        <v>8</v>
      </c>
      <c r="T13" s="32">
        <v>85.257170104771234</v>
      </c>
      <c r="U13" s="32">
        <v>81.195769621983388</v>
      </c>
      <c r="V13" s="32">
        <v>135.45385354598193</v>
      </c>
      <c r="W13" s="32">
        <v>149.76157900536157</v>
      </c>
      <c r="X13" s="32">
        <v>115.7275993530465</v>
      </c>
      <c r="Y13" s="32">
        <v>87.94982763643236</v>
      </c>
      <c r="Z13" s="32">
        <v>88.956011763083055</v>
      </c>
      <c r="AA13" s="32">
        <v>87.729108901463832</v>
      </c>
      <c r="AB13" s="32">
        <v>42.429681764602343</v>
      </c>
      <c r="AC13" s="32">
        <v>36.063451052507354</v>
      </c>
      <c r="AD13" s="32">
        <v>57.525041769590061</v>
      </c>
      <c r="AE13" s="32">
        <v>71.00511490611386</v>
      </c>
      <c r="AJ13" s="28" t="s">
        <v>227</v>
      </c>
      <c r="AK13" s="23">
        <v>4077.9383521012701</v>
      </c>
      <c r="AL13" s="23">
        <v>673.87732910659713</v>
      </c>
      <c r="AM13" s="23">
        <v>4087.7116443899267</v>
      </c>
    </row>
    <row r="14" spans="1:45" x14ac:dyDescent="0.25">
      <c r="A14" s="31" t="s">
        <v>8</v>
      </c>
      <c r="B14" s="31" t="s">
        <v>9</v>
      </c>
      <c r="C14" s="49">
        <v>91.295203072198362</v>
      </c>
      <c r="D14" s="49">
        <v>87.594052816990597</v>
      </c>
      <c r="E14" s="49">
        <v>132.43704442464812</v>
      </c>
      <c r="F14" s="49">
        <v>128.0849072895125</v>
      </c>
      <c r="G14" s="49">
        <v>98.984432330432568</v>
      </c>
      <c r="H14" s="49">
        <v>109.93409658192716</v>
      </c>
      <c r="I14" s="49">
        <v>98.740547454950686</v>
      </c>
      <c r="J14" s="49">
        <v>89.004472239733886</v>
      </c>
      <c r="K14" s="49">
        <v>39.056037125954155</v>
      </c>
      <c r="L14" s="49">
        <v>36.254137676973173</v>
      </c>
      <c r="M14" s="49">
        <v>66.637418949975043</v>
      </c>
      <c r="N14" s="49">
        <v>79.623838977252731</v>
      </c>
      <c r="R14" s="32" t="s">
        <v>8</v>
      </c>
      <c r="S14" s="32" t="s">
        <v>9</v>
      </c>
      <c r="T14" s="32">
        <v>74.673174572742113</v>
      </c>
      <c r="U14" s="32">
        <v>71.115964464919614</v>
      </c>
      <c r="V14" s="32">
        <v>118.63834138477583</v>
      </c>
      <c r="W14" s="32">
        <v>131.16987720345452</v>
      </c>
      <c r="X14" s="32">
        <v>101.36094382155413</v>
      </c>
      <c r="Y14" s="32">
        <v>77.031560215606518</v>
      </c>
      <c r="Z14" s="32">
        <v>77.912834633340267</v>
      </c>
      <c r="AA14" s="32">
        <v>76.838241945629633</v>
      </c>
      <c r="AB14" s="32">
        <v>37.162376250355202</v>
      </c>
      <c r="AC14" s="32">
        <v>31.586462145413343</v>
      </c>
      <c r="AD14" s="32">
        <v>50.383768087612026</v>
      </c>
      <c r="AE14" s="32">
        <v>62.190397997330784</v>
      </c>
      <c r="AJ14" s="28" t="s">
        <v>227</v>
      </c>
      <c r="AN14" s="23">
        <v>2256.6003838346401</v>
      </c>
      <c r="AO14" s="23">
        <v>246.32923434573075</v>
      </c>
      <c r="AP14" s="23">
        <v>3996.40380945679</v>
      </c>
    </row>
    <row r="15" spans="1:45" x14ac:dyDescent="0.25">
      <c r="A15" s="31" t="s">
        <v>9</v>
      </c>
      <c r="B15" s="31" t="s">
        <v>10</v>
      </c>
      <c r="C15" s="49">
        <v>409.62576043157213</v>
      </c>
      <c r="D15" s="49">
        <v>393.01934041449806</v>
      </c>
      <c r="E15" s="49">
        <v>594.22207526998454</v>
      </c>
      <c r="F15" s="49">
        <v>574.45972387775123</v>
      </c>
      <c r="G15" s="49">
        <v>442.84046302698482</v>
      </c>
      <c r="H15" s="49">
        <v>491.86227161448659</v>
      </c>
      <c r="I15" s="49">
        <v>441.09481106663446</v>
      </c>
      <c r="J15" s="49">
        <v>397.48690506920468</v>
      </c>
      <c r="K15" s="49">
        <v>174.14841628668992</v>
      </c>
      <c r="L15" s="49">
        <v>161.57307992602384</v>
      </c>
      <c r="M15" s="49">
        <v>298.99055472820572</v>
      </c>
      <c r="N15" s="49">
        <v>357.25837165557022</v>
      </c>
      <c r="R15" s="32" t="s">
        <v>9</v>
      </c>
      <c r="S15" s="32" t="s">
        <v>10</v>
      </c>
      <c r="T15" s="32">
        <v>335.04559811329062</v>
      </c>
      <c r="U15" s="32">
        <v>319.08501260170198</v>
      </c>
      <c r="V15" s="32">
        <v>532.3096851829921</v>
      </c>
      <c r="W15" s="32">
        <v>588.30593032636318</v>
      </c>
      <c r="X15" s="32">
        <v>453.54525521657166</v>
      </c>
      <c r="Y15" s="32">
        <v>343.39903436742583</v>
      </c>
      <c r="Z15" s="32">
        <v>346.94056156662424</v>
      </c>
      <c r="AA15" s="32">
        <v>342.52521296564549</v>
      </c>
      <c r="AB15" s="32">
        <v>165.64934201634381</v>
      </c>
      <c r="AC15" s="32">
        <v>140.62484744203906</v>
      </c>
      <c r="AD15" s="32">
        <v>226.06323905073802</v>
      </c>
      <c r="AE15" s="32">
        <v>279.03754210451439</v>
      </c>
      <c r="AJ15" s="28"/>
    </row>
    <row r="16" spans="1:45" x14ac:dyDescent="0.25">
      <c r="A16" s="31" t="s">
        <v>2</v>
      </c>
      <c r="B16" s="31" t="s">
        <v>5</v>
      </c>
      <c r="C16" s="49">
        <v>34.354503620371396</v>
      </c>
      <c r="D16" s="49">
        <v>38.323172603528647</v>
      </c>
      <c r="E16" s="49">
        <v>70.344673482492126</v>
      </c>
      <c r="F16" s="49">
        <v>66.547126590027034</v>
      </c>
      <c r="G16" s="49">
        <v>75.903721467952352</v>
      </c>
      <c r="H16" s="49">
        <v>109.77195597768875</v>
      </c>
      <c r="I16" s="49">
        <v>101.80198319288976</v>
      </c>
      <c r="J16" s="49">
        <v>93.320208360103919</v>
      </c>
      <c r="K16" s="49">
        <v>38.875124182257487</v>
      </c>
      <c r="L16" s="49">
        <v>27.003503883267161</v>
      </c>
      <c r="M16" s="49">
        <v>34.702627421131233</v>
      </c>
      <c r="N16" s="49">
        <v>34.894897679661526</v>
      </c>
      <c r="R16" s="32" t="s">
        <v>2</v>
      </c>
      <c r="S16" s="32" t="s">
        <v>5</v>
      </c>
      <c r="T16" s="32">
        <v>19.712705648981711</v>
      </c>
      <c r="U16" s="32">
        <v>19.799993407667809</v>
      </c>
      <c r="V16" s="32">
        <v>43.712840096319709</v>
      </c>
      <c r="W16" s="32">
        <v>47.653543329253175</v>
      </c>
      <c r="X16" s="32">
        <v>66.946758116192683</v>
      </c>
      <c r="Y16" s="32">
        <v>70.176446687232911</v>
      </c>
      <c r="Z16" s="32">
        <v>49.998150351130256</v>
      </c>
      <c r="AA16" s="32">
        <v>45.596163103778942</v>
      </c>
      <c r="AB16" s="32">
        <v>20.706006203828508</v>
      </c>
      <c r="AC16" s="32">
        <v>20.298809858997561</v>
      </c>
      <c r="AD16" s="32">
        <v>20.046669052476204</v>
      </c>
      <c r="AE16" s="32">
        <v>19.733240325368907</v>
      </c>
      <c r="AJ16" s="28" t="s">
        <v>228</v>
      </c>
      <c r="AK16" s="23">
        <v>3882.8633269799866</v>
      </c>
      <c r="AL16" s="23">
        <v>601.30288288259521</v>
      </c>
      <c r="AM16" s="23">
        <v>3551.2702222715247</v>
      </c>
    </row>
    <row r="17" spans="1:48" x14ac:dyDescent="0.25">
      <c r="A17" s="31" t="s">
        <v>11</v>
      </c>
      <c r="B17" s="31" t="s">
        <v>10</v>
      </c>
      <c r="C17" s="49">
        <v>34.713960390094002</v>
      </c>
      <c r="D17" s="49">
        <v>28.051251772449</v>
      </c>
      <c r="E17" s="49">
        <v>82.318380633675005</v>
      </c>
      <c r="F17" s="49">
        <v>100.57601374811</v>
      </c>
      <c r="G17" s="49">
        <v>113.58487308689</v>
      </c>
      <c r="H17" s="49">
        <v>105.92723138898</v>
      </c>
      <c r="I17" s="49">
        <v>94.506977966574993</v>
      </c>
      <c r="J17" s="49">
        <v>84.770685268061996</v>
      </c>
      <c r="K17" s="49">
        <v>58.031795487708997</v>
      </c>
      <c r="L17" s="49">
        <v>73.943234454865006</v>
      </c>
      <c r="M17" s="49">
        <v>45.392282775687001</v>
      </c>
      <c r="N17" s="49">
        <v>25.810444618508001</v>
      </c>
      <c r="R17" s="32" t="s">
        <v>11</v>
      </c>
      <c r="S17" s="32" t="s">
        <v>10</v>
      </c>
      <c r="T17" s="32">
        <v>345.71396039009466</v>
      </c>
      <c r="U17" s="32">
        <v>287.05125177244912</v>
      </c>
      <c r="V17" s="32">
        <v>823.31838063367434</v>
      </c>
      <c r="W17" s="32">
        <v>1009.5760137481135</v>
      </c>
      <c r="X17" s="32">
        <v>1113.5848730868877</v>
      </c>
      <c r="Y17" s="32">
        <v>1055.9272313889778</v>
      </c>
      <c r="Z17" s="32">
        <v>946.50697796657448</v>
      </c>
      <c r="AA17" s="32">
        <v>844.77068526806215</v>
      </c>
      <c r="AB17" s="32">
        <v>586.03179548770868</v>
      </c>
      <c r="AC17" s="32">
        <v>739.94323445486475</v>
      </c>
      <c r="AD17" s="32">
        <v>454.39228277568765</v>
      </c>
      <c r="AE17" s="32">
        <v>250.81044461850738</v>
      </c>
      <c r="AJ17" s="28" t="s">
        <v>228</v>
      </c>
      <c r="AN17" s="23">
        <v>1252.99898199001</v>
      </c>
      <c r="AO17" s="23">
        <v>163.2383741664635</v>
      </c>
      <c r="AP17" s="23">
        <v>2024.8689098704799</v>
      </c>
    </row>
    <row r="18" spans="1:48" x14ac:dyDescent="0.25">
      <c r="A18" s="31" t="s">
        <v>10</v>
      </c>
      <c r="B18" s="31" t="s">
        <v>12</v>
      </c>
      <c r="C18" s="49">
        <v>337.38369793722052</v>
      </c>
      <c r="D18" s="49">
        <v>315.60158252332968</v>
      </c>
      <c r="E18" s="49">
        <v>389.45838401323635</v>
      </c>
      <c r="F18" s="49">
        <v>402.04910533939483</v>
      </c>
      <c r="G18" s="49">
        <v>364.00424071840354</v>
      </c>
      <c r="H18" s="49">
        <v>374.71185185209816</v>
      </c>
      <c r="I18" s="49">
        <v>330.8487702684908</v>
      </c>
      <c r="J18" s="49">
        <v>298.93404834135492</v>
      </c>
      <c r="K18" s="49">
        <v>230.2703633281746</v>
      </c>
      <c r="L18" s="49">
        <v>255.70693049097108</v>
      </c>
      <c r="M18" s="49">
        <v>282.17360523262084</v>
      </c>
      <c r="N18" s="49">
        <v>288.19456130004806</v>
      </c>
      <c r="R18" s="32" t="s">
        <v>10</v>
      </c>
      <c r="S18" s="32" t="s">
        <v>12</v>
      </c>
      <c r="T18" s="32">
        <v>348.75359976411897</v>
      </c>
      <c r="U18" s="32">
        <v>344.86472700899799</v>
      </c>
      <c r="V18" s="32">
        <v>482.97753925910274</v>
      </c>
      <c r="W18" s="32">
        <v>630.70401695985538</v>
      </c>
      <c r="X18" s="32">
        <v>776.60401344705394</v>
      </c>
      <c r="Y18" s="32">
        <v>792.53328983011681</v>
      </c>
      <c r="Z18" s="32">
        <v>487.23891460089885</v>
      </c>
      <c r="AA18" s="32">
        <v>376.28098022005145</v>
      </c>
      <c r="AB18" s="32">
        <v>358.95100640273279</v>
      </c>
      <c r="AC18" s="32">
        <v>429.2433172664368</v>
      </c>
      <c r="AD18" s="32">
        <v>457.56992445718089</v>
      </c>
      <c r="AE18" s="32">
        <v>402.80137392278834</v>
      </c>
      <c r="AJ18" s="28"/>
    </row>
    <row r="19" spans="1:48" x14ac:dyDescent="0.25">
      <c r="A19" s="31" t="s">
        <v>14</v>
      </c>
      <c r="B19" s="31" t="s">
        <v>5</v>
      </c>
      <c r="C19" s="49">
        <v>18.573946828435879</v>
      </c>
      <c r="D19" s="49">
        <v>19.35262050046741</v>
      </c>
      <c r="E19" s="49">
        <v>40.813619196231492</v>
      </c>
      <c r="F19" s="49">
        <v>42.275414328803691</v>
      </c>
      <c r="G19" s="49">
        <v>41.497464447023987</v>
      </c>
      <c r="H19" s="49">
        <v>42.317546039089734</v>
      </c>
      <c r="I19" s="49">
        <v>43.159320242825771</v>
      </c>
      <c r="J19" s="49">
        <v>42.33581366083871</v>
      </c>
      <c r="K19" s="49">
        <v>20.247019780568483</v>
      </c>
      <c r="L19" s="49">
        <v>19.398180377318607</v>
      </c>
      <c r="M19" s="49">
        <v>21.305043524830509</v>
      </c>
      <c r="N19" s="49">
        <v>30.790226556908724</v>
      </c>
      <c r="R19" s="32" t="s">
        <v>14</v>
      </c>
      <c r="S19" s="32" t="s">
        <v>5</v>
      </c>
      <c r="T19" s="32">
        <v>18.573946828435865</v>
      </c>
      <c r="U19" s="32">
        <v>26.729763271223785</v>
      </c>
      <c r="V19" s="32">
        <v>48.67105859117077</v>
      </c>
      <c r="W19" s="32">
        <v>67.15273574348781</v>
      </c>
      <c r="X19" s="32">
        <v>58.556095875074917</v>
      </c>
      <c r="Y19" s="32">
        <v>64.218668148435995</v>
      </c>
      <c r="Z19" s="32">
        <v>45.768023518595321</v>
      </c>
      <c r="AA19" s="32">
        <v>42.335813660838724</v>
      </c>
      <c r="AB19" s="32">
        <v>21.540611367384891</v>
      </c>
      <c r="AC19" s="32">
        <v>25.009377592719929</v>
      </c>
      <c r="AD19" s="32">
        <v>23.389940468580988</v>
      </c>
      <c r="AE19" s="32">
        <v>31.226666783492696</v>
      </c>
      <c r="AJ19" s="28" t="s">
        <v>229</v>
      </c>
      <c r="AK19" s="23">
        <v>4103.6092110194813</v>
      </c>
      <c r="AL19" s="23">
        <v>843.47908883522825</v>
      </c>
      <c r="AM19" s="23">
        <v>3435.0011506735464</v>
      </c>
    </row>
    <row r="20" spans="1:48" x14ac:dyDescent="0.25">
      <c r="A20" s="31" t="s">
        <v>15</v>
      </c>
      <c r="B20" s="31" t="s">
        <v>14</v>
      </c>
      <c r="C20" s="49">
        <v>58.625282692596876</v>
      </c>
      <c r="D20" s="49">
        <v>58.515708892513118</v>
      </c>
      <c r="E20" s="49">
        <v>122.2084857949055</v>
      </c>
      <c r="F20" s="49">
        <v>124.52891660198375</v>
      </c>
      <c r="G20" s="49">
        <v>121.65758467107777</v>
      </c>
      <c r="H20" s="49">
        <v>121.14772488050225</v>
      </c>
      <c r="I20" s="49">
        <v>124.97012627303188</v>
      </c>
      <c r="J20" s="49">
        <v>124.15123973592353</v>
      </c>
      <c r="K20" s="49">
        <v>63.435467893698323</v>
      </c>
      <c r="L20" s="49">
        <v>61.479504594238122</v>
      </c>
      <c r="M20" s="49">
        <v>61.469583554729212</v>
      </c>
      <c r="N20" s="49">
        <v>60.531087682240752</v>
      </c>
      <c r="R20" s="32" t="s">
        <v>15</v>
      </c>
      <c r="S20" s="32" t="s">
        <v>14</v>
      </c>
      <c r="T20" s="32">
        <v>58.625282692596862</v>
      </c>
      <c r="U20" s="32">
        <v>58.515708892513089</v>
      </c>
      <c r="V20" s="32">
        <v>122.20848579490547</v>
      </c>
      <c r="W20" s="32">
        <v>124.52891660198372</v>
      </c>
      <c r="X20" s="32">
        <v>121.65758467107773</v>
      </c>
      <c r="Y20" s="32">
        <v>121.14772488050214</v>
      </c>
      <c r="Z20" s="32">
        <v>124.97012627303194</v>
      </c>
      <c r="AA20" s="32">
        <v>124.15123973592367</v>
      </c>
      <c r="AB20" s="32">
        <v>63.435467893698387</v>
      </c>
      <c r="AC20" s="32">
        <v>61.479504594238144</v>
      </c>
      <c r="AD20" s="32">
        <v>61.469583554729212</v>
      </c>
      <c r="AE20" s="32">
        <v>60.531087682240724</v>
      </c>
      <c r="AJ20" s="28" t="s">
        <v>229</v>
      </c>
      <c r="AN20" s="23">
        <v>1006.46339903919</v>
      </c>
      <c r="AO20" s="23">
        <v>191.70517194062981</v>
      </c>
      <c r="AP20" s="23">
        <v>796.79770257543998</v>
      </c>
    </row>
    <row r="21" spans="1:48" x14ac:dyDescent="0.25">
      <c r="A21" s="31" t="s">
        <v>16</v>
      </c>
      <c r="B21" s="31" t="s">
        <v>14</v>
      </c>
      <c r="C21" s="49">
        <v>51.673107566077185</v>
      </c>
      <c r="D21" s="49">
        <v>54.401043035129483</v>
      </c>
      <c r="E21" s="49">
        <v>118.35551343661895</v>
      </c>
      <c r="F21" s="49">
        <v>121.82855568806349</v>
      </c>
      <c r="G21" s="49">
        <v>114.26040832253366</v>
      </c>
      <c r="H21" s="49">
        <v>113.56200022233074</v>
      </c>
      <c r="I21" s="49">
        <v>113.56200022233074</v>
      </c>
      <c r="J21" s="49">
        <v>113.56200022233074</v>
      </c>
      <c r="K21" s="49">
        <v>52.129024597380187</v>
      </c>
      <c r="L21" s="49">
        <v>52.129024597380187</v>
      </c>
      <c r="M21" s="49">
        <v>58.637623019847119</v>
      </c>
      <c r="N21" s="49">
        <v>91.682231272865522</v>
      </c>
      <c r="R21" s="32" t="s">
        <v>16</v>
      </c>
      <c r="S21" s="32" t="s">
        <v>14</v>
      </c>
      <c r="T21" s="32">
        <v>51.673107566077213</v>
      </c>
      <c r="U21" s="32">
        <v>79.404413830753654</v>
      </c>
      <c r="V21" s="32">
        <v>148.85524606619123</v>
      </c>
      <c r="W21" s="32">
        <v>215.45565930988806</v>
      </c>
      <c r="X21" s="32">
        <v>182.66793470047443</v>
      </c>
      <c r="Y21" s="32">
        <v>202.03265513340168</v>
      </c>
      <c r="Z21" s="32">
        <v>125.17294702087057</v>
      </c>
      <c r="AA21" s="32">
        <v>113.56200022233065</v>
      </c>
      <c r="AB21" s="32">
        <v>56.570499702656427</v>
      </c>
      <c r="AC21" s="32">
        <v>71.260458587423969</v>
      </c>
      <c r="AD21" s="32">
        <v>65.746115442346238</v>
      </c>
      <c r="AE21" s="32">
        <v>93.167798945904408</v>
      </c>
      <c r="AJ21" s="28"/>
      <c r="AV21" s="23">
        <f>SUM(AK4:AM41)-SUM(AN3:AP40)</f>
        <v>40790.438340048117</v>
      </c>
    </row>
    <row r="22" spans="1:48" x14ac:dyDescent="0.25">
      <c r="A22" s="31" t="s">
        <v>17</v>
      </c>
      <c r="B22" s="31" t="s">
        <v>15</v>
      </c>
      <c r="C22" s="49">
        <v>36.097913779695965</v>
      </c>
      <c r="D22" s="49">
        <v>36.090604520286234</v>
      </c>
      <c r="E22" s="49">
        <v>36.300721803141393</v>
      </c>
      <c r="F22" s="49">
        <v>36.432293504082743</v>
      </c>
      <c r="G22" s="49">
        <v>36.270215868372404</v>
      </c>
      <c r="H22" s="49">
        <v>36.242203133408019</v>
      </c>
      <c r="I22" s="49">
        <v>36.457871607070508</v>
      </c>
      <c r="J22" s="49">
        <v>36.410544246620887</v>
      </c>
      <c r="K22" s="49">
        <v>36.422593727604287</v>
      </c>
      <c r="L22" s="49">
        <v>36.289662855649205</v>
      </c>
      <c r="M22" s="49">
        <v>36.288991795489267</v>
      </c>
      <c r="N22" s="49">
        <v>36.225656320642678</v>
      </c>
      <c r="R22" s="32" t="s">
        <v>17</v>
      </c>
      <c r="S22" s="32" t="s">
        <v>15</v>
      </c>
      <c r="T22" s="32">
        <v>24.389836840207934</v>
      </c>
      <c r="U22" s="32">
        <v>24.379915929198511</v>
      </c>
      <c r="V22" s="32">
        <v>35.105255525945587</v>
      </c>
      <c r="W22" s="32">
        <v>35.259733944144081</v>
      </c>
      <c r="X22" s="32">
        <v>35.06935331673089</v>
      </c>
      <c r="Y22" s="32">
        <v>35.036382474380048</v>
      </c>
      <c r="Z22" s="32">
        <v>35.289719419091121</v>
      </c>
      <c r="AA22" s="32">
        <v>35.234224441727555</v>
      </c>
      <c r="AB22" s="32">
        <v>24.830420021492017</v>
      </c>
      <c r="AC22" s="32">
        <v>24.650062124383215</v>
      </c>
      <c r="AD22" s="32">
        <v>24.649151548544221</v>
      </c>
      <c r="AE22" s="32">
        <v>24.563206125170026</v>
      </c>
      <c r="AJ22" s="45" t="s">
        <v>230</v>
      </c>
      <c r="AK22" s="23">
        <v>3866.2201208934694</v>
      </c>
      <c r="AL22" s="23">
        <v>746.76516637094926</v>
      </c>
      <c r="AM22" s="23">
        <v>4124.7127792342199</v>
      </c>
    </row>
    <row r="23" spans="1:48" x14ac:dyDescent="0.25">
      <c r="A23" s="31" t="s">
        <v>18</v>
      </c>
      <c r="B23" s="31" t="s">
        <v>17</v>
      </c>
      <c r="C23" s="49">
        <v>105.86544540870969</v>
      </c>
      <c r="D23" s="49">
        <v>105.85368808232568</v>
      </c>
      <c r="E23" s="49">
        <v>106.19167196397404</v>
      </c>
      <c r="F23" s="49">
        <v>106.4033291858846</v>
      </c>
      <c r="G23" s="49">
        <v>105.6770965650587</v>
      </c>
      <c r="H23" s="49">
        <v>105.70184514452011</v>
      </c>
      <c r="I23" s="49">
        <v>106.12804540664813</v>
      </c>
      <c r="J23" s="49">
        <v>106.08092484645903</v>
      </c>
      <c r="K23" s="49">
        <v>106.23072504885998</v>
      </c>
      <c r="L23" s="49">
        <v>106.17388314511311</v>
      </c>
      <c r="M23" s="49">
        <v>106.1728037142741</v>
      </c>
      <c r="N23" s="49">
        <v>106.07092565328202</v>
      </c>
      <c r="R23" s="32" t="s">
        <v>18</v>
      </c>
      <c r="S23" s="32" t="s">
        <v>17</v>
      </c>
      <c r="T23" s="32">
        <v>71.528813445908739</v>
      </c>
      <c r="U23" s="32">
        <v>71.506256283186147</v>
      </c>
      <c r="V23" s="32">
        <v>102.69453591691658</v>
      </c>
      <c r="W23" s="32">
        <v>102.97877835895881</v>
      </c>
      <c r="X23" s="32">
        <v>101.99683949148826</v>
      </c>
      <c r="Y23" s="32">
        <v>102.03060564560514</v>
      </c>
      <c r="Z23" s="32">
        <v>102.60870840843737</v>
      </c>
      <c r="AA23" s="32">
        <v>102.54510461516128</v>
      </c>
      <c r="AB23" s="32">
        <v>72.228151077496932</v>
      </c>
      <c r="AC23" s="32">
        <v>72.119513094529211</v>
      </c>
      <c r="AD23" s="32">
        <v>72.117449386187829</v>
      </c>
      <c r="AE23" s="32">
        <v>71.922561944708704</v>
      </c>
      <c r="AJ23" s="45" t="s">
        <v>230</v>
      </c>
      <c r="AN23" s="23">
        <v>1437.24213652238</v>
      </c>
      <c r="AO23" s="23">
        <v>39.846110416466118</v>
      </c>
      <c r="AP23" s="23">
        <v>363.35012236102</v>
      </c>
    </row>
    <row r="24" spans="1:48" x14ac:dyDescent="0.25">
      <c r="A24" s="31" t="s">
        <v>19</v>
      </c>
      <c r="B24" s="31" t="s">
        <v>16</v>
      </c>
      <c r="C24" s="49">
        <v>26.928250195607205</v>
      </c>
      <c r="D24" s="49">
        <v>28.082394535033195</v>
      </c>
      <c r="E24" s="49">
        <v>50.473884522477</v>
      </c>
      <c r="F24" s="49">
        <v>55.439823337526867</v>
      </c>
      <c r="G24" s="49">
        <v>55.405874728198299</v>
      </c>
      <c r="H24" s="49">
        <v>53.540856370358739</v>
      </c>
      <c r="I24" s="49">
        <v>51.57833671915008</v>
      </c>
      <c r="J24" s="49">
        <v>51.57833671915008</v>
      </c>
      <c r="K24" s="49">
        <v>18.938698767848368</v>
      </c>
      <c r="L24" s="49">
        <v>25.303663242561296</v>
      </c>
      <c r="M24" s="49">
        <v>26.251573155609645</v>
      </c>
      <c r="N24" s="49">
        <v>51.873805704049047</v>
      </c>
      <c r="R24" s="32" t="s">
        <v>19</v>
      </c>
      <c r="S24" s="32" t="s">
        <v>16</v>
      </c>
      <c r="T24" s="32">
        <v>21.256485101998713</v>
      </c>
      <c r="U24" s="32">
        <v>20.618478620027542</v>
      </c>
      <c r="V24" s="32">
        <v>47.97871559988122</v>
      </c>
      <c r="W24" s="32">
        <v>66.730784041581018</v>
      </c>
      <c r="X24" s="32">
        <v>72.183853460093047</v>
      </c>
      <c r="Y24" s="32">
        <v>58.264112806583064</v>
      </c>
      <c r="Z24" s="32">
        <v>42.040864971742309</v>
      </c>
      <c r="AA24" s="32">
        <v>40.671790366290544</v>
      </c>
      <c r="AB24" s="32">
        <v>20.965940009805657</v>
      </c>
      <c r="AC24" s="32">
        <v>22.555943556426911</v>
      </c>
      <c r="AD24" s="32">
        <v>23.122755904328137</v>
      </c>
      <c r="AE24" s="32">
        <v>24.295366714363059</v>
      </c>
    </row>
    <row r="25" spans="1:48" x14ac:dyDescent="0.25">
      <c r="A25" s="31" t="s">
        <v>20</v>
      </c>
      <c r="B25" s="31" t="s">
        <v>167</v>
      </c>
      <c r="C25" s="49">
        <v>8.8470044364684686</v>
      </c>
      <c r="D25" s="49">
        <v>8.8470044364684686</v>
      </c>
      <c r="E25" s="49">
        <v>8.8470044364684686</v>
      </c>
      <c r="F25" s="49">
        <v>42.109313768063672</v>
      </c>
      <c r="G25" s="49">
        <v>42.757164059321724</v>
      </c>
      <c r="H25" s="49">
        <v>43.2321331900323</v>
      </c>
      <c r="I25" s="49">
        <v>42.954537812298753</v>
      </c>
      <c r="J25" s="49">
        <v>42.649488873316606</v>
      </c>
      <c r="K25" s="49">
        <v>9.4370711308906099</v>
      </c>
      <c r="L25" s="49">
        <v>8.8470044364684686</v>
      </c>
      <c r="M25" s="49">
        <v>8.8470044364684686</v>
      </c>
      <c r="N25" s="49">
        <v>37.770426812111126</v>
      </c>
      <c r="R25" s="32" t="s">
        <v>20</v>
      </c>
      <c r="S25" s="32" t="s">
        <v>167</v>
      </c>
      <c r="T25" s="32">
        <v>12.825627711874729</v>
      </c>
      <c r="U25" s="32">
        <v>12.825620808040295</v>
      </c>
      <c r="V25" s="32">
        <v>27.935275892332299</v>
      </c>
      <c r="W25" s="32">
        <v>27.935275892332299</v>
      </c>
      <c r="X25" s="32">
        <v>30.064848871115693</v>
      </c>
      <c r="Y25" s="32">
        <v>31.919917783383248</v>
      </c>
      <c r="Z25" s="32">
        <v>30.816627347868931</v>
      </c>
      <c r="AA25" s="32">
        <v>29.672005546497385</v>
      </c>
      <c r="AB25" s="32">
        <v>12.759014485497444</v>
      </c>
      <c r="AC25" s="32">
        <v>12.759014485497444</v>
      </c>
      <c r="AD25" s="32">
        <v>12.759014485497444</v>
      </c>
      <c r="AE25" s="32">
        <v>17.57089730826398</v>
      </c>
      <c r="AJ25" s="45" t="s">
        <v>231</v>
      </c>
      <c r="AK25" s="23">
        <v>3616.240561488909</v>
      </c>
      <c r="AL25" s="23">
        <v>640.46483593042899</v>
      </c>
      <c r="AM25" s="23">
        <v>3970.9012793600946</v>
      </c>
    </row>
    <row r="26" spans="1:48" x14ac:dyDescent="0.25">
      <c r="A26" s="31" t="s">
        <v>21</v>
      </c>
      <c r="B26" s="31" t="s">
        <v>20</v>
      </c>
      <c r="C26" s="49">
        <v>27.324185720688511</v>
      </c>
      <c r="D26" s="49">
        <v>35.180055104028192</v>
      </c>
      <c r="E26" s="49">
        <v>67.679430987632202</v>
      </c>
      <c r="F26" s="49">
        <v>105.97243287035981</v>
      </c>
      <c r="G26" s="49">
        <v>101.06128531303419</v>
      </c>
      <c r="H26" s="49">
        <v>99.280042776425603</v>
      </c>
      <c r="I26" s="49">
        <v>98.45142605284093</v>
      </c>
      <c r="J26" s="49">
        <v>98.296735628685923</v>
      </c>
      <c r="K26" s="49">
        <v>25.609495444569994</v>
      </c>
      <c r="L26" s="49">
        <v>24.819030161169909</v>
      </c>
      <c r="M26" s="49">
        <v>25.562034838405982</v>
      </c>
      <c r="N26" s="49">
        <v>21.608261807723224</v>
      </c>
      <c r="R26" s="32" t="s">
        <v>21</v>
      </c>
      <c r="S26" s="32" t="s">
        <v>20</v>
      </c>
      <c r="T26" s="32">
        <v>30.964171575632047</v>
      </c>
      <c r="U26" s="32">
        <v>32.281673002856145</v>
      </c>
      <c r="V26" s="32">
        <v>75.160600565852377</v>
      </c>
      <c r="W26" s="32">
        <v>93.555169844035376</v>
      </c>
      <c r="X26" s="32">
        <v>77.118376771205746</v>
      </c>
      <c r="Y26" s="32">
        <v>70.054958485449134</v>
      </c>
      <c r="Z26" s="32">
        <v>67.127568885634759</v>
      </c>
      <c r="AA26" s="32">
        <v>66.624972133552291</v>
      </c>
      <c r="AB26" s="32">
        <v>30.645705858866442</v>
      </c>
      <c r="AC26" s="32">
        <v>30.493928309715006</v>
      </c>
      <c r="AD26" s="32">
        <v>30.636686097297986</v>
      </c>
      <c r="AE26" s="32">
        <v>29.838902055619215</v>
      </c>
      <c r="AJ26" s="45" t="s">
        <v>231</v>
      </c>
      <c r="AN26" s="23">
        <v>2191.0129923557402</v>
      </c>
      <c r="AO26" s="23">
        <v>38.363411290182341</v>
      </c>
      <c r="AP26" s="23">
        <v>309.08253175561998</v>
      </c>
    </row>
    <row r="27" spans="1:48" x14ac:dyDescent="0.25">
      <c r="A27" s="31" t="s">
        <v>165</v>
      </c>
      <c r="B27" s="31" t="s">
        <v>168</v>
      </c>
      <c r="C27" s="49">
        <v>58.578014793076306</v>
      </c>
      <c r="D27" s="49">
        <v>61.088667497843204</v>
      </c>
      <c r="E27" s="49">
        <v>109.79770065802499</v>
      </c>
      <c r="F27" s="49">
        <v>120.60029032710626</v>
      </c>
      <c r="G27" s="49">
        <v>123.96694267211653</v>
      </c>
      <c r="H27" s="49">
        <v>119.43768723080447</v>
      </c>
      <c r="I27" s="49">
        <v>115.45757458752573</v>
      </c>
      <c r="J27" s="49">
        <v>115.21744913510359</v>
      </c>
      <c r="K27" s="49">
        <v>67.517533275073617</v>
      </c>
      <c r="L27" s="49">
        <v>55.043990937947157</v>
      </c>
      <c r="M27" s="49">
        <v>57.106014296527945</v>
      </c>
      <c r="N27" s="49">
        <v>53.618333355698148</v>
      </c>
      <c r="R27" s="32" t="s">
        <v>165</v>
      </c>
      <c r="S27" s="32" t="s">
        <v>168</v>
      </c>
      <c r="T27" s="32">
        <v>39.712393496294631</v>
      </c>
      <c r="U27" s="32">
        <v>40.061869418216112</v>
      </c>
      <c r="V27" s="32">
        <v>95.226551234061873</v>
      </c>
      <c r="W27" s="32">
        <v>104.34672139463528</v>
      </c>
      <c r="X27" s="32">
        <v>113.05857269324306</v>
      </c>
      <c r="Y27" s="32">
        <v>100.79292057239599</v>
      </c>
      <c r="Z27" s="32">
        <v>86.121802288958591</v>
      </c>
      <c r="AA27" s="32">
        <v>85.15308855451535</v>
      </c>
      <c r="AB27" s="32">
        <v>40.961976351251195</v>
      </c>
      <c r="AC27" s="32">
        <v>39.218857522736847</v>
      </c>
      <c r="AD27" s="32">
        <v>39.507214749947728</v>
      </c>
      <c r="AE27" s="32">
        <v>39.018516452893572</v>
      </c>
    </row>
    <row r="28" spans="1:48" x14ac:dyDescent="0.25">
      <c r="A28" s="31" t="s">
        <v>22</v>
      </c>
      <c r="B28" s="31" t="s">
        <v>0</v>
      </c>
      <c r="C28" s="49">
        <v>84.843085923814201</v>
      </c>
      <c r="D28" s="49">
        <v>89.213102899455052</v>
      </c>
      <c r="E28" s="49">
        <v>140.82591608252295</v>
      </c>
      <c r="F28" s="49">
        <v>138.88756513566642</v>
      </c>
      <c r="G28" s="49">
        <v>131.99413873219157</v>
      </c>
      <c r="H28" s="49">
        <v>166.38763238200642</v>
      </c>
      <c r="I28" s="49">
        <v>172.14268157923675</v>
      </c>
      <c r="J28" s="49">
        <v>166.09376233550884</v>
      </c>
      <c r="K28" s="49">
        <v>93.54209323213945</v>
      </c>
      <c r="L28" s="49">
        <v>80.538369028149262</v>
      </c>
      <c r="M28" s="49">
        <v>84.839435711566267</v>
      </c>
      <c r="N28" s="49">
        <v>85.430354552195908</v>
      </c>
      <c r="R28" s="32" t="s">
        <v>22</v>
      </c>
      <c r="S28" s="32" t="s">
        <v>0</v>
      </c>
      <c r="T28" s="32">
        <v>67.311939697641506</v>
      </c>
      <c r="U28" s="32">
        <v>67.311939697641506</v>
      </c>
      <c r="V28" s="32">
        <v>116.97866135408086</v>
      </c>
      <c r="W28" s="32">
        <v>116.97866135408086</v>
      </c>
      <c r="X28" s="32">
        <v>116.97866135408086</v>
      </c>
      <c r="Y28" s="32">
        <v>116.97866135408086</v>
      </c>
      <c r="Z28" s="32">
        <v>116.97866135408086</v>
      </c>
      <c r="AA28" s="32">
        <v>116.97866135408086</v>
      </c>
      <c r="AB28" s="32">
        <v>67.311939697641506</v>
      </c>
      <c r="AC28" s="32">
        <v>67.311939697641506</v>
      </c>
      <c r="AD28" s="32">
        <v>67.311939697641506</v>
      </c>
      <c r="AE28" s="32">
        <v>67.311939697641506</v>
      </c>
      <c r="AJ28" s="45" t="s">
        <v>232</v>
      </c>
      <c r="AK28" s="23">
        <v>2080.5129448686371</v>
      </c>
      <c r="AL28" s="23">
        <v>24.100115415240005</v>
      </c>
      <c r="AM28" s="23">
        <v>4978.2278773352919</v>
      </c>
    </row>
    <row r="29" spans="1:48" x14ac:dyDescent="0.25">
      <c r="A29" s="31" t="s">
        <v>168</v>
      </c>
      <c r="B29" s="31" t="s">
        <v>19</v>
      </c>
      <c r="C29" s="49">
        <v>10.1385923554313</v>
      </c>
      <c r="D29" s="49">
        <v>10.1385923554313</v>
      </c>
      <c r="E29" s="49">
        <v>38.800799097610046</v>
      </c>
      <c r="F29" s="49">
        <v>51.870180388597632</v>
      </c>
      <c r="G29" s="49">
        <v>51.838449442445402</v>
      </c>
      <c r="H29" s="49">
        <v>49.995325602463325</v>
      </c>
      <c r="I29" s="49">
        <v>47.194675115412181</v>
      </c>
      <c r="J29" s="49">
        <v>47.194675115412181</v>
      </c>
      <c r="K29" s="49">
        <v>17.719129570930455</v>
      </c>
      <c r="L29" s="49">
        <v>10.1385923554313</v>
      </c>
      <c r="M29" s="49">
        <v>10.1385923554313</v>
      </c>
      <c r="N29" s="49">
        <v>23.061048142378386</v>
      </c>
      <c r="R29" s="32" t="s">
        <v>168</v>
      </c>
      <c r="S29" s="32" t="s">
        <v>19</v>
      </c>
      <c r="T29" s="32">
        <v>14.621722827703099</v>
      </c>
      <c r="U29" s="32">
        <v>14.621722827703099</v>
      </c>
      <c r="V29" s="32">
        <v>40.956589752112961</v>
      </c>
      <c r="W29" s="32">
        <v>32.013590209289134</v>
      </c>
      <c r="X29" s="32">
        <v>39.416336779291136</v>
      </c>
      <c r="Y29" s="32">
        <v>32.013590209289134</v>
      </c>
      <c r="Z29" s="32">
        <v>32.013590209289134</v>
      </c>
      <c r="AA29" s="32">
        <v>32.013590209289134</v>
      </c>
      <c r="AB29" s="32">
        <v>14.621722827703099</v>
      </c>
      <c r="AC29" s="32">
        <v>14.621722827703099</v>
      </c>
      <c r="AD29" s="32">
        <v>15.817047821253006</v>
      </c>
      <c r="AE29" s="32">
        <v>16.781720543142125</v>
      </c>
      <c r="AJ29" s="45" t="s">
        <v>232</v>
      </c>
      <c r="AN29" s="23">
        <v>1007.18963415523</v>
      </c>
      <c r="AO29" s="23">
        <v>1.5691485000000001</v>
      </c>
      <c r="AP29" s="23">
        <v>1820.1345291044699</v>
      </c>
    </row>
    <row r="30" spans="1:48" x14ac:dyDescent="0.25">
      <c r="A30" s="31" t="s">
        <v>167</v>
      </c>
      <c r="B30" s="31" t="s">
        <v>169</v>
      </c>
      <c r="C30" s="49">
        <v>13.691222205741273</v>
      </c>
      <c r="D30" s="49">
        <v>13.691222205741273</v>
      </c>
      <c r="E30" s="49">
        <v>13.691222205741273</v>
      </c>
      <c r="F30" s="49">
        <v>65.166461243459878</v>
      </c>
      <c r="G30" s="49">
        <v>65.166461243459878</v>
      </c>
      <c r="H30" s="49">
        <v>65.166461243459878</v>
      </c>
      <c r="I30" s="49">
        <v>65.166461243459878</v>
      </c>
      <c r="J30" s="49">
        <v>65.166461243459878</v>
      </c>
      <c r="K30" s="49">
        <v>14.604382619252451</v>
      </c>
      <c r="L30" s="49">
        <v>13.691222205741273</v>
      </c>
      <c r="M30" s="49">
        <v>13.691222205741273</v>
      </c>
      <c r="N30" s="49">
        <v>58.451796876991935</v>
      </c>
      <c r="R30" s="32" t="s">
        <v>167</v>
      </c>
      <c r="S30" s="32" t="s">
        <v>169</v>
      </c>
      <c r="T30" s="32">
        <v>19.848358864561057</v>
      </c>
      <c r="U30" s="32">
        <v>19.848348180500484</v>
      </c>
      <c r="V30" s="32">
        <v>43.231364058553787</v>
      </c>
      <c r="W30" s="32">
        <v>43.231364058553787</v>
      </c>
      <c r="X30" s="32">
        <v>43.231364058553787</v>
      </c>
      <c r="Y30" s="32">
        <v>43.231364058553787</v>
      </c>
      <c r="Z30" s="32">
        <v>43.231364058553787</v>
      </c>
      <c r="AA30" s="32">
        <v>43.231364058553787</v>
      </c>
      <c r="AB30" s="32">
        <v>19.745271261212139</v>
      </c>
      <c r="AC30" s="32">
        <v>19.745271261212139</v>
      </c>
      <c r="AD30" s="32">
        <v>19.745271261212139</v>
      </c>
      <c r="AE30" s="32">
        <v>27.191922546128225</v>
      </c>
    </row>
    <row r="31" spans="1:48" x14ac:dyDescent="0.25">
      <c r="A31" s="31" t="s">
        <v>169</v>
      </c>
      <c r="B31" s="31" t="s">
        <v>19</v>
      </c>
      <c r="C31" s="49">
        <v>18.142793561479735</v>
      </c>
      <c r="D31" s="49">
        <v>18.920393380935216</v>
      </c>
      <c r="E31" s="49">
        <v>18.111520019925539</v>
      </c>
      <c r="F31" s="49">
        <v>34.750684078710862</v>
      </c>
      <c r="G31" s="49">
        <v>34.750684078710862</v>
      </c>
      <c r="H31" s="49">
        <v>34.905094690832037</v>
      </c>
      <c r="I31" s="49">
        <v>34.750684078710862</v>
      </c>
      <c r="J31" s="49">
        <v>34.750684078710862</v>
      </c>
      <c r="K31" s="49">
        <v>7.3009847158287284</v>
      </c>
      <c r="L31" s="49">
        <v>17.048235040310267</v>
      </c>
      <c r="M31" s="49">
        <v>17.686885295800014</v>
      </c>
      <c r="N31" s="49">
        <v>31.170020411522401</v>
      </c>
      <c r="R31" s="32" t="s">
        <v>169</v>
      </c>
      <c r="S31" s="32" t="s">
        <v>19</v>
      </c>
      <c r="T31" s="32">
        <v>12.352767183104508</v>
      </c>
      <c r="U31" s="32">
        <v>12.460883619101127</v>
      </c>
      <c r="V31" s="32">
        <v>23.05356844647309</v>
      </c>
      <c r="W31" s="32">
        <v>32.318285823914103</v>
      </c>
      <c r="X31" s="32">
        <v>28.384420863454295</v>
      </c>
      <c r="Y31" s="32">
        <v>27.927750215858786</v>
      </c>
      <c r="Z31" s="32">
        <v>23.05356844647309</v>
      </c>
      <c r="AA31" s="32">
        <v>23.05356844647309</v>
      </c>
      <c r="AB31" s="32">
        <v>11.416708717545179</v>
      </c>
      <c r="AC31" s="32">
        <v>12.146871795938745</v>
      </c>
      <c r="AD31" s="32">
        <v>11.390143754091961</v>
      </c>
      <c r="AE31" s="32">
        <v>14.50037169216567</v>
      </c>
      <c r="AJ31" s="45" t="s">
        <v>233</v>
      </c>
      <c r="AK31" s="23">
        <v>2156.6564417255508</v>
      </c>
      <c r="AL31" s="23">
        <v>24.100115415240005</v>
      </c>
      <c r="AM31" s="23">
        <v>5509.16193356852</v>
      </c>
    </row>
    <row r="32" spans="1:48" x14ac:dyDescent="0.25">
      <c r="A32" s="33" t="s">
        <v>0</v>
      </c>
      <c r="B32" s="33" t="s">
        <v>1</v>
      </c>
      <c r="C32" s="50">
        <v>2.4711000000000004E-2</v>
      </c>
      <c r="D32" s="50">
        <v>8.3146307596800018</v>
      </c>
      <c r="E32" s="50">
        <v>8.3146307596800018</v>
      </c>
      <c r="F32" s="50">
        <v>127.50962351316905</v>
      </c>
      <c r="G32" s="50">
        <v>125.74102470609945</v>
      </c>
      <c r="H32" s="50">
        <v>182.19597468415984</v>
      </c>
      <c r="I32" s="50">
        <v>231.80074500691109</v>
      </c>
      <c r="J32" s="50">
        <v>180.40664698517148</v>
      </c>
      <c r="K32" s="50">
        <v>8.3146307596800018</v>
      </c>
      <c r="L32" s="50">
        <v>8.3146307596800018</v>
      </c>
      <c r="M32" s="50">
        <v>8.3146307596800018</v>
      </c>
      <c r="N32" s="50">
        <v>8.3146307596800018</v>
      </c>
      <c r="R32" s="34" t="s">
        <v>0</v>
      </c>
      <c r="S32" s="34" t="s">
        <v>1</v>
      </c>
      <c r="T32" s="34">
        <v>0.12355500000000001</v>
      </c>
      <c r="U32" s="34">
        <v>0.12355500000000001</v>
      </c>
      <c r="V32" s="34">
        <v>0.12355500000000001</v>
      </c>
      <c r="W32" s="34">
        <v>1.8464934635591814</v>
      </c>
      <c r="X32" s="34">
        <v>1.8464934635591814</v>
      </c>
      <c r="Y32" s="34">
        <v>1.8464934635591814</v>
      </c>
      <c r="Z32" s="34">
        <v>1.8464934635591814</v>
      </c>
      <c r="AA32" s="34">
        <v>1.8464934635591814</v>
      </c>
      <c r="AB32" s="34">
        <v>0.12355500000000001</v>
      </c>
      <c r="AC32" s="34">
        <v>0.12355500000000001</v>
      </c>
      <c r="AD32" s="34">
        <v>0.12355500000000001</v>
      </c>
      <c r="AE32" s="34">
        <v>0.12355500000000001</v>
      </c>
      <c r="AJ32" s="45" t="s">
        <v>233</v>
      </c>
      <c r="AN32" s="23">
        <v>1203.81157334514</v>
      </c>
      <c r="AO32" s="23">
        <v>1.5691485000000001</v>
      </c>
      <c r="AP32" s="23">
        <v>4384.8121249053602</v>
      </c>
    </row>
    <row r="33" spans="1:42" x14ac:dyDescent="0.25">
      <c r="A33" s="33" t="s">
        <v>1</v>
      </c>
      <c r="B33" s="33" t="s">
        <v>3</v>
      </c>
      <c r="C33" s="50">
        <v>2.4711000000000004E-2</v>
      </c>
      <c r="D33" s="50">
        <v>2.1397749120000005</v>
      </c>
      <c r="E33" s="50">
        <v>2.1397749120000005</v>
      </c>
      <c r="F33" s="50">
        <v>32.364685458876586</v>
      </c>
      <c r="G33" s="50">
        <v>32.115218409760111</v>
      </c>
      <c r="H33" s="50">
        <v>40.10222395337037</v>
      </c>
      <c r="I33" s="50">
        <v>47.160948839502701</v>
      </c>
      <c r="J33" s="50">
        <v>39.848320082215743</v>
      </c>
      <c r="K33" s="50">
        <v>2.1397749120000005</v>
      </c>
      <c r="L33" s="50">
        <v>2.1397749120000005</v>
      </c>
      <c r="M33" s="50">
        <v>2.1397749120000005</v>
      </c>
      <c r="N33" s="50">
        <v>2.1397749120000005</v>
      </c>
      <c r="R33" s="34" t="s">
        <v>1</v>
      </c>
      <c r="S33" s="34" t="s">
        <v>3</v>
      </c>
      <c r="T33" s="34">
        <v>0.49422000000000005</v>
      </c>
      <c r="U33" s="34">
        <v>0.49422000000000005</v>
      </c>
      <c r="V33" s="34">
        <v>0.49422000000000005</v>
      </c>
      <c r="W33" s="34">
        <v>7.3859738542367257</v>
      </c>
      <c r="X33" s="34">
        <v>7.3859738542367257</v>
      </c>
      <c r="Y33" s="34">
        <v>7.3859738542367257</v>
      </c>
      <c r="Z33" s="34">
        <v>7.3859738542367257</v>
      </c>
      <c r="AA33" s="34">
        <v>7.3859738542367257</v>
      </c>
      <c r="AB33" s="34">
        <v>0.49422000000000005</v>
      </c>
      <c r="AC33" s="34">
        <v>0.49422000000000005</v>
      </c>
      <c r="AD33" s="34">
        <v>0.49422000000000005</v>
      </c>
      <c r="AE33" s="34">
        <v>0.49422000000000005</v>
      </c>
    </row>
    <row r="34" spans="1:42" x14ac:dyDescent="0.25">
      <c r="A34" s="33" t="s">
        <v>3</v>
      </c>
      <c r="B34" s="33" t="s">
        <v>2</v>
      </c>
      <c r="C34" s="50">
        <v>2.4711000000000004E-2</v>
      </c>
      <c r="D34" s="50">
        <v>2.73792863667</v>
      </c>
      <c r="E34" s="50">
        <v>2.73792863667</v>
      </c>
      <c r="F34" s="50">
        <v>41.76552746504229</v>
      </c>
      <c r="G34" s="50">
        <v>43.090977171302406</v>
      </c>
      <c r="H34" s="50">
        <v>125.74609011805701</v>
      </c>
      <c r="I34" s="50">
        <v>75.095023756377188</v>
      </c>
      <c r="J34" s="50">
        <v>54.245356380335679</v>
      </c>
      <c r="K34" s="50">
        <v>2.73792863667</v>
      </c>
      <c r="L34" s="50">
        <v>2.73792863667</v>
      </c>
      <c r="M34" s="50">
        <v>2.73792863667</v>
      </c>
      <c r="N34" s="50">
        <v>2.73792863667</v>
      </c>
      <c r="R34" s="34" t="s">
        <v>3</v>
      </c>
      <c r="S34" s="34" t="s">
        <v>2</v>
      </c>
      <c r="T34" s="34">
        <v>7.4133000000000004E-2</v>
      </c>
      <c r="U34" s="34">
        <v>7.4133000000000004E-2</v>
      </c>
      <c r="V34" s="34">
        <v>7.4133000000000004E-2</v>
      </c>
      <c r="W34" s="34">
        <v>1.1106914625321525</v>
      </c>
      <c r="X34" s="34">
        <v>1.1370029223633518</v>
      </c>
      <c r="Y34" s="34">
        <v>1.1478693850467432</v>
      </c>
      <c r="Z34" s="34">
        <v>1.1120946103354257</v>
      </c>
      <c r="AA34" s="34">
        <v>1.1096543303244126</v>
      </c>
      <c r="AB34" s="34">
        <v>7.4133000000000004E-2</v>
      </c>
      <c r="AC34" s="34">
        <v>7.4133000000000004E-2</v>
      </c>
      <c r="AD34" s="34">
        <v>7.4133000000000004E-2</v>
      </c>
      <c r="AE34" s="34">
        <v>7.4133000000000004E-2</v>
      </c>
      <c r="AJ34" s="45" t="s">
        <v>234</v>
      </c>
      <c r="AK34" s="23">
        <v>3194.1054992412301</v>
      </c>
      <c r="AL34" s="23">
        <v>24.100115415240005</v>
      </c>
      <c r="AM34" s="23">
        <v>11696.621642341974</v>
      </c>
    </row>
    <row r="35" spans="1:42" x14ac:dyDescent="0.25">
      <c r="A35" s="33" t="s">
        <v>4</v>
      </c>
      <c r="B35" s="33" t="s">
        <v>3</v>
      </c>
      <c r="C35" s="50">
        <v>2.4711000000000004E-2</v>
      </c>
      <c r="D35" s="50">
        <v>0.11636755854000001</v>
      </c>
      <c r="E35" s="50">
        <v>0.11636755854000001</v>
      </c>
      <c r="F35" s="50">
        <v>18.376770865276605</v>
      </c>
      <c r="G35" s="50">
        <v>21.290446287940192</v>
      </c>
      <c r="H35" s="50">
        <v>27.48125042729713</v>
      </c>
      <c r="I35" s="50">
        <v>18.382268014668625</v>
      </c>
      <c r="J35" s="50">
        <v>18.374302019458014</v>
      </c>
      <c r="K35" s="50">
        <v>0.11636755854000001</v>
      </c>
      <c r="L35" s="50">
        <v>0.11636755854000001</v>
      </c>
      <c r="M35" s="50">
        <v>0.11636755854000001</v>
      </c>
      <c r="N35" s="50">
        <v>0.11636755854000001</v>
      </c>
      <c r="R35" s="34" t="s">
        <v>4</v>
      </c>
      <c r="S35" s="34" t="s">
        <v>3</v>
      </c>
      <c r="T35" s="34">
        <v>2.4711000000000004E-2</v>
      </c>
      <c r="U35" s="34">
        <v>2.4711000000000004E-2</v>
      </c>
      <c r="V35" s="34">
        <v>2.4711000000000004E-2</v>
      </c>
      <c r="W35" s="34">
        <v>3.9023623985009168</v>
      </c>
      <c r="X35" s="34">
        <v>4.5210901115575659</v>
      </c>
      <c r="Y35" s="34">
        <v>5.8357259345224675</v>
      </c>
      <c r="Z35" s="34">
        <v>3.9035297346582656</v>
      </c>
      <c r="AA35" s="34">
        <v>3.9018381316881667</v>
      </c>
      <c r="AB35" s="34">
        <v>2.4711000000000004E-2</v>
      </c>
      <c r="AC35" s="34">
        <v>2.4711000000000004E-2</v>
      </c>
      <c r="AD35" s="34">
        <v>2.4711000000000004E-2</v>
      </c>
      <c r="AE35" s="34">
        <v>2.4711000000000004E-2</v>
      </c>
      <c r="AJ35" s="45" t="s">
        <v>234</v>
      </c>
      <c r="AN35" s="23">
        <v>997.07065739183997</v>
      </c>
      <c r="AO35" s="23">
        <v>1.5691485000000001</v>
      </c>
      <c r="AP35" s="23">
        <v>11644.908797366401</v>
      </c>
    </row>
    <row r="36" spans="1:42" x14ac:dyDescent="0.25">
      <c r="A36" s="33" t="s">
        <v>5</v>
      </c>
      <c r="B36" s="33" t="s">
        <v>6</v>
      </c>
      <c r="C36" s="50">
        <v>2.4711000000000004E-2</v>
      </c>
      <c r="D36" s="50">
        <v>0.16880726586000003</v>
      </c>
      <c r="E36" s="50">
        <v>0.16880726586000003</v>
      </c>
      <c r="F36" s="50">
        <v>11.75546089637508</v>
      </c>
      <c r="G36" s="50">
        <v>0.26149486099000324</v>
      </c>
      <c r="H36" s="50">
        <v>0.26178274641090471</v>
      </c>
      <c r="I36" s="50">
        <v>0.26148071945442697</v>
      </c>
      <c r="J36" s="50">
        <v>0.26147508560201621</v>
      </c>
      <c r="K36" s="50">
        <v>0.16880726586000003</v>
      </c>
      <c r="L36" s="50">
        <v>0.16880726586000003</v>
      </c>
      <c r="M36" s="50">
        <v>0.16880726586000003</v>
      </c>
      <c r="N36" s="50">
        <v>0.16880726586000003</v>
      </c>
      <c r="R36" s="34" t="s">
        <v>5</v>
      </c>
      <c r="S36" s="34" t="s">
        <v>6</v>
      </c>
      <c r="T36" s="34">
        <v>3.7066500000000002E-2</v>
      </c>
      <c r="U36" s="34">
        <v>3.7066500000000002E-2</v>
      </c>
      <c r="V36" s="34">
        <v>3.7066500000000002E-2</v>
      </c>
      <c r="W36" s="34">
        <v>7.9715425107268061</v>
      </c>
      <c r="X36" s="34">
        <v>5.7423673871797115E-2</v>
      </c>
      <c r="Y36" s="34">
        <v>5.7414291833711335E-2</v>
      </c>
      <c r="Z36" s="34">
        <v>5.7414291833711335E-2</v>
      </c>
      <c r="AA36" s="34">
        <v>5.7414291833711335E-2</v>
      </c>
      <c r="AB36" s="34">
        <v>3.7066500000000002E-2</v>
      </c>
      <c r="AC36" s="34">
        <v>3.7066500000000002E-2</v>
      </c>
      <c r="AD36" s="34">
        <v>3.7066500000000002E-2</v>
      </c>
      <c r="AE36" s="34">
        <v>3.7066500000000002E-2</v>
      </c>
    </row>
    <row r="37" spans="1:42" x14ac:dyDescent="0.25">
      <c r="A37" s="33" t="s">
        <v>6</v>
      </c>
      <c r="B37" s="33" t="s">
        <v>7</v>
      </c>
      <c r="C37" s="50">
        <v>2.4711000000000004E-2</v>
      </c>
      <c r="D37" s="50">
        <v>1.1013220719900001</v>
      </c>
      <c r="E37" s="50">
        <v>1.1013220719900001</v>
      </c>
      <c r="F37" s="50">
        <v>92.297768986198747</v>
      </c>
      <c r="G37" s="50">
        <v>1.7080051487452239</v>
      </c>
      <c r="H37" s="50">
        <v>1.786819667396923</v>
      </c>
      <c r="I37" s="50">
        <v>1.7078522094481705</v>
      </c>
      <c r="J37" s="50">
        <v>1.7060157028816334</v>
      </c>
      <c r="K37" s="50">
        <v>1.1013220719900001</v>
      </c>
      <c r="L37" s="50">
        <v>1.1013220719900001</v>
      </c>
      <c r="M37" s="50">
        <v>1.1013220719900001</v>
      </c>
      <c r="N37" s="50">
        <v>1.1013220719900001</v>
      </c>
      <c r="R37" s="34" t="s">
        <v>6</v>
      </c>
      <c r="S37" s="34" t="s">
        <v>7</v>
      </c>
      <c r="T37" s="34">
        <v>2.4711000000000004E-2</v>
      </c>
      <c r="U37" s="34">
        <v>2.4711000000000004E-2</v>
      </c>
      <c r="V37" s="34">
        <v>2.4711000000000004E-2</v>
      </c>
      <c r="W37" s="34">
        <v>6.2089508204641728</v>
      </c>
      <c r="X37" s="34">
        <v>3.8376074932758443E-2</v>
      </c>
      <c r="Y37" s="34">
        <v>3.8276333539986433E-2</v>
      </c>
      <c r="Z37" s="34">
        <v>3.8276364781790029E-2</v>
      </c>
      <c r="AA37" s="34">
        <v>3.827632752354411E-2</v>
      </c>
      <c r="AB37" s="34">
        <v>2.4711000000000004E-2</v>
      </c>
      <c r="AC37" s="34">
        <v>2.4711000000000004E-2</v>
      </c>
      <c r="AD37" s="34">
        <v>2.4711000000000004E-2</v>
      </c>
      <c r="AE37" s="34">
        <v>2.4711000000000004E-2</v>
      </c>
      <c r="AJ37" s="45" t="s">
        <v>235</v>
      </c>
      <c r="AK37" s="23">
        <v>3262.1980633983499</v>
      </c>
      <c r="AL37" s="23">
        <v>24.100115415240005</v>
      </c>
      <c r="AM37" s="23">
        <v>11932.480111608524</v>
      </c>
    </row>
    <row r="38" spans="1:42" x14ac:dyDescent="0.25">
      <c r="A38" s="33" t="s">
        <v>7</v>
      </c>
      <c r="B38" s="33" t="s">
        <v>8</v>
      </c>
      <c r="C38" s="50">
        <v>2.4711000000000004E-2</v>
      </c>
      <c r="D38" s="50">
        <v>0.24722317638000002</v>
      </c>
      <c r="E38" s="50">
        <v>0.24722317638000002</v>
      </c>
      <c r="F38" s="50">
        <v>15.256150639216953</v>
      </c>
      <c r="G38" s="50">
        <v>15.256024609298969</v>
      </c>
      <c r="H38" s="50">
        <v>15.256035126812391</v>
      </c>
      <c r="I38" s="50">
        <v>15.256024490342549</v>
      </c>
      <c r="J38" s="50">
        <v>15.256021521647925</v>
      </c>
      <c r="K38" s="50">
        <v>0.24722317638000002</v>
      </c>
      <c r="L38" s="50">
        <v>0.24722317638000002</v>
      </c>
      <c r="M38" s="50">
        <v>0.24722317638000002</v>
      </c>
      <c r="N38" s="50">
        <v>0.24722317638000002</v>
      </c>
      <c r="R38" s="34" t="s">
        <v>7</v>
      </c>
      <c r="S38" s="34" t="s">
        <v>8</v>
      </c>
      <c r="T38" s="34">
        <v>2.4711000000000004E-2</v>
      </c>
      <c r="U38" s="34">
        <v>2.4711000000000004E-2</v>
      </c>
      <c r="V38" s="34">
        <v>2.4711000000000004E-2</v>
      </c>
      <c r="W38" s="34">
        <v>1.5249229342521764</v>
      </c>
      <c r="X38" s="34">
        <v>1.524904188491385</v>
      </c>
      <c r="Y38" s="34">
        <v>1.5249036133307432</v>
      </c>
      <c r="Z38" s="34">
        <v>1.5249036191370664</v>
      </c>
      <c r="AA38" s="34">
        <v>1.5249036121118915</v>
      </c>
      <c r="AB38" s="34">
        <v>2.4711000000000004E-2</v>
      </c>
      <c r="AC38" s="34">
        <v>2.4711000000000004E-2</v>
      </c>
      <c r="AD38" s="34">
        <v>2.4711000000000004E-2</v>
      </c>
      <c r="AE38" s="34">
        <v>2.4711000000000004E-2</v>
      </c>
      <c r="AJ38" s="45" t="s">
        <v>235</v>
      </c>
      <c r="AN38" s="23">
        <v>1983.894843959428</v>
      </c>
      <c r="AO38" s="23">
        <v>1.5691485000000001</v>
      </c>
      <c r="AP38" s="23">
        <v>12671.9441193895</v>
      </c>
    </row>
    <row r="39" spans="1:42" x14ac:dyDescent="0.25">
      <c r="A39" s="33" t="s">
        <v>8</v>
      </c>
      <c r="B39" s="33" t="s">
        <v>9</v>
      </c>
      <c r="C39" s="50">
        <v>2.4711000000000004E-2</v>
      </c>
      <c r="D39" s="50">
        <v>0.38082739875000005</v>
      </c>
      <c r="E39" s="50">
        <v>0.38082739875000005</v>
      </c>
      <c r="F39" s="50">
        <v>23.500871754599622</v>
      </c>
      <c r="G39" s="50">
        <v>23.500677615657899</v>
      </c>
      <c r="H39" s="50">
        <v>23.500693817040538</v>
      </c>
      <c r="I39" s="50">
        <v>23.500677432415117</v>
      </c>
      <c r="J39" s="50">
        <v>23.500672859380064</v>
      </c>
      <c r="K39" s="50">
        <v>0.38082739875000005</v>
      </c>
      <c r="L39" s="50">
        <v>0.38082739875000005</v>
      </c>
      <c r="M39" s="50">
        <v>0.38082739875000005</v>
      </c>
      <c r="N39" s="50">
        <v>0.38082739875000005</v>
      </c>
      <c r="R39" s="34" t="s">
        <v>8</v>
      </c>
      <c r="S39" s="34" t="s">
        <v>9</v>
      </c>
      <c r="T39" s="34">
        <v>1.2355500000000002E-2</v>
      </c>
      <c r="U39" s="34">
        <v>1.2355500000000002E-2</v>
      </c>
      <c r="V39" s="34">
        <v>1.2355500000000002E-2</v>
      </c>
      <c r="W39" s="34">
        <v>0.7624614671260882</v>
      </c>
      <c r="X39" s="34">
        <v>0.76245209424569249</v>
      </c>
      <c r="Y39" s="34">
        <v>0.7624518066653716</v>
      </c>
      <c r="Z39" s="34">
        <v>0.7624518095685332</v>
      </c>
      <c r="AA39" s="34">
        <v>0.76245180605594576</v>
      </c>
      <c r="AB39" s="34">
        <v>1.2355500000000002E-2</v>
      </c>
      <c r="AC39" s="34">
        <v>1.2355500000000002E-2</v>
      </c>
      <c r="AD39" s="34">
        <v>1.2355500000000002E-2</v>
      </c>
      <c r="AE39" s="34">
        <v>1.2355500000000002E-2</v>
      </c>
    </row>
    <row r="40" spans="1:42" x14ac:dyDescent="0.25">
      <c r="A40" s="33" t="s">
        <v>9</v>
      </c>
      <c r="B40" s="33" t="s">
        <v>10</v>
      </c>
      <c r="C40" s="50">
        <v>2.4711000000000004E-2</v>
      </c>
      <c r="D40" s="50">
        <v>1.4602639264800001</v>
      </c>
      <c r="E40" s="50">
        <v>1.4602639264800001</v>
      </c>
      <c r="F40" s="50">
        <v>90.112931581972418</v>
      </c>
      <c r="G40" s="50">
        <v>90.112191425754204</v>
      </c>
      <c r="H40" s="50">
        <v>90.112251338659959</v>
      </c>
      <c r="I40" s="50">
        <v>90.112190346530269</v>
      </c>
      <c r="J40" s="50">
        <v>90.11217357498272</v>
      </c>
      <c r="K40" s="50">
        <v>1.4602639264800001</v>
      </c>
      <c r="L40" s="50">
        <v>1.4602639264800001</v>
      </c>
      <c r="M40" s="50">
        <v>1.4602639264800001</v>
      </c>
      <c r="N40" s="50">
        <v>1.4602639264800001</v>
      </c>
      <c r="R40" s="34" t="s">
        <v>9</v>
      </c>
      <c r="S40" s="34" t="s">
        <v>10</v>
      </c>
      <c r="T40" s="34">
        <v>4.9422000000000008E-2</v>
      </c>
      <c r="U40" s="34">
        <v>4.9422000000000008E-2</v>
      </c>
      <c r="V40" s="34">
        <v>4.9422000000000008E-2</v>
      </c>
      <c r="W40" s="34">
        <v>3.0498456141601586</v>
      </c>
      <c r="X40" s="34">
        <v>3.0498083421756386</v>
      </c>
      <c r="Y40" s="34">
        <v>3.049807220475401</v>
      </c>
      <c r="Z40" s="34">
        <v>3.0498072304260879</v>
      </c>
      <c r="AA40" s="34">
        <v>3.0498072181164897</v>
      </c>
      <c r="AB40" s="34">
        <v>4.9422000000000008E-2</v>
      </c>
      <c r="AC40" s="34">
        <v>4.9422000000000008E-2</v>
      </c>
      <c r="AD40" s="34">
        <v>4.9422000000000008E-2</v>
      </c>
      <c r="AE40" s="34">
        <v>4.9422000000000008E-2</v>
      </c>
    </row>
    <row r="41" spans="1:42" x14ac:dyDescent="0.25">
      <c r="A41" s="33" t="s">
        <v>2</v>
      </c>
      <c r="B41" s="33" t="s">
        <v>5</v>
      </c>
      <c r="C41" s="50">
        <v>2.4711000000000004E-2</v>
      </c>
      <c r="D41" s="50">
        <v>0.25939062567000004</v>
      </c>
      <c r="E41" s="50">
        <v>0.25939062567000004</v>
      </c>
      <c r="F41" s="50">
        <v>0.40180696607507993</v>
      </c>
      <c r="G41" s="50">
        <v>0.4022035109358153</v>
      </c>
      <c r="H41" s="50">
        <v>98.799930687541021</v>
      </c>
      <c r="I41" s="50">
        <v>6.2048454825912938</v>
      </c>
      <c r="J41" s="50">
        <v>0.61017984663285285</v>
      </c>
      <c r="K41" s="50">
        <v>0.25939062567000004</v>
      </c>
      <c r="L41" s="50">
        <v>0.25939062567000004</v>
      </c>
      <c r="M41" s="50">
        <v>0.25939062567000004</v>
      </c>
      <c r="N41" s="50">
        <v>0.25939062567000004</v>
      </c>
      <c r="R41" s="34" t="s">
        <v>2</v>
      </c>
      <c r="S41" s="34" t="s">
        <v>5</v>
      </c>
      <c r="T41" s="34">
        <v>9.8844000000000015E-2</v>
      </c>
      <c r="U41" s="34">
        <v>9.8844000000000015E-2</v>
      </c>
      <c r="V41" s="34">
        <v>9.8844000000000015E-2</v>
      </c>
      <c r="W41" s="34">
        <v>0.15310482504035658</v>
      </c>
      <c r="X41" s="34">
        <v>0.1531145974794095</v>
      </c>
      <c r="Y41" s="34">
        <v>0.15313077502959641</v>
      </c>
      <c r="Z41" s="34">
        <v>0.15310487034557499</v>
      </c>
      <c r="AA41" s="34">
        <v>0.15310480199561297</v>
      </c>
      <c r="AB41" s="34">
        <v>9.8844000000000015E-2</v>
      </c>
      <c r="AC41" s="34">
        <v>9.8844000000000015E-2</v>
      </c>
      <c r="AD41" s="34">
        <v>9.8844000000000015E-2</v>
      </c>
      <c r="AE41" s="34">
        <v>9.8844000000000015E-2</v>
      </c>
    </row>
    <row r="42" spans="1:42" x14ac:dyDescent="0.25">
      <c r="A42" s="33" t="s">
        <v>11</v>
      </c>
      <c r="B42" s="33" t="s">
        <v>10</v>
      </c>
      <c r="C42" s="50">
        <v>2.4711000000000004E-2</v>
      </c>
      <c r="D42" s="50">
        <v>0.18290736246</v>
      </c>
      <c r="E42" s="50">
        <v>0.18290736246</v>
      </c>
      <c r="F42" s="50">
        <v>16.385217169982845</v>
      </c>
      <c r="G42" s="50">
        <v>41.616696505903327</v>
      </c>
      <c r="H42" s="50">
        <v>24.462206279960796</v>
      </c>
      <c r="I42" s="50">
        <v>10.2091287017379</v>
      </c>
      <c r="J42" s="50">
        <v>5.7050220541769496</v>
      </c>
      <c r="K42" s="50">
        <v>0.18290736246</v>
      </c>
      <c r="L42" s="50">
        <v>0.18290736246</v>
      </c>
      <c r="M42" s="50">
        <v>0.18290736246</v>
      </c>
      <c r="N42" s="50">
        <v>0.18290736246</v>
      </c>
      <c r="R42" s="34" t="s">
        <v>11</v>
      </c>
      <c r="S42" s="34" t="s">
        <v>10</v>
      </c>
      <c r="T42" s="34">
        <v>2.4711000000000004E-2</v>
      </c>
      <c r="U42" s="34">
        <v>2.4711000000000004E-2</v>
      </c>
      <c r="V42" s="34">
        <v>2.4711000000000004E-2</v>
      </c>
      <c r="W42" s="34">
        <v>2.2136621295164791</v>
      </c>
      <c r="X42" s="34">
        <v>5.6224646921048667</v>
      </c>
      <c r="Y42" s="34">
        <v>3.3048728670848675</v>
      </c>
      <c r="Z42" s="34">
        <v>1.3792653065226714</v>
      </c>
      <c r="AA42" s="34">
        <v>0.7707551958800829</v>
      </c>
      <c r="AB42" s="34">
        <v>2.4711000000000004E-2</v>
      </c>
      <c r="AC42" s="34">
        <v>2.4711000000000004E-2</v>
      </c>
      <c r="AD42" s="34">
        <v>2.4711000000000004E-2</v>
      </c>
      <c r="AE42" s="34">
        <v>2.4711000000000004E-2</v>
      </c>
    </row>
    <row r="43" spans="1:42" x14ac:dyDescent="0.25">
      <c r="A43" s="33" t="s">
        <v>10</v>
      </c>
      <c r="B43" s="33" t="s">
        <v>12</v>
      </c>
      <c r="C43" s="50">
        <v>2.4711000000000004E-2</v>
      </c>
      <c r="D43" s="50">
        <v>0.54969668922000003</v>
      </c>
      <c r="E43" s="50">
        <v>0.54969668922000003</v>
      </c>
      <c r="F43" s="50">
        <v>33.925602448700339</v>
      </c>
      <c r="G43" s="50">
        <v>33.922064147324647</v>
      </c>
      <c r="H43" s="50">
        <v>33.922481893544173</v>
      </c>
      <c r="I43" s="50">
        <v>33.921608943695404</v>
      </c>
      <c r="J43" s="50">
        <v>33.921530499597424</v>
      </c>
      <c r="K43" s="50">
        <v>0.54969668922000003</v>
      </c>
      <c r="L43" s="50">
        <v>0.54969668922000003</v>
      </c>
      <c r="M43" s="50">
        <v>0.54969668922000003</v>
      </c>
      <c r="N43" s="50">
        <v>0.54969668922000003</v>
      </c>
      <c r="R43" s="34" t="s">
        <v>10</v>
      </c>
      <c r="S43" s="34" t="s">
        <v>12</v>
      </c>
      <c r="T43" s="34">
        <v>2.4711000000000004E-2</v>
      </c>
      <c r="U43" s="34">
        <v>2.4711000000000004E-2</v>
      </c>
      <c r="V43" s="34">
        <v>2.4711000000000004E-2</v>
      </c>
      <c r="W43" s="34">
        <v>14.951303369181174</v>
      </c>
      <c r="X43" s="34">
        <v>25.058354097331673</v>
      </c>
      <c r="Y43" s="34">
        <v>25.062983391288881</v>
      </c>
      <c r="Z43" s="34">
        <v>1.5412288138004444</v>
      </c>
      <c r="AA43" s="34">
        <v>1.5249509954161795</v>
      </c>
      <c r="AB43" s="34">
        <v>2.4711000000000004E-2</v>
      </c>
      <c r="AC43" s="34">
        <v>2.4711000000000004E-2</v>
      </c>
      <c r="AD43" s="34">
        <v>2.4711000000000004E-2</v>
      </c>
      <c r="AE43" s="34">
        <v>2.4711000000000004E-2</v>
      </c>
    </row>
    <row r="44" spans="1:42" x14ac:dyDescent="0.25">
      <c r="A44" s="33" t="s">
        <v>14</v>
      </c>
      <c r="B44" s="33" t="s">
        <v>5</v>
      </c>
      <c r="C44" s="50">
        <v>2.4711000000000004E-2</v>
      </c>
      <c r="D44" s="50">
        <v>0.29331882867000009</v>
      </c>
      <c r="E44" s="50">
        <v>0.29331882867000009</v>
      </c>
      <c r="F44" s="50">
        <v>10.859138848947687</v>
      </c>
      <c r="G44" s="50">
        <v>10.620734877682398</v>
      </c>
      <c r="H44" s="50">
        <v>10.873774557351755</v>
      </c>
      <c r="I44" s="50">
        <v>11.190059662211818</v>
      </c>
      <c r="J44" s="50">
        <v>10.879984547614953</v>
      </c>
      <c r="K44" s="50">
        <v>0.29331882867000009</v>
      </c>
      <c r="L44" s="50">
        <v>0.29331882867000009</v>
      </c>
      <c r="M44" s="50">
        <v>0.29331882867000009</v>
      </c>
      <c r="N44" s="50">
        <v>0.29331882867000009</v>
      </c>
      <c r="R44" s="34" t="s">
        <v>14</v>
      </c>
      <c r="S44" s="34" t="s">
        <v>5</v>
      </c>
      <c r="T44" s="34">
        <v>0.12355500000000001</v>
      </c>
      <c r="U44" s="34">
        <v>0.12355500000000001</v>
      </c>
      <c r="V44" s="34">
        <v>0.12355500000000001</v>
      </c>
      <c r="W44" s="34">
        <v>117.9488690680254</v>
      </c>
      <c r="X44" s="34">
        <v>48.710428386412573</v>
      </c>
      <c r="Y44" s="34">
        <v>107.06471331944624</v>
      </c>
      <c r="Z44" s="34">
        <v>5.3574089871884274</v>
      </c>
      <c r="AA44" s="34">
        <v>4.5829873822827496</v>
      </c>
      <c r="AB44" s="34">
        <v>0.12355500000000001</v>
      </c>
      <c r="AC44" s="34">
        <v>0.12355500000000001</v>
      </c>
      <c r="AD44" s="34">
        <v>0.12355500000000001</v>
      </c>
      <c r="AE44" s="34">
        <v>0.12355500000000001</v>
      </c>
    </row>
    <row r="45" spans="1:42" x14ac:dyDescent="0.25">
      <c r="A45" s="33" t="s">
        <v>15</v>
      </c>
      <c r="B45" s="33" t="s">
        <v>14</v>
      </c>
      <c r="C45" s="50">
        <v>2.4711000000000004E-2</v>
      </c>
      <c r="D45" s="50">
        <v>0.44193671331000006</v>
      </c>
      <c r="E45" s="50">
        <v>0.44193671331000006</v>
      </c>
      <c r="F45" s="50">
        <v>15.478929331588006</v>
      </c>
      <c r="G45" s="50">
        <v>15.263045936788204</v>
      </c>
      <c r="H45" s="50">
        <v>15.228721775858677</v>
      </c>
      <c r="I45" s="50">
        <v>15.515864583367428</v>
      </c>
      <c r="J45" s="50">
        <v>15.448162509877491</v>
      </c>
      <c r="K45" s="50">
        <v>0.44193671331000006</v>
      </c>
      <c r="L45" s="50">
        <v>0.44193671331000006</v>
      </c>
      <c r="M45" s="50">
        <v>0.44193671331000006</v>
      </c>
      <c r="N45" s="50">
        <v>0.44193671331000006</v>
      </c>
      <c r="R45" s="34" t="s">
        <v>15</v>
      </c>
      <c r="S45" s="34" t="s">
        <v>14</v>
      </c>
      <c r="T45" s="34">
        <v>2.4711000000000004E-2</v>
      </c>
      <c r="U45" s="34">
        <v>2.4711000000000004E-2</v>
      </c>
      <c r="V45" s="34">
        <v>2.4711000000000004E-2</v>
      </c>
      <c r="W45" s="34">
        <v>0.86550813995071663</v>
      </c>
      <c r="X45" s="34">
        <v>0.85343696684327708</v>
      </c>
      <c r="Y45" s="34">
        <v>0.85151772294435579</v>
      </c>
      <c r="Z45" s="34">
        <v>0.86757338363659486</v>
      </c>
      <c r="AA45" s="34">
        <v>0.86378780554900059</v>
      </c>
      <c r="AB45" s="34">
        <v>2.4711000000000004E-2</v>
      </c>
      <c r="AC45" s="34">
        <v>2.4711000000000004E-2</v>
      </c>
      <c r="AD45" s="34">
        <v>2.4711000000000004E-2</v>
      </c>
      <c r="AE45" s="34">
        <v>2.4711000000000004E-2</v>
      </c>
    </row>
    <row r="46" spans="1:42" x14ac:dyDescent="0.25">
      <c r="A46" s="33" t="s">
        <v>16</v>
      </c>
      <c r="B46" s="33" t="s">
        <v>14</v>
      </c>
      <c r="C46" s="50">
        <v>2.4711000000000004E-2</v>
      </c>
      <c r="D46" s="50">
        <v>1.3396359444300001</v>
      </c>
      <c r="E46" s="50">
        <v>1.3396359444300001</v>
      </c>
      <c r="F46" s="50">
        <v>44.777286305590472</v>
      </c>
      <c r="G46" s="50">
        <v>43.911199960458084</v>
      </c>
      <c r="H46" s="50">
        <v>43.848618076410226</v>
      </c>
      <c r="I46" s="50">
        <v>43.848618076410226</v>
      </c>
      <c r="J46" s="50">
        <v>43.848618076410226</v>
      </c>
      <c r="K46" s="50">
        <v>1.3396359444300001</v>
      </c>
      <c r="L46" s="50">
        <v>1.3396359444300001</v>
      </c>
      <c r="M46" s="50">
        <v>1.3396359444300001</v>
      </c>
      <c r="N46" s="50">
        <v>1.3396359444300001</v>
      </c>
      <c r="R46" s="34" t="s">
        <v>16</v>
      </c>
      <c r="S46" s="34" t="s">
        <v>14</v>
      </c>
      <c r="T46" s="34">
        <v>2.4711000000000004E-2</v>
      </c>
      <c r="U46" s="34">
        <v>2.4711000000000004E-2</v>
      </c>
      <c r="V46" s="34">
        <v>2.4711000000000004E-2</v>
      </c>
      <c r="W46" s="34">
        <v>22.362593985449166</v>
      </c>
      <c r="X46" s="34">
        <v>4.4085025435882281</v>
      </c>
      <c r="Y46" s="34">
        <v>15.643348400921257</v>
      </c>
      <c r="Z46" s="34">
        <v>0.83569046633376087</v>
      </c>
      <c r="AA46" s="34">
        <v>0.80883407599757151</v>
      </c>
      <c r="AB46" s="34">
        <v>2.4711000000000004E-2</v>
      </c>
      <c r="AC46" s="34">
        <v>2.4711000000000004E-2</v>
      </c>
      <c r="AD46" s="34">
        <v>2.4711000000000004E-2</v>
      </c>
      <c r="AE46" s="34">
        <v>2.4711000000000004E-2</v>
      </c>
    </row>
    <row r="47" spans="1:42" x14ac:dyDescent="0.25">
      <c r="A47" s="33" t="s">
        <v>17</v>
      </c>
      <c r="B47" s="33" t="s">
        <v>15</v>
      </c>
      <c r="C47" s="50">
        <v>2.4711000000000004E-2</v>
      </c>
      <c r="D47" s="50">
        <v>0.28666811012999999</v>
      </c>
      <c r="E47" s="50">
        <v>0.28666811012999999</v>
      </c>
      <c r="F47" s="50">
        <v>3.654325876681956</v>
      </c>
      <c r="G47" s="50">
        <v>3.6513930462209747</v>
      </c>
      <c r="H47" s="50">
        <v>3.6509489287532175</v>
      </c>
      <c r="I47" s="50">
        <v>3.6548511601349185</v>
      </c>
      <c r="J47" s="50">
        <v>3.653893479427917</v>
      </c>
      <c r="K47" s="50">
        <v>0.28666811012999999</v>
      </c>
      <c r="L47" s="50">
        <v>0.28666811012999999</v>
      </c>
      <c r="M47" s="50">
        <v>0.28666811012999999</v>
      </c>
      <c r="N47" s="50">
        <v>0.28666811012999999</v>
      </c>
      <c r="R47" s="34" t="s">
        <v>17</v>
      </c>
      <c r="S47" s="34" t="s">
        <v>15</v>
      </c>
      <c r="T47" s="34">
        <v>1.2355500000000002E-2</v>
      </c>
      <c r="U47" s="34">
        <v>1.2355500000000002E-2</v>
      </c>
      <c r="V47" s="34">
        <v>1.2355500000000002E-2</v>
      </c>
      <c r="W47" s="34">
        <v>0.1575027768134675</v>
      </c>
      <c r="X47" s="34">
        <v>0.15737637075196234</v>
      </c>
      <c r="Y47" s="34">
        <v>0.15735722912727876</v>
      </c>
      <c r="Z47" s="34">
        <v>0.15752541672168796</v>
      </c>
      <c r="AA47" s="34">
        <v>0.15748414033426561</v>
      </c>
      <c r="AB47" s="34">
        <v>1.2355500000000002E-2</v>
      </c>
      <c r="AC47" s="34">
        <v>1.2355500000000002E-2</v>
      </c>
      <c r="AD47" s="34">
        <v>1.2355500000000002E-2</v>
      </c>
      <c r="AE47" s="34">
        <v>1.2355500000000002E-2</v>
      </c>
    </row>
    <row r="48" spans="1:42" x14ac:dyDescent="0.25">
      <c r="A48" s="33" t="s">
        <v>18</v>
      </c>
      <c r="B48" s="33" t="s">
        <v>17</v>
      </c>
      <c r="C48" s="50">
        <v>2.4711000000000004E-2</v>
      </c>
      <c r="D48" s="50">
        <v>0.11806125048000002</v>
      </c>
      <c r="E48" s="50">
        <v>0.11806125048000002</v>
      </c>
      <c r="F48" s="50">
        <v>1.5049957334523347</v>
      </c>
      <c r="G48" s="50">
        <v>1.5021977555242734</v>
      </c>
      <c r="H48" s="50">
        <v>1.5022673653134271</v>
      </c>
      <c r="I48" s="50">
        <v>1.5037279296072106</v>
      </c>
      <c r="J48" s="50">
        <v>1.5035391815832662</v>
      </c>
      <c r="K48" s="50">
        <v>0.11806125048000002</v>
      </c>
      <c r="L48" s="50">
        <v>0.11806125048000002</v>
      </c>
      <c r="M48" s="50">
        <v>0.11806125048000002</v>
      </c>
      <c r="N48" s="50">
        <v>0.11806125048000002</v>
      </c>
      <c r="R48" s="34" t="s">
        <v>18</v>
      </c>
      <c r="S48" s="34" t="s">
        <v>17</v>
      </c>
      <c r="T48" s="34">
        <v>1.2355500000000002E-2</v>
      </c>
      <c r="U48" s="34">
        <v>1.2355500000000002E-2</v>
      </c>
      <c r="V48" s="34">
        <v>1.2355500000000002E-2</v>
      </c>
      <c r="W48" s="34">
        <v>0.1575027768134675</v>
      </c>
      <c r="X48" s="34">
        <v>0.1572099591772862</v>
      </c>
      <c r="Y48" s="34">
        <v>0.15721724407174895</v>
      </c>
      <c r="Z48" s="34">
        <v>0.15737009695157594</v>
      </c>
      <c r="AA48" s="34">
        <v>0.15735034384714611</v>
      </c>
      <c r="AB48" s="34">
        <v>1.2355500000000002E-2</v>
      </c>
      <c r="AC48" s="34">
        <v>1.2355500000000002E-2</v>
      </c>
      <c r="AD48" s="34">
        <v>1.2355500000000002E-2</v>
      </c>
      <c r="AE48" s="34">
        <v>1.2355500000000002E-2</v>
      </c>
    </row>
    <row r="49" spans="1:36" x14ac:dyDescent="0.25">
      <c r="A49" s="33" t="s">
        <v>19</v>
      </c>
      <c r="B49" s="33" t="s">
        <v>16</v>
      </c>
      <c r="C49" s="50">
        <v>2.4711000000000004E-2</v>
      </c>
      <c r="D49" s="50">
        <v>0.40936366155000009</v>
      </c>
      <c r="E49" s="50">
        <v>0.40936366155000009</v>
      </c>
      <c r="F49" s="50">
        <v>16.956287981515771</v>
      </c>
      <c r="G49" s="50">
        <v>16.874712799467208</v>
      </c>
      <c r="H49" s="50">
        <v>14.187508745889575</v>
      </c>
      <c r="I49" s="50">
        <v>13.380674537740221</v>
      </c>
      <c r="J49" s="50">
        <v>13.380674537740221</v>
      </c>
      <c r="K49" s="50">
        <v>0.40936366155000009</v>
      </c>
      <c r="L49" s="50">
        <v>0.40936366155000009</v>
      </c>
      <c r="M49" s="50">
        <v>0.40936366155000009</v>
      </c>
      <c r="N49" s="50">
        <v>0.40936366155000009</v>
      </c>
      <c r="P49" s="37"/>
      <c r="Q49" s="37"/>
      <c r="R49" s="34" t="s">
        <v>19</v>
      </c>
      <c r="S49" s="34" t="s">
        <v>16</v>
      </c>
      <c r="T49" s="34">
        <v>4.9422000000000008E-2</v>
      </c>
      <c r="U49" s="34">
        <v>4.9422000000000008E-2</v>
      </c>
      <c r="V49" s="34">
        <v>4.9422000000000008E-2</v>
      </c>
      <c r="W49" s="34">
        <v>44.750403058905434</v>
      </c>
      <c r="X49" s="34">
        <v>48.538911435082937</v>
      </c>
      <c r="Y49" s="34">
        <v>9.3663528077185134</v>
      </c>
      <c r="Z49" s="34">
        <v>1.7276484873670537</v>
      </c>
      <c r="AA49" s="34">
        <v>1.6956365861799008</v>
      </c>
      <c r="AB49" s="34">
        <v>4.9422000000000008E-2</v>
      </c>
      <c r="AC49" s="34">
        <v>4.9422000000000008E-2</v>
      </c>
      <c r="AD49" s="34">
        <v>4.9422000000000008E-2</v>
      </c>
      <c r="AE49" s="34">
        <v>4.9422000000000008E-2</v>
      </c>
      <c r="AF49" s="37"/>
      <c r="AG49" s="37"/>
      <c r="AH49" s="37"/>
      <c r="AI49" s="37"/>
      <c r="AJ49" s="46"/>
    </row>
    <row r="50" spans="1:36" x14ac:dyDescent="0.25">
      <c r="A50" s="33" t="s">
        <v>20</v>
      </c>
      <c r="B50" s="33" t="s">
        <v>167</v>
      </c>
      <c r="C50" s="50">
        <v>2.4711000000000004E-2</v>
      </c>
      <c r="D50" s="50">
        <v>5.5210057530000009E-2</v>
      </c>
      <c r="E50" s="50">
        <v>5.5210057530000009E-2</v>
      </c>
      <c r="F50" s="50">
        <v>1.804624788193645</v>
      </c>
      <c r="G50" s="50">
        <v>1.8301655129998688</v>
      </c>
      <c r="H50" s="50">
        <v>1.8628363870922475</v>
      </c>
      <c r="I50" s="50">
        <v>1.8419519267325766</v>
      </c>
      <c r="J50" s="50">
        <v>1.8246600273298428</v>
      </c>
      <c r="K50" s="50">
        <v>5.5210057530000009E-2</v>
      </c>
      <c r="L50" s="50">
        <v>5.5210057530000009E-2</v>
      </c>
      <c r="M50" s="50">
        <v>5.5210057530000009E-2</v>
      </c>
      <c r="N50" s="50">
        <v>5.5210057530000009E-2</v>
      </c>
      <c r="P50" s="37"/>
      <c r="Q50" s="37"/>
      <c r="R50" s="34" t="s">
        <v>20</v>
      </c>
      <c r="S50" s="34" t="s">
        <v>167</v>
      </c>
      <c r="T50" s="34">
        <v>2.4711000000000004E-2</v>
      </c>
      <c r="U50" s="34">
        <v>2.4711000000000004E-2</v>
      </c>
      <c r="V50" s="34">
        <v>2.4711000000000004E-2</v>
      </c>
      <c r="W50" s="34">
        <v>0.80771665772711176</v>
      </c>
      <c r="X50" s="34">
        <v>0.81914821347841038</v>
      </c>
      <c r="Y50" s="34">
        <v>0.83377109209537403</v>
      </c>
      <c r="Z50" s="34">
        <v>0.8244235941387309</v>
      </c>
      <c r="AA50" s="34">
        <v>0.81668405998032556</v>
      </c>
      <c r="AB50" s="34">
        <v>2.4711000000000004E-2</v>
      </c>
      <c r="AC50" s="34">
        <v>2.4711000000000004E-2</v>
      </c>
      <c r="AD50" s="34">
        <v>2.4711000000000004E-2</v>
      </c>
      <c r="AE50" s="34">
        <v>2.4711000000000004E-2</v>
      </c>
      <c r="AF50" s="37"/>
      <c r="AG50" s="37"/>
      <c r="AH50" s="37"/>
      <c r="AI50" s="37"/>
      <c r="AJ50" s="46"/>
    </row>
    <row r="51" spans="1:36" x14ac:dyDescent="0.25">
      <c r="A51" s="33" t="s">
        <v>21</v>
      </c>
      <c r="B51" s="33" t="s">
        <v>20</v>
      </c>
      <c r="C51" s="50">
        <v>2.4711000000000004E-2</v>
      </c>
      <c r="D51" s="50">
        <v>0.13566042468000003</v>
      </c>
      <c r="E51" s="50">
        <v>0.13566042468000003</v>
      </c>
      <c r="F51" s="50">
        <v>6.0945968167270754</v>
      </c>
      <c r="G51" s="50">
        <v>4.656835774514791</v>
      </c>
      <c r="H51" s="50">
        <v>4.5017541988509686</v>
      </c>
      <c r="I51" s="50">
        <v>4.4606402827852794</v>
      </c>
      <c r="J51" s="50">
        <v>4.4545067818306228</v>
      </c>
      <c r="K51" s="50">
        <v>0.13566042468000003</v>
      </c>
      <c r="L51" s="50">
        <v>0.13566042468000003</v>
      </c>
      <c r="M51" s="50">
        <v>0.13566042468000003</v>
      </c>
      <c r="N51" s="50">
        <v>0.13566042468000003</v>
      </c>
      <c r="P51" s="37"/>
      <c r="Q51" s="37"/>
      <c r="R51" s="34" t="s">
        <v>21</v>
      </c>
      <c r="S51" s="34" t="s">
        <v>20</v>
      </c>
      <c r="T51" s="34">
        <v>3.7066500000000002E-2</v>
      </c>
      <c r="U51" s="34">
        <v>3.7066500000000002E-2</v>
      </c>
      <c r="V51" s="34">
        <v>3.7066500000000002E-2</v>
      </c>
      <c r="W51" s="34">
        <v>1.6652267854835832</v>
      </c>
      <c r="X51" s="34">
        <v>1.2723873129780954</v>
      </c>
      <c r="Y51" s="34">
        <v>1.2300143715848892</v>
      </c>
      <c r="Z51" s="34">
        <v>1.2187808156422215</v>
      </c>
      <c r="AA51" s="34">
        <v>1.2171049590785106</v>
      </c>
      <c r="AB51" s="34">
        <v>3.7066500000000002E-2</v>
      </c>
      <c r="AC51" s="34">
        <v>3.7066500000000002E-2</v>
      </c>
      <c r="AD51" s="34">
        <v>3.7066500000000002E-2</v>
      </c>
      <c r="AE51" s="34">
        <v>3.7066500000000002E-2</v>
      </c>
      <c r="AF51" s="37"/>
      <c r="AG51" s="37"/>
      <c r="AH51" s="37"/>
      <c r="AI51" s="37"/>
      <c r="AJ51" s="46"/>
    </row>
    <row r="52" spans="1:36" x14ac:dyDescent="0.25">
      <c r="A52" s="33" t="s">
        <v>165</v>
      </c>
      <c r="B52" s="33" t="s">
        <v>168</v>
      </c>
      <c r="C52" s="50">
        <v>2.4711000000000004E-2</v>
      </c>
      <c r="D52" s="50">
        <v>0.36914823882000003</v>
      </c>
      <c r="E52" s="50">
        <v>0.36914823882000003</v>
      </c>
      <c r="F52" s="50">
        <v>15.290521443942952</v>
      </c>
      <c r="G52" s="50">
        <v>20.75934475967323</v>
      </c>
      <c r="H52" s="50">
        <v>14.286021159412352</v>
      </c>
      <c r="I52" s="50">
        <v>12.514842069958124</v>
      </c>
      <c r="J52" s="50">
        <v>12.460859192349242</v>
      </c>
      <c r="K52" s="50">
        <v>0.36914823882000003</v>
      </c>
      <c r="L52" s="50">
        <v>0.36914823882000003</v>
      </c>
      <c r="M52" s="50">
        <v>0.36914823882000003</v>
      </c>
      <c r="N52" s="50">
        <v>0.36914823882000003</v>
      </c>
      <c r="P52" s="37"/>
      <c r="Q52" s="37"/>
      <c r="R52" s="34" t="s">
        <v>165</v>
      </c>
      <c r="S52" s="34" t="s">
        <v>168</v>
      </c>
      <c r="T52" s="34">
        <v>4.9422000000000008E-2</v>
      </c>
      <c r="U52" s="34">
        <v>4.9422000000000008E-2</v>
      </c>
      <c r="V52" s="34">
        <v>4.9422000000000008E-2</v>
      </c>
      <c r="W52" s="34">
        <v>2.0471129788351203</v>
      </c>
      <c r="X52" s="34">
        <v>2.7792854707694863</v>
      </c>
      <c r="Y52" s="34">
        <v>1.9126293003520207</v>
      </c>
      <c r="Z52" s="34">
        <v>1.6755017625400641</v>
      </c>
      <c r="AA52" s="34">
        <v>1.6682744714504072</v>
      </c>
      <c r="AB52" s="34">
        <v>4.9422000000000008E-2</v>
      </c>
      <c r="AC52" s="34">
        <v>4.9422000000000008E-2</v>
      </c>
      <c r="AD52" s="34">
        <v>4.9422000000000008E-2</v>
      </c>
      <c r="AE52" s="34">
        <v>4.9422000000000008E-2</v>
      </c>
      <c r="AF52" s="37"/>
      <c r="AG52" s="37"/>
      <c r="AH52" s="37"/>
      <c r="AI52" s="37"/>
      <c r="AJ52" s="46"/>
    </row>
    <row r="53" spans="1:36" x14ac:dyDescent="0.25">
      <c r="A53" s="33" t="s">
        <v>22</v>
      </c>
      <c r="B53" s="33" t="s">
        <v>0</v>
      </c>
      <c r="C53" s="50">
        <v>2.4711000000000004E-2</v>
      </c>
      <c r="D53" s="50">
        <v>2.6156657748600001</v>
      </c>
      <c r="E53" s="50">
        <v>2.6156657748600001</v>
      </c>
      <c r="F53" s="50">
        <v>40.112851590795138</v>
      </c>
      <c r="G53" s="50">
        <v>39.556615087881958</v>
      </c>
      <c r="H53" s="50">
        <v>57.325254967945362</v>
      </c>
      <c r="I53" s="50">
        <v>72.941006773793944</v>
      </c>
      <c r="J53" s="50">
        <v>56.762085559649989</v>
      </c>
      <c r="K53" s="50">
        <v>2.6156657748600001</v>
      </c>
      <c r="L53" s="50">
        <v>2.6156657748600001</v>
      </c>
      <c r="M53" s="50">
        <v>2.6156657748600001</v>
      </c>
      <c r="N53" s="50">
        <v>2.6156657748600001</v>
      </c>
      <c r="R53" s="34" t="s">
        <v>22</v>
      </c>
      <c r="S53" s="34" t="s">
        <v>0</v>
      </c>
      <c r="T53" s="34">
        <v>0.12355500000000001</v>
      </c>
      <c r="U53" s="34">
        <v>0.12355500000000001</v>
      </c>
      <c r="V53" s="34">
        <v>0.12355500000000001</v>
      </c>
      <c r="W53" s="34">
        <v>1.8464934635591814</v>
      </c>
      <c r="X53" s="34">
        <v>1.8464934635591814</v>
      </c>
      <c r="Y53" s="34">
        <v>1.8464934635591814</v>
      </c>
      <c r="Z53" s="34">
        <v>1.8464934635591814</v>
      </c>
      <c r="AA53" s="34">
        <v>1.8464934635591814</v>
      </c>
      <c r="AB53" s="34">
        <v>0.12355500000000001</v>
      </c>
      <c r="AC53" s="34">
        <v>0.12355500000000001</v>
      </c>
      <c r="AD53" s="34">
        <v>0.12355500000000001</v>
      </c>
      <c r="AE53" s="34">
        <v>0.12355500000000001</v>
      </c>
    </row>
    <row r="54" spans="1:36" x14ac:dyDescent="0.25">
      <c r="A54" s="33" t="s">
        <v>168</v>
      </c>
      <c r="B54" s="33" t="s">
        <v>19</v>
      </c>
      <c r="C54" s="50">
        <v>2.4711000000000004E-2</v>
      </c>
      <c r="D54" s="50">
        <v>0.15927722160000002</v>
      </c>
      <c r="E54" s="50">
        <v>0.15927722160000002</v>
      </c>
      <c r="F54" s="50">
        <v>6.5974357081898249</v>
      </c>
      <c r="G54" s="50">
        <v>6.5656960361852006</v>
      </c>
      <c r="H54" s="50">
        <v>5.4826652190989211</v>
      </c>
      <c r="I54" s="50">
        <v>5.2062184890458711</v>
      </c>
      <c r="J54" s="50">
        <v>5.2062184890458711</v>
      </c>
      <c r="K54" s="50">
        <v>0.15927722160000002</v>
      </c>
      <c r="L54" s="50">
        <v>0.15927722160000002</v>
      </c>
      <c r="M54" s="50">
        <v>0.15927722160000002</v>
      </c>
      <c r="N54" s="50">
        <v>0.15927722160000002</v>
      </c>
      <c r="R54" s="34" t="s">
        <v>168</v>
      </c>
      <c r="S54" s="34" t="s">
        <v>19</v>
      </c>
      <c r="T54" s="34">
        <v>2.4711000000000004E-2</v>
      </c>
      <c r="U54" s="34">
        <v>2.4711000000000004E-2</v>
      </c>
      <c r="V54" s="34">
        <v>2.4711000000000004E-2</v>
      </c>
      <c r="W54" s="34">
        <v>0.80771665772711176</v>
      </c>
      <c r="X54" s="34">
        <v>0.86500963687249188</v>
      </c>
      <c r="Y54" s="34">
        <v>0.80771665772711176</v>
      </c>
      <c r="Z54" s="34">
        <v>0.80771665772711176</v>
      </c>
      <c r="AA54" s="34">
        <v>0.80771665772711176</v>
      </c>
      <c r="AB54" s="34">
        <v>2.4711000000000004E-2</v>
      </c>
      <c r="AC54" s="34">
        <v>2.4711000000000004E-2</v>
      </c>
      <c r="AD54" s="34">
        <v>2.4711000000000004E-2</v>
      </c>
      <c r="AE54" s="34">
        <v>2.4711000000000004E-2</v>
      </c>
    </row>
    <row r="55" spans="1:36" x14ac:dyDescent="0.25">
      <c r="A55" s="33" t="s">
        <v>167</v>
      </c>
      <c r="B55" s="33" t="s">
        <v>169</v>
      </c>
      <c r="C55" s="50">
        <v>2.4711000000000004E-2</v>
      </c>
      <c r="D55" s="50">
        <v>0.14900337624000001</v>
      </c>
      <c r="E55" s="50">
        <v>0.14900337624000001</v>
      </c>
      <c r="F55" s="50">
        <v>4.8704022114292478</v>
      </c>
      <c r="G55" s="50">
        <v>4.8704022114292478</v>
      </c>
      <c r="H55" s="50">
        <v>4.8704022114292478</v>
      </c>
      <c r="I55" s="50">
        <v>4.8704022114292478</v>
      </c>
      <c r="J55" s="50">
        <v>4.8704022114292478</v>
      </c>
      <c r="K55" s="50">
        <v>0.14900337624000001</v>
      </c>
      <c r="L55" s="50">
        <v>0.14900337624000001</v>
      </c>
      <c r="M55" s="50">
        <v>0.14900337624000001</v>
      </c>
      <c r="N55" s="50">
        <v>0.14900337624000001</v>
      </c>
      <c r="R55" s="34" t="s">
        <v>167</v>
      </c>
      <c r="S55" s="34" t="s">
        <v>169</v>
      </c>
      <c r="T55" s="34">
        <v>2.4711000000000004E-2</v>
      </c>
      <c r="U55" s="34">
        <v>2.4711000000000004E-2</v>
      </c>
      <c r="V55" s="34">
        <v>2.4711000000000004E-2</v>
      </c>
      <c r="W55" s="34">
        <v>0.80771665772711176</v>
      </c>
      <c r="X55" s="34">
        <v>0.80771665772711176</v>
      </c>
      <c r="Y55" s="34">
        <v>0.80771665772711176</v>
      </c>
      <c r="Z55" s="34">
        <v>0.80771665772711176</v>
      </c>
      <c r="AA55" s="34">
        <v>0.80771665772711176</v>
      </c>
      <c r="AB55" s="34">
        <v>2.4711000000000004E-2</v>
      </c>
      <c r="AC55" s="34">
        <v>2.4711000000000004E-2</v>
      </c>
      <c r="AD55" s="34">
        <v>2.4711000000000004E-2</v>
      </c>
      <c r="AE55" s="34">
        <v>2.4711000000000004E-2</v>
      </c>
    </row>
    <row r="56" spans="1:36" x14ac:dyDescent="0.25">
      <c r="A56" s="33" t="s">
        <v>169</v>
      </c>
      <c r="B56" s="33" t="s">
        <v>19</v>
      </c>
      <c r="C56" s="50">
        <v>2.4711000000000004E-2</v>
      </c>
      <c r="D56" s="50">
        <v>6.8025429240000004E-2</v>
      </c>
      <c r="E56" s="50">
        <v>6.8025429240000004E-2</v>
      </c>
      <c r="F56" s="50">
        <v>2.2235147240575022</v>
      </c>
      <c r="G56" s="50">
        <v>2.2235147240575022</v>
      </c>
      <c r="H56" s="50">
        <v>2.2305745015710214</v>
      </c>
      <c r="I56" s="50">
        <v>2.2235147240575022</v>
      </c>
      <c r="J56" s="50">
        <v>2.2235147240575022</v>
      </c>
      <c r="K56" s="50">
        <v>6.8025429240000004E-2</v>
      </c>
      <c r="L56" s="50">
        <v>6.8025429240000004E-2</v>
      </c>
      <c r="M56" s="50">
        <v>6.8025429240000004E-2</v>
      </c>
      <c r="N56" s="50">
        <v>6.8025429240000004E-2</v>
      </c>
      <c r="R56" s="34" t="s">
        <v>169</v>
      </c>
      <c r="S56" s="34" t="s">
        <v>19</v>
      </c>
      <c r="T56" s="34">
        <v>2.4711000000000004E-2</v>
      </c>
      <c r="U56" s="34">
        <v>2.4711000000000004E-2</v>
      </c>
      <c r="V56" s="34">
        <v>2.4711000000000004E-2</v>
      </c>
      <c r="W56" s="34">
        <v>1.0235564894175602</v>
      </c>
      <c r="X56" s="34">
        <v>0.86500963687249188</v>
      </c>
      <c r="Y56" s="34">
        <v>0.85642073674108044</v>
      </c>
      <c r="Z56" s="34">
        <v>0.80771665772711176</v>
      </c>
      <c r="AA56" s="34">
        <v>0.80771665772711176</v>
      </c>
      <c r="AB56" s="34">
        <v>2.4711000000000004E-2</v>
      </c>
      <c r="AC56" s="34">
        <v>2.4711000000000004E-2</v>
      </c>
      <c r="AD56" s="34">
        <v>2.4711000000000004E-2</v>
      </c>
      <c r="AE56" s="34">
        <v>2.4711000000000004E-2</v>
      </c>
    </row>
    <row r="57" spans="1:36" x14ac:dyDescent="0.25">
      <c r="A57" s="35" t="s">
        <v>12</v>
      </c>
      <c r="B57" s="35" t="s">
        <v>13</v>
      </c>
      <c r="C57" s="15">
        <v>10675.932765233903</v>
      </c>
      <c r="D57" s="15">
        <v>12104.56559486383</v>
      </c>
      <c r="E57" s="15">
        <v>8952.6468838629426</v>
      </c>
      <c r="F57" s="15">
        <v>4087.7120921678379</v>
      </c>
      <c r="G57" s="15">
        <v>3551.2702222715247</v>
      </c>
      <c r="H57" s="15">
        <v>3435.0011506735459</v>
      </c>
      <c r="I57" s="15">
        <v>4124.7127792342199</v>
      </c>
      <c r="J57" s="15">
        <v>3970.9012793600946</v>
      </c>
      <c r="K57" s="15">
        <v>4978.2278773352919</v>
      </c>
      <c r="L57" s="15">
        <v>5509.1619335685191</v>
      </c>
      <c r="M57" s="15">
        <v>11696.621642341974</v>
      </c>
      <c r="N57" s="15">
        <v>11932.480111608524</v>
      </c>
      <c r="R57" s="3" t="s">
        <v>12</v>
      </c>
      <c r="S57" s="3" t="s">
        <v>13</v>
      </c>
      <c r="T57" s="3">
        <v>9817.8223228679872</v>
      </c>
      <c r="U57" s="3">
        <v>11995.03284688378</v>
      </c>
      <c r="V57" s="3">
        <v>8880.5739422087863</v>
      </c>
      <c r="W57" s="3">
        <v>3996.4038094567886</v>
      </c>
      <c r="X57" s="3">
        <v>3524.8689098704817</v>
      </c>
      <c r="Y57" s="3">
        <v>3396.7977025754353</v>
      </c>
      <c r="Z57" s="3">
        <v>4063.3501223610178</v>
      </c>
      <c r="AA57" s="3">
        <v>3909.0825317556219</v>
      </c>
      <c r="AB57" s="3">
        <v>4820.1345291044736</v>
      </c>
      <c r="AC57" s="3">
        <v>5384.8121249053602</v>
      </c>
      <c r="AD57" s="3">
        <v>11444.908797366419</v>
      </c>
      <c r="AE57" s="3">
        <v>11671.944119389456</v>
      </c>
    </row>
    <row r="58" spans="1:36" x14ac:dyDescent="0.25"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6" x14ac:dyDescent="0.25"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</row>
    <row r="60" spans="1:36" x14ac:dyDescent="0.25"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</row>
    <row r="61" spans="1:36" x14ac:dyDescent="0.25"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</row>
    <row r="62" spans="1:36" x14ac:dyDescent="0.25"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</row>
    <row r="65" spans="1:31" x14ac:dyDescent="0.25">
      <c r="A65" s="23" t="s">
        <v>213</v>
      </c>
      <c r="C65" s="30">
        <v>37624</v>
      </c>
      <c r="D65" s="30">
        <v>37653</v>
      </c>
      <c r="E65" s="30">
        <v>37682</v>
      </c>
      <c r="F65" s="30">
        <v>37712</v>
      </c>
      <c r="G65" s="30">
        <v>37742</v>
      </c>
      <c r="H65" s="30">
        <v>37773</v>
      </c>
      <c r="I65" s="30">
        <v>37803</v>
      </c>
      <c r="J65" s="30">
        <v>37834</v>
      </c>
      <c r="K65" s="30">
        <v>37865</v>
      </c>
      <c r="L65" s="30">
        <v>37895</v>
      </c>
      <c r="M65" s="30">
        <v>37926</v>
      </c>
      <c r="N65" s="30">
        <v>37956</v>
      </c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1:31" x14ac:dyDescent="0.25">
      <c r="A66" s="1" t="s">
        <v>160</v>
      </c>
      <c r="C66" s="40">
        <v>7734</v>
      </c>
      <c r="D66" s="40">
        <v>7734</v>
      </c>
      <c r="E66" s="40">
        <v>7734</v>
      </c>
      <c r="F66" s="40">
        <v>7734</v>
      </c>
      <c r="G66" s="40">
        <v>7734</v>
      </c>
      <c r="H66" s="40">
        <v>7734</v>
      </c>
      <c r="I66" s="40">
        <v>7734</v>
      </c>
      <c r="J66" s="40">
        <v>7734</v>
      </c>
      <c r="K66" s="40">
        <v>7734</v>
      </c>
      <c r="L66" s="40">
        <v>7734</v>
      </c>
      <c r="M66" s="40">
        <v>7734</v>
      </c>
      <c r="N66" s="40">
        <v>7734</v>
      </c>
    </row>
    <row r="67" spans="1:31" x14ac:dyDescent="0.25">
      <c r="A67" s="1" t="s">
        <v>159</v>
      </c>
      <c r="C67" s="40">
        <v>24574.601210640001</v>
      </c>
      <c r="D67" s="40">
        <v>24574.601210640001</v>
      </c>
      <c r="E67" s="40">
        <v>24574.601210640001</v>
      </c>
      <c r="F67" s="40">
        <v>24574.601210640001</v>
      </c>
      <c r="G67" s="40">
        <v>24574.601210640001</v>
      </c>
      <c r="H67" s="40">
        <v>24574.601210640001</v>
      </c>
      <c r="I67" s="40">
        <v>24574.601210640001</v>
      </c>
      <c r="J67" s="40">
        <v>24574.601210640001</v>
      </c>
      <c r="K67" s="40">
        <v>24574.601210640001</v>
      </c>
      <c r="L67" s="40">
        <v>24574.601210640001</v>
      </c>
      <c r="M67" s="40">
        <v>24574.601210640001</v>
      </c>
      <c r="N67" s="40">
        <v>24574.601210640001</v>
      </c>
    </row>
    <row r="68" spans="1:31" x14ac:dyDescent="0.25">
      <c r="A68" s="1" t="s">
        <v>161</v>
      </c>
      <c r="C68" s="40">
        <v>29257.824000000004</v>
      </c>
      <c r="D68" s="40">
        <v>29257.824000000004</v>
      </c>
      <c r="E68" s="40">
        <v>29257.824000000004</v>
      </c>
      <c r="F68" s="40">
        <v>29257.824000000004</v>
      </c>
      <c r="G68" s="40">
        <v>29257.824000000004</v>
      </c>
      <c r="H68" s="40">
        <v>29257.824000000004</v>
      </c>
      <c r="I68" s="40">
        <v>29257.824000000004</v>
      </c>
      <c r="J68" s="40">
        <v>29257.824000000004</v>
      </c>
      <c r="K68" s="40">
        <v>29257.824000000004</v>
      </c>
      <c r="L68" s="40">
        <v>29257.824000000004</v>
      </c>
      <c r="M68" s="40">
        <v>29257.824000000004</v>
      </c>
      <c r="N68" s="40">
        <v>29257.824000000004</v>
      </c>
    </row>
    <row r="70" spans="1:31" x14ac:dyDescent="0.25">
      <c r="O70" s="23" t="s">
        <v>236</v>
      </c>
      <c r="P70" s="47">
        <f>SUM(C66:N68)</f>
        <v>738797.10252768011</v>
      </c>
    </row>
    <row r="71" spans="1:31" x14ac:dyDescent="0.25">
      <c r="O71" s="23" t="s">
        <v>237</v>
      </c>
      <c r="P71" s="48">
        <f>SUM(AK4:AM38)/P70</f>
        <v>0.17224140215167075</v>
      </c>
    </row>
    <row r="72" spans="1:31" x14ac:dyDescent="0.25">
      <c r="A72" s="23" t="s">
        <v>217</v>
      </c>
      <c r="C72" s="30">
        <v>37624</v>
      </c>
      <c r="D72" s="30">
        <v>37653</v>
      </c>
      <c r="E72" s="30">
        <v>37682</v>
      </c>
      <c r="F72" s="30">
        <v>37712</v>
      </c>
      <c r="G72" s="30">
        <v>37742</v>
      </c>
      <c r="H72" s="30">
        <v>37773</v>
      </c>
      <c r="I72" s="30">
        <v>37803</v>
      </c>
      <c r="J72" s="30">
        <v>37834</v>
      </c>
      <c r="K72" s="30">
        <v>37865</v>
      </c>
      <c r="L72" s="30">
        <v>37895</v>
      </c>
      <c r="M72" s="30">
        <v>37926</v>
      </c>
      <c r="N72" s="30">
        <v>37956</v>
      </c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  <row r="73" spans="1:31" x14ac:dyDescent="0.25">
      <c r="A73" s="1" t="s">
        <v>160</v>
      </c>
      <c r="C73" s="41">
        <f t="shared" ref="C73:N73" si="3">C2/C66</f>
        <v>0.30110676259550362</v>
      </c>
      <c r="D73" s="41">
        <f t="shared" si="3"/>
        <v>0.29194952921513068</v>
      </c>
      <c r="E73" s="41">
        <f t="shared" si="3"/>
        <v>0.48539763473200992</v>
      </c>
      <c r="F73" s="41">
        <f t="shared" si="3"/>
        <v>0.52727415982690329</v>
      </c>
      <c r="G73" s="41">
        <f t="shared" si="3"/>
        <v>0.50205111546159642</v>
      </c>
      <c r="H73" s="41">
        <f t="shared" si="3"/>
        <v>0.53059338130585487</v>
      </c>
      <c r="I73" s="41">
        <f t="shared" si="3"/>
        <v>0.4998991622567196</v>
      </c>
      <c r="J73" s="41">
        <f t="shared" si="3"/>
        <v>0.46757700562308108</v>
      </c>
      <c r="K73" s="41">
        <f t="shared" si="3"/>
        <v>0.26900865591784806</v>
      </c>
      <c r="L73" s="41">
        <f t="shared" si="3"/>
        <v>0.27885394902062982</v>
      </c>
      <c r="M73" s="41">
        <f t="shared" si="3"/>
        <v>0.28369608213618192</v>
      </c>
      <c r="N73" s="41">
        <f t="shared" si="3"/>
        <v>0.29250039609495082</v>
      </c>
    </row>
    <row r="74" spans="1:31" x14ac:dyDescent="0.25">
      <c r="A74" s="1" t="s">
        <v>159</v>
      </c>
      <c r="C74" s="41">
        <f t="shared" ref="C74:N74" si="4">C3/C67</f>
        <v>2.5138759921464102E-5</v>
      </c>
      <c r="D74" s="41">
        <f t="shared" si="4"/>
        <v>9.8069202460976022E-4</v>
      </c>
      <c r="E74" s="41">
        <f t="shared" si="4"/>
        <v>9.8069202460976022E-4</v>
      </c>
      <c r="F74" s="41">
        <f t="shared" si="4"/>
        <v>2.7421699474611625E-2</v>
      </c>
      <c r="G74" s="41">
        <f t="shared" si="4"/>
        <v>2.4468469609274908E-2</v>
      </c>
      <c r="H74" s="41">
        <f t="shared" si="4"/>
        <v>3.4323205557046002E-2</v>
      </c>
      <c r="I74" s="41">
        <f t="shared" si="4"/>
        <v>3.0387681979865629E-2</v>
      </c>
      <c r="J74" s="41">
        <f t="shared" si="4"/>
        <v>2.6062064260604506E-2</v>
      </c>
      <c r="K74" s="41">
        <f t="shared" si="4"/>
        <v>9.8069202460976022E-4</v>
      </c>
      <c r="L74" s="41">
        <f t="shared" si="4"/>
        <v>9.8069202460976022E-4</v>
      </c>
      <c r="M74" s="41">
        <f t="shared" si="4"/>
        <v>9.8069202460976022E-4</v>
      </c>
      <c r="N74" s="41">
        <f t="shared" si="4"/>
        <v>9.8069202460976022E-4</v>
      </c>
    </row>
    <row r="75" spans="1:31" x14ac:dyDescent="0.25">
      <c r="A75" s="1" t="s">
        <v>161</v>
      </c>
      <c r="C75" s="41">
        <f t="shared" ref="C75:N75" si="5">C4/C68</f>
        <v>0.36489155055529426</v>
      </c>
      <c r="D75" s="41">
        <f t="shared" si="5"/>
        <v>0.4137206374221073</v>
      </c>
      <c r="E75" s="41">
        <f t="shared" si="5"/>
        <v>0.30599154892253577</v>
      </c>
      <c r="F75" s="41">
        <f t="shared" si="5"/>
        <v>0.13971345389151038</v>
      </c>
      <c r="G75" s="41">
        <f t="shared" si="5"/>
        <v>0.12137848058254518</v>
      </c>
      <c r="H75" s="41">
        <f t="shared" si="5"/>
        <v>0.11740453256788837</v>
      </c>
      <c r="I75" s="41">
        <f t="shared" si="5"/>
        <v>0.14097811167481966</v>
      </c>
      <c r="J75" s="41">
        <f t="shared" si="5"/>
        <v>0.13572100506722898</v>
      </c>
      <c r="K75" s="41">
        <f t="shared" si="5"/>
        <v>0.17015031183916107</v>
      </c>
      <c r="L75" s="41">
        <f t="shared" si="5"/>
        <v>0.1882970494855844</v>
      </c>
      <c r="M75" s="41">
        <f t="shared" si="5"/>
        <v>0.39977756521954511</v>
      </c>
      <c r="N75" s="41">
        <f t="shared" si="5"/>
        <v>0.40783894631427553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zoomScale="66" workbookViewId="0">
      <selection activeCell="X2" sqref="X2"/>
    </sheetView>
  </sheetViews>
  <sheetFormatPr defaultRowHeight="15" x14ac:dyDescent="0.25"/>
  <cols>
    <col min="22" max="22" width="11.85546875" bestFit="1" customWidth="1"/>
    <col min="23" max="23" width="14.42578125" bestFit="1" customWidth="1"/>
  </cols>
  <sheetData>
    <row r="1" spans="1:34" x14ac:dyDescent="0.25"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S1" t="s">
        <v>238</v>
      </c>
      <c r="W1" t="s">
        <v>237</v>
      </c>
      <c r="X1" t="s">
        <v>239</v>
      </c>
      <c r="Z1" s="23"/>
      <c r="AA1" s="23"/>
      <c r="AB1" s="23"/>
      <c r="AC1" s="23"/>
      <c r="AD1" s="23"/>
      <c r="AE1" s="23"/>
      <c r="AF1" s="23"/>
      <c r="AG1" s="23"/>
      <c r="AH1" s="23"/>
    </row>
    <row r="2" spans="1:34" x14ac:dyDescent="0.25">
      <c r="A2" s="1" t="s">
        <v>0</v>
      </c>
      <c r="B2" s="1" t="s">
        <v>1</v>
      </c>
      <c r="C2">
        <v>26.95457424850553</v>
      </c>
      <c r="D2">
        <v>27.503297526348952</v>
      </c>
      <c r="E2">
        <v>27.819866933451323</v>
      </c>
      <c r="F2">
        <v>27.550057858531289</v>
      </c>
      <c r="G2">
        <v>26.620596765742626</v>
      </c>
      <c r="H2">
        <v>31.692419650081433</v>
      </c>
      <c r="I2">
        <v>32.634894369664408</v>
      </c>
      <c r="J2">
        <v>31.644888902484006</v>
      </c>
      <c r="K2">
        <v>28.047792034883667</v>
      </c>
      <c r="L2">
        <v>26.414723777748467</v>
      </c>
      <c r="M2">
        <v>26.954116421814838</v>
      </c>
      <c r="N2">
        <v>27.02824274540917</v>
      </c>
      <c r="Q2" s="1"/>
      <c r="R2" s="1"/>
      <c r="S2" s="23" t="s">
        <v>1</v>
      </c>
      <c r="T2" s="23" t="s">
        <v>3</v>
      </c>
      <c r="U2" s="23">
        <v>14090</v>
      </c>
      <c r="V2" s="23"/>
      <c r="W2" s="23">
        <f>SUM(U2:U27)*MAX(C2:N26)/1000000</f>
        <v>31.314589155776076</v>
      </c>
      <c r="X2" s="23">
        <f>W2*247</f>
        <v>7734.7035214766911</v>
      </c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4" x14ac:dyDescent="0.25">
      <c r="A3" s="1" t="s">
        <v>1</v>
      </c>
      <c r="B3" s="1" t="s">
        <v>3</v>
      </c>
      <c r="C3">
        <v>34.247722292056523</v>
      </c>
      <c r="D3">
        <v>34.685210686224607</v>
      </c>
      <c r="E3">
        <v>34.937606469578775</v>
      </c>
      <c r="F3">
        <v>34.18835860878972</v>
      </c>
      <c r="G3">
        <v>33.447313974190024</v>
      </c>
      <c r="H3">
        <v>37.490998174894685</v>
      </c>
      <c r="I3">
        <v>38.24241836839343</v>
      </c>
      <c r="J3">
        <v>37.453102661291304</v>
      </c>
      <c r="K3">
        <v>34.585194198471243</v>
      </c>
      <c r="L3">
        <v>33.28317469569226</v>
      </c>
      <c r="M3">
        <v>34.247357274074226</v>
      </c>
      <c r="N3">
        <v>34.30645701994672</v>
      </c>
      <c r="Q3" s="1"/>
      <c r="R3" s="1"/>
      <c r="S3" s="23" t="s">
        <v>4</v>
      </c>
      <c r="T3" s="23" t="s">
        <v>3</v>
      </c>
      <c r="U3" s="23">
        <v>470</v>
      </c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1:34" x14ac:dyDescent="0.25">
      <c r="A4" s="1" t="s">
        <v>3</v>
      </c>
      <c r="B4" s="1" t="s">
        <v>2</v>
      </c>
      <c r="C4">
        <v>31.761349348564465</v>
      </c>
      <c r="D4">
        <v>32.433735641620395</v>
      </c>
      <c r="E4">
        <v>32.929337993362971</v>
      </c>
      <c r="F4">
        <v>32.264009928431477</v>
      </c>
      <c r="G4">
        <v>33.749301276257924</v>
      </c>
      <c r="H4">
        <v>40.316877449200049</v>
      </c>
      <c r="I4">
        <v>38.633974839976609</v>
      </c>
      <c r="J4">
        <v>36.922505359116919</v>
      </c>
      <c r="K4">
        <v>32.445317472871039</v>
      </c>
      <c r="L4">
        <v>30.418110328610716</v>
      </c>
      <c r="M4">
        <v>31.820530556130212</v>
      </c>
      <c r="N4">
        <v>31.853198535600008</v>
      </c>
      <c r="Q4" s="1"/>
      <c r="R4" s="1"/>
      <c r="S4" s="23" t="s">
        <v>3</v>
      </c>
      <c r="T4" s="23" t="s">
        <v>2</v>
      </c>
      <c r="U4" s="23">
        <v>11513</v>
      </c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1:34" x14ac:dyDescent="0.25">
      <c r="A5" s="1" t="s">
        <v>4</v>
      </c>
      <c r="B5" s="1" t="s">
        <v>3</v>
      </c>
      <c r="C5">
        <v>9.3334193398400007</v>
      </c>
      <c r="D5">
        <v>9.3665611778000013</v>
      </c>
      <c r="E5">
        <v>9.6141502025600012</v>
      </c>
      <c r="F5">
        <v>10.58891014256</v>
      </c>
      <c r="G5">
        <v>16.100202843319998</v>
      </c>
      <c r="H5">
        <v>17.154893098400002</v>
      </c>
      <c r="I5">
        <v>11.19131178548</v>
      </c>
      <c r="J5">
        <v>10.07423689424</v>
      </c>
      <c r="K5">
        <v>9.7096766766800009</v>
      </c>
      <c r="L5">
        <v>9.5556646061600006</v>
      </c>
      <c r="M5">
        <v>9.4601381320400009</v>
      </c>
      <c r="N5">
        <v>9.3412174193600013</v>
      </c>
      <c r="Q5" s="1"/>
      <c r="R5" s="1"/>
      <c r="S5" s="23" t="s">
        <v>12</v>
      </c>
      <c r="T5" s="23" t="s">
        <v>13</v>
      </c>
      <c r="U5" s="23">
        <v>33740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1:34" x14ac:dyDescent="0.25">
      <c r="A6" s="1" t="s">
        <v>5</v>
      </c>
      <c r="B6" s="1" t="s">
        <v>6</v>
      </c>
      <c r="C6">
        <v>40.365429529053067</v>
      </c>
      <c r="D6">
        <v>39.68075224739885</v>
      </c>
      <c r="E6">
        <v>42.99878531157615</v>
      </c>
      <c r="F6">
        <v>41.657105712260815</v>
      </c>
      <c r="G6">
        <v>32.730842478736669</v>
      </c>
      <c r="H6">
        <v>34.555168758860944</v>
      </c>
      <c r="I6">
        <v>31.927613360743049</v>
      </c>
      <c r="J6">
        <v>30.213401096024253</v>
      </c>
      <c r="K6">
        <v>28.567343332142158</v>
      </c>
      <c r="L6">
        <v>29.070699423408151</v>
      </c>
      <c r="M6">
        <v>34.984665968594925</v>
      </c>
      <c r="N6">
        <v>37.965550551061675</v>
      </c>
      <c r="Q6" s="1"/>
      <c r="R6" s="1"/>
      <c r="S6" s="23" t="s">
        <v>22</v>
      </c>
      <c r="T6" s="23" t="s">
        <v>0</v>
      </c>
      <c r="U6" s="23">
        <v>21736.476316384797</v>
      </c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1:34" x14ac:dyDescent="0.25">
      <c r="A7" s="1" t="s">
        <v>6</v>
      </c>
      <c r="B7" s="1" t="s">
        <v>7</v>
      </c>
      <c r="C7">
        <v>27.650477263884511</v>
      </c>
      <c r="D7">
        <v>26.894411266437491</v>
      </c>
      <c r="E7">
        <v>30.141201306078706</v>
      </c>
      <c r="F7">
        <v>28.89319120598114</v>
      </c>
      <c r="G7">
        <v>21.686100767918109</v>
      </c>
      <c r="H7">
        <v>24.13038326079878</v>
      </c>
      <c r="I7">
        <v>21.635640211883906</v>
      </c>
      <c r="J7">
        <v>19.759713945227464</v>
      </c>
      <c r="K7">
        <v>17.581283265451518</v>
      </c>
      <c r="L7">
        <v>17.069107432718631</v>
      </c>
      <c r="M7">
        <v>22.750349159345642</v>
      </c>
      <c r="N7">
        <v>25.291974602801591</v>
      </c>
      <c r="Q7" s="1"/>
      <c r="R7" s="1"/>
      <c r="S7" s="23" t="s">
        <v>0</v>
      </c>
      <c r="T7" s="23" t="s">
        <v>1</v>
      </c>
      <c r="U7" s="23">
        <v>55344.137738351703</v>
      </c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1:34" x14ac:dyDescent="0.25">
      <c r="A8" s="1" t="s">
        <v>7</v>
      </c>
      <c r="B8" s="1" t="s">
        <v>8</v>
      </c>
      <c r="C8">
        <v>40.551477263884507</v>
      </c>
      <c r="D8">
        <v>39.79541126643749</v>
      </c>
      <c r="E8">
        <v>43.042201306078709</v>
      </c>
      <c r="F8">
        <v>41.794191205981136</v>
      </c>
      <c r="G8">
        <v>34.587100767918109</v>
      </c>
      <c r="H8">
        <v>37.031383260798776</v>
      </c>
      <c r="I8">
        <v>34.536640211883906</v>
      </c>
      <c r="J8">
        <v>32.660713945227464</v>
      </c>
      <c r="K8">
        <v>30.482283265451517</v>
      </c>
      <c r="L8">
        <v>29.970107432718631</v>
      </c>
      <c r="M8">
        <v>35.651349159345642</v>
      </c>
      <c r="N8">
        <v>38.192974602801584</v>
      </c>
      <c r="Q8" s="1"/>
      <c r="R8" s="1"/>
      <c r="S8" s="23" t="s">
        <v>2</v>
      </c>
      <c r="T8" s="23" t="s">
        <v>5</v>
      </c>
      <c r="U8" s="23">
        <v>13304.680713079499</v>
      </c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1:34" x14ac:dyDescent="0.25">
      <c r="A9" s="1" t="s">
        <v>8</v>
      </c>
      <c r="B9" s="1" t="s">
        <v>9</v>
      </c>
      <c r="C9">
        <v>40.551477263884507</v>
      </c>
      <c r="D9">
        <v>39.79541126643749</v>
      </c>
      <c r="E9">
        <v>43.042201306078709</v>
      </c>
      <c r="F9">
        <v>41.794191205981136</v>
      </c>
      <c r="G9">
        <v>34.587100767918109</v>
      </c>
      <c r="H9">
        <v>37.031383260798776</v>
      </c>
      <c r="I9">
        <v>34.536640211883906</v>
      </c>
      <c r="J9">
        <v>32.660713945227464</v>
      </c>
      <c r="K9">
        <v>30.482283265451517</v>
      </c>
      <c r="L9">
        <v>29.970107432718631</v>
      </c>
      <c r="M9">
        <v>35.651349159345642</v>
      </c>
      <c r="N9">
        <v>38.192974602801584</v>
      </c>
      <c r="Q9" s="1"/>
      <c r="R9" s="1"/>
      <c r="S9" s="23" t="s">
        <v>5</v>
      </c>
      <c r="T9" s="23" t="s">
        <v>6</v>
      </c>
      <c r="U9" s="23">
        <v>8267.8961608270001</v>
      </c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1:34" x14ac:dyDescent="0.25">
      <c r="A10" s="1" t="s">
        <v>9</v>
      </c>
      <c r="B10" s="1" t="s">
        <v>10</v>
      </c>
      <c r="C10">
        <v>40.551477263884507</v>
      </c>
      <c r="D10">
        <v>39.79541126643749</v>
      </c>
      <c r="E10">
        <v>43.042201306078709</v>
      </c>
      <c r="F10">
        <v>41.779375500992337</v>
      </c>
      <c r="G10">
        <v>34.527837947962908</v>
      </c>
      <c r="H10">
        <v>36.957304735854777</v>
      </c>
      <c r="I10">
        <v>34.447745981951101</v>
      </c>
      <c r="J10">
        <v>32.586635420283464</v>
      </c>
      <c r="K10">
        <v>30.437836150485118</v>
      </c>
      <c r="L10">
        <v>29.925660317752229</v>
      </c>
      <c r="M10">
        <v>35.651349159345642</v>
      </c>
      <c r="N10">
        <v>38.192974602801584</v>
      </c>
      <c r="Q10" s="1"/>
      <c r="R10" s="1"/>
      <c r="S10" s="23" t="s">
        <v>7</v>
      </c>
      <c r="T10" s="23" t="s">
        <v>8</v>
      </c>
      <c r="U10" s="23">
        <v>14391.807900190001</v>
      </c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4" x14ac:dyDescent="0.25">
      <c r="A11" s="1" t="s">
        <v>2</v>
      </c>
      <c r="B11" s="1" t="s">
        <v>5</v>
      </c>
      <c r="C11">
        <v>22.471495225100817</v>
      </c>
      <c r="D11">
        <v>23.353116798978043</v>
      </c>
      <c r="E11">
        <v>24.002942248831765</v>
      </c>
      <c r="F11">
        <v>23.237536636379705</v>
      </c>
      <c r="G11">
        <v>25.185025615944692</v>
      </c>
      <c r="H11">
        <v>33.796320792460378</v>
      </c>
      <c r="I11">
        <v>31.589727257838391</v>
      </c>
      <c r="J11">
        <v>29.345677322643112</v>
      </c>
      <c r="K11">
        <v>23.475264032573556</v>
      </c>
      <c r="L11">
        <v>20.817224195123632</v>
      </c>
      <c r="M11">
        <v>22.549092626917169</v>
      </c>
      <c r="N11">
        <v>22.591926330954557</v>
      </c>
      <c r="Q11" s="1"/>
      <c r="R11" s="1"/>
      <c r="S11" s="23" t="s">
        <v>8</v>
      </c>
      <c r="T11" s="23" t="s">
        <v>9</v>
      </c>
      <c r="U11" s="23">
        <v>12605.1800972</v>
      </c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1:34" x14ac:dyDescent="0.25">
      <c r="A12" s="1" t="s">
        <v>11</v>
      </c>
      <c r="B12" s="1" t="s">
        <v>10</v>
      </c>
      <c r="C12">
        <v>29.310195015507439</v>
      </c>
      <c r="D12">
        <v>28.752344028582723</v>
      </c>
      <c r="E12">
        <v>30.474091459069591</v>
      </c>
      <c r="F12">
        <v>33.330818651290976</v>
      </c>
      <c r="G12">
        <v>35.830906767638247</v>
      </c>
      <c r="H12">
        <v>34.362180303143148</v>
      </c>
      <c r="I12">
        <v>32.152463866815012</v>
      </c>
      <c r="J12">
        <v>30.718678392861634</v>
      </c>
      <c r="K12">
        <v>31.891008868623512</v>
      </c>
      <c r="L12">
        <v>33.852523785931155</v>
      </c>
      <c r="M12">
        <v>30.41384837192869</v>
      </c>
      <c r="N12">
        <v>28.419802187564965</v>
      </c>
      <c r="Q12" s="1"/>
      <c r="R12" s="1"/>
      <c r="S12" s="23" t="s">
        <v>9</v>
      </c>
      <c r="T12" s="23" t="s">
        <v>10</v>
      </c>
      <c r="U12" s="23">
        <v>56557.259406160985</v>
      </c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1:34" x14ac:dyDescent="0.25">
      <c r="A13" s="1" t="s">
        <v>10</v>
      </c>
      <c r="B13" s="1" t="s">
        <v>12</v>
      </c>
      <c r="C13">
        <v>43.102042932822066</v>
      </c>
      <c r="D13">
        <v>41.331956744848306</v>
      </c>
      <c r="E13">
        <v>46.252576958287143</v>
      </c>
      <c r="F13">
        <v>47.745841982319114</v>
      </c>
      <c r="G13">
        <v>43.240386085270295</v>
      </c>
      <c r="H13">
        <v>44.505767069191016</v>
      </c>
      <c r="I13">
        <v>39.369923449290965</v>
      </c>
      <c r="J13">
        <v>35.884953995921741</v>
      </c>
      <c r="K13">
        <v>35.583404555762684</v>
      </c>
      <c r="L13">
        <v>37.112043446125988</v>
      </c>
      <c r="M13">
        <v>38.863500525223976</v>
      </c>
      <c r="N13">
        <v>39.286415136497787</v>
      </c>
      <c r="Q13" s="1"/>
      <c r="R13" s="1"/>
      <c r="S13" s="23" t="s">
        <v>11</v>
      </c>
      <c r="T13" s="23" t="s">
        <v>10</v>
      </c>
      <c r="U13" s="23">
        <v>127172.76340564701</v>
      </c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x14ac:dyDescent="0.25">
      <c r="A14" s="1" t="s">
        <v>14</v>
      </c>
      <c r="B14" s="1" t="s">
        <v>5</v>
      </c>
      <c r="C14">
        <v>15.670852014798999</v>
      </c>
      <c r="D14">
        <v>15.764758992482959</v>
      </c>
      <c r="E14">
        <v>15.888333238078992</v>
      </c>
      <c r="F14">
        <v>16.030745456134273</v>
      </c>
      <c r="G14">
        <v>15.954071634054538</v>
      </c>
      <c r="H14">
        <v>16.035091313336558</v>
      </c>
      <c r="I14">
        <v>16.120842744470252</v>
      </c>
      <c r="J14">
        <v>16.036923962040738</v>
      </c>
      <c r="K14">
        <v>15.873382200236442</v>
      </c>
      <c r="L14">
        <v>15.770272414655681</v>
      </c>
      <c r="M14">
        <v>16.00294510642318</v>
      </c>
      <c r="N14">
        <v>17.220121374429773</v>
      </c>
      <c r="Q14" s="1"/>
      <c r="R14" s="1"/>
      <c r="S14" s="23" t="s">
        <v>10</v>
      </c>
      <c r="T14" s="23" t="s">
        <v>12</v>
      </c>
      <c r="U14" s="23">
        <v>34077.588926237702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1:34" x14ac:dyDescent="0.25">
      <c r="A15" s="1" t="s">
        <v>15</v>
      </c>
      <c r="B15" s="1" t="s">
        <v>14</v>
      </c>
      <c r="C15">
        <v>15.670852014798999</v>
      </c>
      <c r="D15">
        <v>15.667678992482958</v>
      </c>
      <c r="E15">
        <v>15.758893238078993</v>
      </c>
      <c r="F15">
        <v>15.816004094943988</v>
      </c>
      <c r="G15">
        <v>15.745642877503283</v>
      </c>
      <c r="H15">
        <v>15.73348197618647</v>
      </c>
      <c r="I15">
        <v>15.82710807273916</v>
      </c>
      <c r="J15">
        <v>15.806562297326321</v>
      </c>
      <c r="K15">
        <v>15.811799395181833</v>
      </c>
      <c r="L15">
        <v>15.75409241465568</v>
      </c>
      <c r="M15">
        <v>15.753801099327944</v>
      </c>
      <c r="N15">
        <v>15.72630642424587</v>
      </c>
      <c r="Q15" s="1"/>
      <c r="R15" s="1"/>
      <c r="S15" s="23" t="s">
        <v>18</v>
      </c>
      <c r="T15" s="23" t="s">
        <v>17</v>
      </c>
      <c r="U15" s="23">
        <v>14994.285154515001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1:34" x14ac:dyDescent="0.25">
      <c r="A16" s="1" t="s">
        <v>16</v>
      </c>
      <c r="B16" s="1" t="s">
        <v>14</v>
      </c>
      <c r="C16">
        <v>15.32</v>
      </c>
      <c r="D16">
        <v>15.41708</v>
      </c>
      <c r="E16">
        <v>15.449440000000001</v>
      </c>
      <c r="F16">
        <v>15.534741361190287</v>
      </c>
      <c r="G16">
        <v>15.352360000000001</v>
      </c>
      <c r="H16">
        <v>15.336180000000001</v>
      </c>
      <c r="I16">
        <v>15.336180000000001</v>
      </c>
      <c r="J16">
        <v>15.336180000000001</v>
      </c>
      <c r="K16">
        <v>15.336180000000001</v>
      </c>
      <c r="L16">
        <v>15.336180000000001</v>
      </c>
      <c r="M16">
        <v>15.569144007095238</v>
      </c>
      <c r="N16">
        <v>16.813814950183904</v>
      </c>
      <c r="Q16" s="1"/>
      <c r="R16" s="1"/>
      <c r="S16" s="23" t="s">
        <v>17</v>
      </c>
      <c r="T16" s="23" t="s">
        <v>15</v>
      </c>
      <c r="U16" s="23">
        <v>9321.7923111399996</v>
      </c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spans="1:34" x14ac:dyDescent="0.25">
      <c r="A17" s="1" t="s">
        <v>17</v>
      </c>
      <c r="B17" s="1" t="s">
        <v>15</v>
      </c>
      <c r="C17">
        <v>15.670852014798999</v>
      </c>
      <c r="D17">
        <v>15.667678992482958</v>
      </c>
      <c r="E17">
        <v>15.758893238078993</v>
      </c>
      <c r="F17">
        <v>15.816004094943988</v>
      </c>
      <c r="G17">
        <v>15.745642877503283</v>
      </c>
      <c r="H17">
        <v>15.73348197618647</v>
      </c>
      <c r="I17">
        <v>15.82710807273916</v>
      </c>
      <c r="J17">
        <v>15.806562297326321</v>
      </c>
      <c r="K17">
        <v>15.811799395181833</v>
      </c>
      <c r="L17">
        <v>15.75409241465568</v>
      </c>
      <c r="M17">
        <v>15.753801099327944</v>
      </c>
      <c r="N17">
        <v>15.72630642424587</v>
      </c>
      <c r="Q17" s="1"/>
      <c r="R17" s="1"/>
      <c r="S17" s="23" t="s">
        <v>19</v>
      </c>
      <c r="T17" s="23" t="s">
        <v>16</v>
      </c>
      <c r="U17" s="23">
        <v>13750.127978322</v>
      </c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1:34" x14ac:dyDescent="0.25">
      <c r="A18" s="1" t="s">
        <v>18</v>
      </c>
      <c r="B18" s="1" t="s">
        <v>17</v>
      </c>
      <c r="C18">
        <v>28.571852014798999</v>
      </c>
      <c r="D18">
        <v>28.568678992482958</v>
      </c>
      <c r="E18">
        <v>28.659893238078993</v>
      </c>
      <c r="F18">
        <v>28.717004094943988</v>
      </c>
      <c r="G18">
        <v>28.521002476808818</v>
      </c>
      <c r="H18">
        <v>28.527681826441341</v>
      </c>
      <c r="I18">
        <v>28.64270824973838</v>
      </c>
      <c r="J18">
        <v>28.629990966333231</v>
      </c>
      <c r="K18">
        <v>28.670432841719126</v>
      </c>
      <c r="L18">
        <v>28.65509241465568</v>
      </c>
      <c r="M18">
        <v>28.654801099327944</v>
      </c>
      <c r="N18">
        <v>28.627306424245869</v>
      </c>
      <c r="Q18" s="1"/>
      <c r="R18" s="1"/>
      <c r="S18" s="23" t="s">
        <v>16</v>
      </c>
      <c r="T18" s="23" t="s">
        <v>14</v>
      </c>
      <c r="U18" s="23">
        <v>45127.674953108988</v>
      </c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1:34" x14ac:dyDescent="0.25">
      <c r="A19" s="1" t="s">
        <v>19</v>
      </c>
      <c r="B19" s="1" t="s">
        <v>16</v>
      </c>
      <c r="C19">
        <v>15.549097772333621</v>
      </c>
      <c r="D19">
        <v>15.54937507788796</v>
      </c>
      <c r="E19">
        <v>15.940029711043112</v>
      </c>
      <c r="F19">
        <v>16.316554345951548</v>
      </c>
      <c r="G19">
        <v>16.306572907437658</v>
      </c>
      <c r="H19">
        <v>15.763979334767175</v>
      </c>
      <c r="I19">
        <v>15.32</v>
      </c>
      <c r="J19">
        <v>15.32</v>
      </c>
      <c r="K19">
        <v>15.427255867998698</v>
      </c>
      <c r="L19">
        <v>15.516968600469005</v>
      </c>
      <c r="M19">
        <v>15.52803389617004</v>
      </c>
      <c r="N19">
        <v>16.004814950183903</v>
      </c>
      <c r="Q19" s="1"/>
      <c r="R19" s="1"/>
      <c r="S19" s="23" t="s">
        <v>14</v>
      </c>
      <c r="T19" s="23" t="s">
        <v>5</v>
      </c>
      <c r="U19" s="23">
        <v>13641.103003763998</v>
      </c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1:34" x14ac:dyDescent="0.25">
      <c r="A20" s="1" t="s">
        <v>20</v>
      </c>
      <c r="B20" s="1" t="s">
        <v>167</v>
      </c>
      <c r="C20">
        <v>15.333178085124727</v>
      </c>
      <c r="D20">
        <v>15.32</v>
      </c>
      <c r="E20">
        <v>15.32</v>
      </c>
      <c r="F20">
        <v>15.32</v>
      </c>
      <c r="G20">
        <v>15.464919049195084</v>
      </c>
      <c r="H20">
        <v>15.60426704718885</v>
      </c>
      <c r="I20">
        <v>15.519793283514701</v>
      </c>
      <c r="J20">
        <v>15.437054261640156</v>
      </c>
      <c r="K20">
        <v>15.32</v>
      </c>
      <c r="L20">
        <v>15.32</v>
      </c>
      <c r="M20">
        <v>15.32</v>
      </c>
      <c r="N20">
        <v>15.815522241477304</v>
      </c>
      <c r="Q20" s="1"/>
      <c r="R20" s="1"/>
      <c r="S20" s="23" t="s">
        <v>6</v>
      </c>
      <c r="T20" s="23" t="s">
        <v>7</v>
      </c>
      <c r="U20" s="23">
        <v>8463.248964593</v>
      </c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1:34" x14ac:dyDescent="0.25">
      <c r="A21" s="1" t="s">
        <v>21</v>
      </c>
      <c r="B21" s="1" t="s">
        <v>20</v>
      </c>
      <c r="C21">
        <v>15.378348039383152</v>
      </c>
      <c r="D21">
        <v>15.435308205632186</v>
      </c>
      <c r="E21">
        <v>15.642279875738277</v>
      </c>
      <c r="F21">
        <v>16.466023500674574</v>
      </c>
      <c r="G21">
        <v>15.712124197525497</v>
      </c>
      <c r="H21">
        <v>15.474302627196888</v>
      </c>
      <c r="I21">
        <v>15.386106747622613</v>
      </c>
      <c r="J21">
        <v>15.37149812287851</v>
      </c>
      <c r="K21">
        <v>15.364660208600453</v>
      </c>
      <c r="L21">
        <v>15.35814767680851</v>
      </c>
      <c r="M21">
        <v>15.36427298778275</v>
      </c>
      <c r="N21">
        <v>15.330122241477303</v>
      </c>
      <c r="Q21" s="1"/>
      <c r="R21" s="1"/>
      <c r="S21" s="23" t="s">
        <v>168</v>
      </c>
      <c r="T21" s="23" t="s">
        <v>19</v>
      </c>
      <c r="U21" s="23">
        <v>12864.68</v>
      </c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1:34" x14ac:dyDescent="0.25">
      <c r="A22" s="1" t="s">
        <v>165</v>
      </c>
      <c r="B22" s="1" t="s">
        <v>168</v>
      </c>
      <c r="C22">
        <v>15.535919687208894</v>
      </c>
      <c r="D22">
        <v>15.54937507788796</v>
      </c>
      <c r="E22">
        <v>15.940029711043112</v>
      </c>
      <c r="F22">
        <v>16.316554345951548</v>
      </c>
      <c r="G22">
        <v>16.771907724824565</v>
      </c>
      <c r="H22">
        <v>16.159535444934313</v>
      </c>
      <c r="I22">
        <v>15.636295640743631</v>
      </c>
      <c r="J22">
        <v>15.607301225900335</v>
      </c>
      <c r="K22">
        <v>15.58416902897169</v>
      </c>
      <c r="L22">
        <v>15.516968600469005</v>
      </c>
      <c r="M22">
        <v>15.52803389617004</v>
      </c>
      <c r="N22">
        <v>15.509292708706599</v>
      </c>
      <c r="Q22" s="1"/>
      <c r="R22" s="1"/>
      <c r="S22" s="23" t="s">
        <v>21</v>
      </c>
      <c r="T22" s="23" t="s">
        <v>20</v>
      </c>
      <c r="U22" s="23">
        <v>26044.447</v>
      </c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1:34" x14ac:dyDescent="0.25">
      <c r="A23" s="1" t="s">
        <v>22</v>
      </c>
      <c r="B23" s="1" t="s">
        <v>0</v>
      </c>
      <c r="C23">
        <v>26.954574248505534</v>
      </c>
      <c r="D23">
        <v>27.503297526348952</v>
      </c>
      <c r="E23">
        <v>27.819866933451323</v>
      </c>
      <c r="F23">
        <v>27.55020693816201</v>
      </c>
      <c r="G23">
        <v>26.621193084265506</v>
      </c>
      <c r="H23">
        <v>31.693165048235034</v>
      </c>
      <c r="I23">
        <v>32.63578884744873</v>
      </c>
      <c r="J23">
        <v>31.645634300637607</v>
      </c>
      <c r="K23">
        <v>28.048239273775824</v>
      </c>
      <c r="L23">
        <v>26.415171016640624</v>
      </c>
      <c r="M23">
        <v>26.954116421814838</v>
      </c>
      <c r="N23">
        <v>27.02824274540917</v>
      </c>
      <c r="Q23" s="1"/>
      <c r="R23" s="1"/>
      <c r="S23" s="23" t="s">
        <v>165</v>
      </c>
      <c r="T23" s="23" t="s">
        <v>168</v>
      </c>
      <c r="U23" s="23">
        <v>29911.16</v>
      </c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 spans="1:34" x14ac:dyDescent="0.25">
      <c r="A24" s="1" t="s">
        <v>168</v>
      </c>
      <c r="B24" s="1" t="s">
        <v>19</v>
      </c>
      <c r="C24">
        <v>15.32</v>
      </c>
      <c r="D24">
        <v>15.32</v>
      </c>
      <c r="E24">
        <v>15.72465089483247</v>
      </c>
      <c r="F24">
        <v>16.316554345951548</v>
      </c>
      <c r="G24">
        <v>16.306572907437658</v>
      </c>
      <c r="H24">
        <v>15.727598680844213</v>
      </c>
      <c r="I24">
        <v>15.32</v>
      </c>
      <c r="J24">
        <v>15.32</v>
      </c>
      <c r="K24">
        <v>15.427255867998698</v>
      </c>
      <c r="L24">
        <v>15.32</v>
      </c>
      <c r="M24">
        <v>15.32</v>
      </c>
      <c r="N24">
        <v>15.509292708706599</v>
      </c>
      <c r="Q24" s="1"/>
      <c r="R24" s="1"/>
      <c r="S24" s="23" t="s">
        <v>20</v>
      </c>
      <c r="T24" s="23" t="s">
        <v>167</v>
      </c>
      <c r="U24" s="23">
        <v>11225.807000000001</v>
      </c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 spans="1:34" x14ac:dyDescent="0.25">
      <c r="A25" s="1" t="s">
        <v>167</v>
      </c>
      <c r="B25" s="1" t="s">
        <v>169</v>
      </c>
      <c r="C25">
        <v>15.333178085124727</v>
      </c>
      <c r="D25">
        <v>15.32</v>
      </c>
      <c r="E25">
        <v>15.32</v>
      </c>
      <c r="F25">
        <v>15.32</v>
      </c>
      <c r="G25">
        <v>15.32</v>
      </c>
      <c r="H25">
        <v>15.32</v>
      </c>
      <c r="I25">
        <v>15.32</v>
      </c>
      <c r="J25">
        <v>15.32</v>
      </c>
      <c r="K25">
        <v>15.32</v>
      </c>
      <c r="L25">
        <v>15.32</v>
      </c>
      <c r="M25">
        <v>15.32</v>
      </c>
      <c r="N25">
        <v>15.815522241477304</v>
      </c>
      <c r="Q25" s="1"/>
      <c r="R25" s="1"/>
      <c r="S25" s="23" t="s">
        <v>15</v>
      </c>
      <c r="T25" s="23" t="s">
        <v>14</v>
      </c>
      <c r="U25" s="23">
        <v>40608.269800000002</v>
      </c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</row>
    <row r="26" spans="1:34" x14ac:dyDescent="0.25">
      <c r="A26" s="1" t="s">
        <v>169</v>
      </c>
      <c r="B26" s="1" t="s">
        <v>19</v>
      </c>
      <c r="C26">
        <v>15.549097772333621</v>
      </c>
      <c r="D26">
        <v>15.54937507788796</v>
      </c>
      <c r="E26">
        <v>15.535378816210644</v>
      </c>
      <c r="F26">
        <v>15.32</v>
      </c>
      <c r="G26">
        <v>15.32</v>
      </c>
      <c r="H26">
        <v>15.356380653922962</v>
      </c>
      <c r="I26">
        <v>15.32</v>
      </c>
      <c r="J26">
        <v>15.32</v>
      </c>
      <c r="K26">
        <v>15.32</v>
      </c>
      <c r="L26">
        <v>15.516968600469005</v>
      </c>
      <c r="M26">
        <v>15.52803389617004</v>
      </c>
      <c r="N26">
        <v>15.815522241477304</v>
      </c>
      <c r="Q26" s="1"/>
      <c r="R26" s="1"/>
      <c r="S26" s="23" t="s">
        <v>167</v>
      </c>
      <c r="T26" s="23" t="s">
        <v>169</v>
      </c>
      <c r="U26" s="23">
        <v>17372.548999999999</v>
      </c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 spans="1:34" x14ac:dyDescent="0.25">
      <c r="S27" s="23" t="s">
        <v>169</v>
      </c>
      <c r="T27" s="23" t="s">
        <v>19</v>
      </c>
      <c r="U27" s="23">
        <v>9264.09</v>
      </c>
      <c r="V27" s="23"/>
      <c r="W27" s="23"/>
    </row>
    <row r="28" spans="1:34" x14ac:dyDescent="0.25"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Normal="100" workbookViewId="0">
      <selection activeCell="H9" sqref="H9"/>
    </sheetView>
  </sheetViews>
  <sheetFormatPr defaultColWidth="9.140625" defaultRowHeight="15" x14ac:dyDescent="0.25"/>
  <cols>
    <col min="1" max="1" width="10.140625" style="23" bestFit="1" customWidth="1"/>
    <col min="2" max="2" width="9.140625" style="23"/>
    <col min="3" max="4" width="11.5703125" style="23" bestFit="1" customWidth="1"/>
    <col min="5" max="11" width="9.140625" style="23"/>
    <col min="12" max="12" width="11.5703125" style="23" bestFit="1" customWidth="1"/>
    <col min="13" max="16384" width="9.140625" style="23"/>
  </cols>
  <sheetData>
    <row r="1" spans="1:18" x14ac:dyDescent="0.25">
      <c r="A1" s="23" t="s">
        <v>1</v>
      </c>
      <c r="B1" s="23" t="s">
        <v>3</v>
      </c>
      <c r="C1" s="38">
        <f>L1/1000000</f>
        <v>8.6592000000000002</v>
      </c>
      <c r="D1" s="39"/>
      <c r="E1" s="39"/>
      <c r="F1" s="39"/>
      <c r="G1" s="39" t="s">
        <v>215</v>
      </c>
      <c r="H1" s="39">
        <f>C1*247.11</f>
        <v>2139.7749120000003</v>
      </c>
      <c r="I1" s="39"/>
      <c r="J1" s="39"/>
      <c r="K1" s="39"/>
      <c r="L1" s="38">
        <v>8659200</v>
      </c>
      <c r="M1" s="39"/>
      <c r="N1" s="39"/>
      <c r="O1" s="39"/>
      <c r="P1" s="39"/>
      <c r="Q1" s="39"/>
      <c r="R1" s="39"/>
    </row>
    <row r="2" spans="1:18" x14ac:dyDescent="0.25">
      <c r="A2" s="23" t="s">
        <v>4</v>
      </c>
      <c r="B2" s="23" t="s">
        <v>3</v>
      </c>
      <c r="C2" s="38">
        <f t="shared" ref="C2:C27" si="0">L2/1000000</f>
        <v>0.470914</v>
      </c>
      <c r="H2" s="39">
        <f t="shared" ref="H2:H27" si="1">C2*247.11</f>
        <v>116.36755854</v>
      </c>
      <c r="L2" s="38">
        <v>470914</v>
      </c>
    </row>
    <row r="3" spans="1:18" x14ac:dyDescent="0.25">
      <c r="A3" s="23" t="s">
        <v>3</v>
      </c>
      <c r="B3" s="23" t="s">
        <v>2</v>
      </c>
      <c r="C3" s="38">
        <f t="shared" si="0"/>
        <v>11.079796999999999</v>
      </c>
      <c r="H3" s="39">
        <f t="shared" si="1"/>
        <v>2737.9286366699998</v>
      </c>
      <c r="L3" s="38">
        <v>11079797</v>
      </c>
    </row>
    <row r="4" spans="1:18" x14ac:dyDescent="0.25">
      <c r="A4" s="23" t="s">
        <v>2</v>
      </c>
      <c r="B4" s="23" t="s">
        <v>5</v>
      </c>
      <c r="C4" s="38">
        <f t="shared" si="0"/>
        <v>1.0496970000000001</v>
      </c>
      <c r="H4" s="39">
        <f t="shared" si="1"/>
        <v>259.39062567000002</v>
      </c>
      <c r="L4" s="38">
        <v>1049697</v>
      </c>
    </row>
    <row r="5" spans="1:18" x14ac:dyDescent="0.25">
      <c r="A5" s="23" t="s">
        <v>5</v>
      </c>
      <c r="B5" s="23" t="s">
        <v>6</v>
      </c>
      <c r="C5" s="38">
        <f t="shared" si="0"/>
        <v>0.68312600000000001</v>
      </c>
      <c r="H5" s="39">
        <f t="shared" si="1"/>
        <v>168.80726586</v>
      </c>
      <c r="L5" s="38">
        <v>683126</v>
      </c>
    </row>
    <row r="6" spans="1:18" x14ac:dyDescent="0.25">
      <c r="A6" s="23" t="s">
        <v>6</v>
      </c>
      <c r="B6" s="23" t="s">
        <v>7</v>
      </c>
      <c r="C6" s="38">
        <f t="shared" si="0"/>
        <v>4.4568089999999998</v>
      </c>
      <c r="H6" s="39">
        <f t="shared" si="1"/>
        <v>1101.32207199</v>
      </c>
      <c r="L6" s="38">
        <v>4456809</v>
      </c>
    </row>
    <row r="7" spans="1:18" x14ac:dyDescent="0.25">
      <c r="A7" s="23" t="s">
        <v>7</v>
      </c>
      <c r="B7" s="23" t="s">
        <v>8</v>
      </c>
      <c r="C7" s="38">
        <f t="shared" si="0"/>
        <v>1.0004580000000001</v>
      </c>
      <c r="H7" s="39">
        <f t="shared" si="1"/>
        <v>247.22317638000004</v>
      </c>
      <c r="L7" s="38">
        <v>1000458</v>
      </c>
    </row>
    <row r="8" spans="1:18" x14ac:dyDescent="0.25">
      <c r="A8" s="23" t="s">
        <v>8</v>
      </c>
      <c r="B8" s="23" t="s">
        <v>9</v>
      </c>
      <c r="C8" s="38">
        <f t="shared" si="0"/>
        <v>1.5411250000000001</v>
      </c>
      <c r="H8" s="39">
        <f t="shared" si="1"/>
        <v>380.82739875000004</v>
      </c>
      <c r="L8" s="38">
        <v>1541125</v>
      </c>
    </row>
    <row r="9" spans="1:18" x14ac:dyDescent="0.25">
      <c r="A9" s="23" t="s">
        <v>9</v>
      </c>
      <c r="B9" s="23" t="s">
        <v>10</v>
      </c>
      <c r="C9" s="38">
        <f t="shared" si="0"/>
        <v>5.9093679999999997</v>
      </c>
      <c r="H9" s="39">
        <f t="shared" si="1"/>
        <v>1460.26392648</v>
      </c>
      <c r="L9" s="38">
        <v>5909368</v>
      </c>
    </row>
    <row r="10" spans="1:18" x14ac:dyDescent="0.25">
      <c r="A10" s="23" t="s">
        <v>11</v>
      </c>
      <c r="B10" s="23" t="s">
        <v>10</v>
      </c>
      <c r="C10" s="38">
        <f t="shared" si="0"/>
        <v>0.74018600000000001</v>
      </c>
      <c r="H10" s="39">
        <f t="shared" si="1"/>
        <v>182.90736246</v>
      </c>
      <c r="L10" s="38">
        <v>740186</v>
      </c>
    </row>
    <row r="11" spans="1:18" x14ac:dyDescent="0.25">
      <c r="A11" s="23" t="s">
        <v>10</v>
      </c>
      <c r="B11" s="23" t="s">
        <v>12</v>
      </c>
      <c r="C11" s="38">
        <f t="shared" si="0"/>
        <v>2.2245020000000002</v>
      </c>
      <c r="H11" s="39">
        <f t="shared" si="1"/>
        <v>549.69668922000005</v>
      </c>
      <c r="L11" s="38">
        <v>2224502</v>
      </c>
    </row>
    <row r="12" spans="1:18" x14ac:dyDescent="0.25">
      <c r="A12" s="23" t="s">
        <v>18</v>
      </c>
      <c r="B12" s="23" t="s">
        <v>17</v>
      </c>
      <c r="C12" s="38">
        <f t="shared" si="0"/>
        <v>0.47776800000000003</v>
      </c>
      <c r="H12" s="39">
        <f t="shared" si="1"/>
        <v>118.06125048000001</v>
      </c>
      <c r="L12" s="38">
        <v>477768</v>
      </c>
    </row>
    <row r="13" spans="1:18" x14ac:dyDescent="0.25">
      <c r="A13" s="23" t="s">
        <v>17</v>
      </c>
      <c r="B13" s="23" t="s">
        <v>15</v>
      </c>
      <c r="C13" s="38">
        <f t="shared" si="0"/>
        <v>1.160083</v>
      </c>
      <c r="H13" s="39">
        <f t="shared" si="1"/>
        <v>286.66811013</v>
      </c>
      <c r="L13" s="38">
        <v>1160083</v>
      </c>
    </row>
    <row r="14" spans="1:18" x14ac:dyDescent="0.25">
      <c r="A14" s="23" t="s">
        <v>19</v>
      </c>
      <c r="B14" s="23" t="s">
        <v>16</v>
      </c>
      <c r="C14" s="38">
        <f t="shared" si="0"/>
        <v>1.6566050000000001</v>
      </c>
      <c r="H14" s="39">
        <f t="shared" si="1"/>
        <v>409.36366155000007</v>
      </c>
      <c r="L14" s="38">
        <v>1656605</v>
      </c>
    </row>
    <row r="15" spans="1:18" x14ac:dyDescent="0.25">
      <c r="A15" s="23" t="s">
        <v>16</v>
      </c>
      <c r="B15" s="23" t="s">
        <v>14</v>
      </c>
      <c r="C15" s="38">
        <f t="shared" si="0"/>
        <v>5.4212129999999998</v>
      </c>
      <c r="H15" s="39">
        <f t="shared" si="1"/>
        <v>1339.6359444300001</v>
      </c>
      <c r="L15" s="38">
        <v>5421213</v>
      </c>
    </row>
    <row r="16" spans="1:18" x14ac:dyDescent="0.25">
      <c r="A16" s="23" t="s">
        <v>14</v>
      </c>
      <c r="B16" s="23" t="s">
        <v>5</v>
      </c>
      <c r="C16" s="38">
        <f t="shared" si="0"/>
        <v>1.1869970000000001</v>
      </c>
      <c r="H16" s="39">
        <f t="shared" si="1"/>
        <v>293.31882867000002</v>
      </c>
      <c r="L16" s="38">
        <v>1186997</v>
      </c>
    </row>
    <row r="17" spans="1:12" x14ac:dyDescent="0.25">
      <c r="A17" s="23" t="s">
        <v>22</v>
      </c>
      <c r="B17" s="23" t="s">
        <v>0</v>
      </c>
      <c r="C17" s="38">
        <f t="shared" si="0"/>
        <v>10.585025999999999</v>
      </c>
      <c r="H17" s="39">
        <f t="shared" si="1"/>
        <v>2615.6657748600001</v>
      </c>
      <c r="L17" s="38">
        <v>10585026</v>
      </c>
    </row>
    <row r="18" spans="1:12" x14ac:dyDescent="0.25">
      <c r="A18" s="23" t="s">
        <v>12</v>
      </c>
      <c r="B18" s="23" t="s">
        <v>13</v>
      </c>
      <c r="C18" s="38">
        <f t="shared" si="0"/>
        <v>1.036975</v>
      </c>
      <c r="H18" s="39">
        <f t="shared" si="1"/>
        <v>256.24689225000003</v>
      </c>
      <c r="L18" s="38">
        <v>1036975</v>
      </c>
    </row>
    <row r="19" spans="1:12" x14ac:dyDescent="0.25">
      <c r="A19" s="23" t="s">
        <v>0</v>
      </c>
      <c r="B19" s="23" t="s">
        <v>1</v>
      </c>
      <c r="C19" s="38">
        <f t="shared" si="0"/>
        <v>33.647488000000003</v>
      </c>
      <c r="H19" s="39">
        <f t="shared" si="1"/>
        <v>8314.6307596800016</v>
      </c>
      <c r="L19" s="38">
        <v>33647488</v>
      </c>
    </row>
    <row r="20" spans="1:12" x14ac:dyDescent="0.25">
      <c r="A20" s="23" t="s">
        <v>168</v>
      </c>
      <c r="B20" s="23" t="s">
        <v>19</v>
      </c>
      <c r="C20" s="38">
        <f t="shared" si="0"/>
        <v>0.64456000000000002</v>
      </c>
      <c r="H20" s="39">
        <f t="shared" si="1"/>
        <v>159.27722160000002</v>
      </c>
      <c r="L20" s="38">
        <v>644560</v>
      </c>
    </row>
    <row r="21" spans="1:12" x14ac:dyDescent="0.25">
      <c r="A21" s="23" t="s">
        <v>21</v>
      </c>
      <c r="B21" s="23" t="s">
        <v>20</v>
      </c>
      <c r="C21" s="38">
        <f t="shared" si="0"/>
        <v>0.54898800000000003</v>
      </c>
      <c r="H21" s="39">
        <f t="shared" si="1"/>
        <v>135.66042468000001</v>
      </c>
      <c r="L21" s="38">
        <v>548988</v>
      </c>
    </row>
    <row r="22" spans="1:12" x14ac:dyDescent="0.25">
      <c r="A22" s="23" t="s">
        <v>165</v>
      </c>
      <c r="B22" s="23" t="s">
        <v>168</v>
      </c>
      <c r="C22" s="38">
        <f t="shared" si="0"/>
        <v>1.493862</v>
      </c>
      <c r="H22" s="39">
        <f t="shared" si="1"/>
        <v>369.14823882000002</v>
      </c>
      <c r="L22" s="38">
        <v>1493862</v>
      </c>
    </row>
    <row r="23" spans="1:12" x14ac:dyDescent="0.25">
      <c r="A23" s="23" t="s">
        <v>20</v>
      </c>
      <c r="B23" s="23" t="s">
        <v>167</v>
      </c>
      <c r="C23" s="38">
        <f t="shared" si="0"/>
        <v>0.22342300000000001</v>
      </c>
      <c r="H23" s="39">
        <f t="shared" si="1"/>
        <v>55.210057530000007</v>
      </c>
      <c r="L23" s="38">
        <v>223423</v>
      </c>
    </row>
    <row r="24" spans="1:12" x14ac:dyDescent="0.25">
      <c r="A24" s="23" t="s">
        <v>15</v>
      </c>
      <c r="B24" s="23" t="s">
        <v>14</v>
      </c>
      <c r="C24" s="38">
        <f t="shared" si="0"/>
        <v>1.788421</v>
      </c>
      <c r="H24" s="39">
        <f t="shared" si="1"/>
        <v>441.93671331000002</v>
      </c>
      <c r="L24" s="38">
        <v>1788421</v>
      </c>
    </row>
    <row r="25" spans="1:12" x14ac:dyDescent="0.25">
      <c r="A25" s="23" t="s">
        <v>167</v>
      </c>
      <c r="B25" s="23" t="s">
        <v>169</v>
      </c>
      <c r="C25" s="38">
        <f t="shared" si="0"/>
        <v>0.60298399999999996</v>
      </c>
      <c r="H25" s="39">
        <f t="shared" si="1"/>
        <v>149.00337623999999</v>
      </c>
      <c r="L25" s="38">
        <v>602984</v>
      </c>
    </row>
    <row r="26" spans="1:12" x14ac:dyDescent="0.25">
      <c r="A26" s="23" t="s">
        <v>169</v>
      </c>
      <c r="B26" s="23" t="s">
        <v>19</v>
      </c>
      <c r="C26" s="38">
        <f t="shared" si="0"/>
        <v>0.27528399999999997</v>
      </c>
      <c r="H26" s="39">
        <f t="shared" si="1"/>
        <v>68.025429239999994</v>
      </c>
      <c r="L26" s="38">
        <v>275284</v>
      </c>
    </row>
    <row r="27" spans="1:12" x14ac:dyDescent="0.25">
      <c r="A27" s="23" t="s">
        <v>214</v>
      </c>
      <c r="B27" s="23" t="s">
        <v>15</v>
      </c>
      <c r="C27" s="38">
        <f t="shared" si="0"/>
        <v>0.88316499999999998</v>
      </c>
      <c r="H27" s="39">
        <f t="shared" si="1"/>
        <v>218.23890315</v>
      </c>
      <c r="L27" s="38">
        <v>883165</v>
      </c>
    </row>
    <row r="28" spans="1:12" x14ac:dyDescent="0.25">
      <c r="G28" s="23" t="s">
        <v>216</v>
      </c>
      <c r="H28" s="39">
        <f>SUM(H1:H27)</f>
        <v>24574.601210640001</v>
      </c>
    </row>
  </sheetData>
  <pageMargins left="0.7" right="0.7" top="0.75" bottom="0.75" header="0.3" footer="0.3"/>
  <pageSetup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topLeftCell="A16" zoomScale="70" zoomScaleNormal="70" workbookViewId="0">
      <selection activeCell="J28" sqref="J28"/>
    </sheetView>
  </sheetViews>
  <sheetFormatPr defaultRowHeight="15" x14ac:dyDescent="0.25"/>
  <sheetData>
    <row r="1" spans="1:32" x14ac:dyDescent="0.25">
      <c r="A1" t="s">
        <v>160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R1" t="s">
        <v>159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</row>
    <row r="2" spans="1:32" x14ac:dyDescent="0.25">
      <c r="A2" t="str">
        <f>B2&amp;C2</f>
        <v>j1j4</v>
      </c>
      <c r="B2" s="1" t="s">
        <v>0</v>
      </c>
      <c r="C2" s="1" t="s">
        <v>1</v>
      </c>
      <c r="D2">
        <f>'R'!C2</f>
        <v>216.0224760061453</v>
      </c>
      <c r="E2">
        <f>'R'!D2</f>
        <v>227.14915624163942</v>
      </c>
      <c r="F2">
        <f>'R'!E2</f>
        <v>358.56266597018487</v>
      </c>
      <c r="G2">
        <f>'R'!F2</f>
        <v>353.62460364823488</v>
      </c>
      <c r="H2">
        <f>'R'!G2</f>
        <v>336.064153254654</v>
      </c>
      <c r="I2">
        <f>'R'!H2</f>
        <v>423.63467803738058</v>
      </c>
      <c r="J2">
        <f>'R'!I2</f>
        <v>438.28582483490419</v>
      </c>
      <c r="K2">
        <f>'R'!J2</f>
        <v>422.88642838619938</v>
      </c>
      <c r="L2">
        <f>'R'!K2</f>
        <v>238.16234335551428</v>
      </c>
      <c r="M2">
        <f>'R'!L2</f>
        <v>205.05296333182235</v>
      </c>
      <c r="N2">
        <f>'R'!M2</f>
        <v>216.01318205037802</v>
      </c>
      <c r="O2">
        <f>'R'!N2</f>
        <v>217.51774485218516</v>
      </c>
      <c r="R2" t="str">
        <f>S2&amp;T2</f>
        <v>j1j4</v>
      </c>
      <c r="S2" s="1" t="s">
        <v>0</v>
      </c>
      <c r="T2" s="1" t="s">
        <v>1</v>
      </c>
      <c r="U2">
        <f>F!C2</f>
        <v>2.4711000000000004E-2</v>
      </c>
      <c r="V2">
        <f>F!D2</f>
        <v>8.3146307596800018</v>
      </c>
      <c r="W2">
        <f>F!E2</f>
        <v>8.3146307596800018</v>
      </c>
      <c r="X2">
        <f>F!F2</f>
        <v>127.50962351316905</v>
      </c>
      <c r="Y2">
        <f>F!G2</f>
        <v>125.74102470609945</v>
      </c>
      <c r="Z2">
        <f>F!H2</f>
        <v>182.19597468415984</v>
      </c>
      <c r="AA2">
        <f>F!I2</f>
        <v>231.80074500691109</v>
      </c>
      <c r="AB2">
        <f>F!J2</f>
        <v>180.40664698517148</v>
      </c>
      <c r="AC2">
        <f>F!K2</f>
        <v>8.3146307596800018</v>
      </c>
      <c r="AD2">
        <f>F!L2</f>
        <v>8.3146307596800018</v>
      </c>
      <c r="AE2">
        <f>F!M2</f>
        <v>8.3146307596800018</v>
      </c>
      <c r="AF2">
        <f>F!N2</f>
        <v>8.3146307596800018</v>
      </c>
    </row>
    <row r="3" spans="1:32" x14ac:dyDescent="0.25">
      <c r="A3" t="str">
        <f t="shared" ref="A3:A19" si="0">B3&amp;C3</f>
        <v>j4j5</v>
      </c>
      <c r="B3" s="1" t="s">
        <v>1</v>
      </c>
      <c r="C3" s="1" t="s">
        <v>3</v>
      </c>
      <c r="D3">
        <f>'R'!C3</f>
        <v>80.708460686425155</v>
      </c>
      <c r="E3">
        <f>'R'!D3</f>
        <v>84.095540600682611</v>
      </c>
      <c r="F3">
        <f>'R'!E3</f>
        <v>118.58724864609574</v>
      </c>
      <c r="G3">
        <f>'R'!F3</f>
        <v>114.91592518771424</v>
      </c>
      <c r="H3">
        <f>'R'!G3</f>
        <v>110.92461620879999</v>
      </c>
      <c r="I3">
        <f>'R'!H3</f>
        <v>129.43253124799946</v>
      </c>
      <c r="J3">
        <f>'R'!I3</f>
        <v>132.33548631453925</v>
      </c>
      <c r="K3">
        <f>'R'!J3</f>
        <v>129.28372888392448</v>
      </c>
      <c r="L3">
        <f>'R'!K3</f>
        <v>83.328787871739451</v>
      </c>
      <c r="M3">
        <f>'R'!L3</f>
        <v>72.924349830322541</v>
      </c>
      <c r="N3">
        <f>'R'!M3</f>
        <v>80.705598383401764</v>
      </c>
      <c r="O3">
        <f>'R'!N3</f>
        <v>81.168233785477852</v>
      </c>
      <c r="R3" t="str">
        <f t="shared" ref="R3:R19" si="1">S3&amp;T3</f>
        <v>j4j5</v>
      </c>
      <c r="S3" s="1" t="s">
        <v>1</v>
      </c>
      <c r="T3" s="1" t="s">
        <v>3</v>
      </c>
      <c r="U3">
        <f>F!C3</f>
        <v>2.4711000000000004E-2</v>
      </c>
      <c r="V3">
        <f>F!D3</f>
        <v>2.1397749120000005</v>
      </c>
      <c r="W3">
        <f>F!E3</f>
        <v>2.1397749120000005</v>
      </c>
      <c r="X3">
        <f>F!F3</f>
        <v>32.364685458876586</v>
      </c>
      <c r="Y3">
        <f>F!G3</f>
        <v>32.115218409760111</v>
      </c>
      <c r="Z3">
        <f>F!H3</f>
        <v>40.10222395337037</v>
      </c>
      <c r="AA3">
        <f>F!I3</f>
        <v>47.160948839502701</v>
      </c>
      <c r="AB3">
        <f>F!J3</f>
        <v>39.848320082215743</v>
      </c>
      <c r="AC3">
        <f>F!K3</f>
        <v>2.1397749120000005</v>
      </c>
      <c r="AD3">
        <f>F!L3</f>
        <v>2.1397749120000005</v>
      </c>
      <c r="AE3">
        <f>F!M3</f>
        <v>2.1397749120000005</v>
      </c>
      <c r="AF3">
        <f>F!N3</f>
        <v>2.1397749120000005</v>
      </c>
    </row>
    <row r="4" spans="1:32" x14ac:dyDescent="0.25">
      <c r="A4" t="str">
        <f t="shared" si="0"/>
        <v>j5j18</v>
      </c>
      <c r="B4" s="1" t="s">
        <v>3</v>
      </c>
      <c r="C4" s="1" t="s">
        <v>2</v>
      </c>
      <c r="D4">
        <f>'R'!C4</f>
        <v>69.521684970422385</v>
      </c>
      <c r="E4">
        <f>'R'!D4</f>
        <v>72.577861049373539</v>
      </c>
      <c r="F4">
        <f>'R'!E4</f>
        <v>92.915466246372617</v>
      </c>
      <c r="G4">
        <f>'R'!F4</f>
        <v>90.843904084558901</v>
      </c>
      <c r="H4">
        <f>'R'!G4</f>
        <v>95.423114238307122</v>
      </c>
      <c r="I4">
        <f>'R'!H4</f>
        <v>114.62723294360505</v>
      </c>
      <c r="J4">
        <f>'R'!I4</f>
        <v>109.78708701487228</v>
      </c>
      <c r="K4">
        <f>'R'!J4</f>
        <v>104.82679920943391</v>
      </c>
      <c r="L4">
        <f>'R'!K4</f>
        <v>72.630019042776212</v>
      </c>
      <c r="M4">
        <f>'R'!L4</f>
        <v>63.245501282292288</v>
      </c>
      <c r="N4">
        <f>'R'!M4</f>
        <v>69.79292110010573</v>
      </c>
      <c r="O4">
        <f>'R'!N4</f>
        <v>69.942456212565077</v>
      </c>
      <c r="R4" t="str">
        <f t="shared" si="1"/>
        <v>j5j18</v>
      </c>
      <c r="S4" s="1" t="s">
        <v>3</v>
      </c>
      <c r="T4" s="1" t="s">
        <v>2</v>
      </c>
      <c r="U4">
        <f>F!C4</f>
        <v>2.4711000000000004E-2</v>
      </c>
      <c r="V4">
        <f>F!D4</f>
        <v>2.73792863667</v>
      </c>
      <c r="W4">
        <f>F!E4</f>
        <v>2.73792863667</v>
      </c>
      <c r="X4">
        <f>F!F4</f>
        <v>41.76552746504229</v>
      </c>
      <c r="Y4">
        <f>F!G4</f>
        <v>43.090977171302406</v>
      </c>
      <c r="Z4">
        <f>F!H4</f>
        <v>125.74609011805701</v>
      </c>
      <c r="AA4">
        <f>F!I4</f>
        <v>75.095023756377188</v>
      </c>
      <c r="AB4">
        <f>F!J4</f>
        <v>54.245356380335679</v>
      </c>
      <c r="AC4">
        <f>F!K4</f>
        <v>2.73792863667</v>
      </c>
      <c r="AD4">
        <f>F!L4</f>
        <v>2.73792863667</v>
      </c>
      <c r="AE4">
        <f>F!M4</f>
        <v>2.73792863667</v>
      </c>
      <c r="AF4">
        <f>F!N4</f>
        <v>2.73792863667</v>
      </c>
    </row>
    <row r="5" spans="1:32" x14ac:dyDescent="0.25">
      <c r="A5" t="str">
        <f t="shared" si="0"/>
        <v>j6j5</v>
      </c>
      <c r="B5" s="1" t="s">
        <v>4</v>
      </c>
      <c r="C5" s="1" t="s">
        <v>3</v>
      </c>
      <c r="D5">
        <f>'R'!C5</f>
        <v>0.87011395216496612</v>
      </c>
      <c r="E5">
        <f>'R'!D5</f>
        <v>0.87380600033953137</v>
      </c>
      <c r="F5">
        <f>'R'!E5</f>
        <v>1.1086175681697108</v>
      </c>
      <c r="G5">
        <f>'R'!F5</f>
        <v>1.2229498761199267</v>
      </c>
      <c r="H5">
        <f>'R'!G5</f>
        <v>1.8673364743319798</v>
      </c>
      <c r="I5">
        <f>'R'!H5</f>
        <v>1.9903057576794205</v>
      </c>
      <c r="J5">
        <f>'R'!I5</f>
        <v>1.2935540804115433</v>
      </c>
      <c r="K5">
        <f>'R'!J5</f>
        <v>1.1625949473627306</v>
      </c>
      <c r="L5">
        <f>'R'!K5</f>
        <v>0.91217798353332902</v>
      </c>
      <c r="M5">
        <f>'R'!L5</f>
        <v>0.89492109663264796</v>
      </c>
      <c r="N5">
        <f>'R'!M5</f>
        <v>0.88424441655603547</v>
      </c>
      <c r="O5">
        <f>'R'!N5</f>
        <v>0.87098243780421281</v>
      </c>
      <c r="R5" t="str">
        <f t="shared" si="1"/>
        <v>j6j5</v>
      </c>
      <c r="S5" s="1" t="s">
        <v>4</v>
      </c>
      <c r="T5" s="1" t="s">
        <v>3</v>
      </c>
      <c r="U5">
        <f>F!C5</f>
        <v>2.4711000000000004E-2</v>
      </c>
      <c r="V5">
        <f>F!D5</f>
        <v>0.11636755854000001</v>
      </c>
      <c r="W5">
        <f>F!E5</f>
        <v>0.11636755854000001</v>
      </c>
      <c r="X5">
        <f>F!F5</f>
        <v>18.376770865276605</v>
      </c>
      <c r="Y5">
        <f>F!G5</f>
        <v>21.290446287940192</v>
      </c>
      <c r="Z5">
        <f>F!H5</f>
        <v>27.48125042729713</v>
      </c>
      <c r="AA5">
        <f>F!I5</f>
        <v>18.382268014668625</v>
      </c>
      <c r="AB5">
        <f>F!J5</f>
        <v>18.374302019458014</v>
      </c>
      <c r="AC5">
        <f>F!K5</f>
        <v>0.11636755854000001</v>
      </c>
      <c r="AD5">
        <f>F!L5</f>
        <v>0.11636755854000001</v>
      </c>
      <c r="AE5">
        <f>F!M5</f>
        <v>0.11636755854000001</v>
      </c>
      <c r="AF5">
        <f>F!N5</f>
        <v>0.11636755854000001</v>
      </c>
    </row>
    <row r="6" spans="1:32" x14ac:dyDescent="0.25">
      <c r="A6" t="str">
        <f t="shared" si="0"/>
        <v>j7j9</v>
      </c>
      <c r="B6" s="1" t="s">
        <v>5</v>
      </c>
      <c r="C6" s="1" t="s">
        <v>6</v>
      </c>
      <c r="D6">
        <f>'R'!C6</f>
        <v>59.286616630305133</v>
      </c>
      <c r="E6">
        <f>'R'!D6</f>
        <v>57.083701358353018</v>
      </c>
      <c r="F6">
        <f>'R'!E6</f>
        <v>86.769024016966071</v>
      </c>
      <c r="G6">
        <f>'R'!F6</f>
        <v>83.693797175300276</v>
      </c>
      <c r="H6">
        <f>'R'!G6</f>
        <v>58.635118187496829</v>
      </c>
      <c r="I6">
        <f>'R'!H6</f>
        <v>64.823968822198935</v>
      </c>
      <c r="J6">
        <f>'R'!I6</f>
        <v>55.609673806609521</v>
      </c>
      <c r="K6">
        <f>'R'!J6</f>
        <v>48.353933309663297</v>
      </c>
      <c r="L6">
        <f>'R'!K6</f>
        <v>18.718105142499674</v>
      </c>
      <c r="M6">
        <f>'R'!L6</f>
        <v>20.538419837289517</v>
      </c>
      <c r="N6">
        <f>'R'!M6</f>
        <v>41.429658633600155</v>
      </c>
      <c r="O6">
        <f>'R'!N6</f>
        <v>51.475291256019943</v>
      </c>
      <c r="R6" t="str">
        <f t="shared" si="1"/>
        <v>j7j9</v>
      </c>
      <c r="S6" s="1" t="s">
        <v>5</v>
      </c>
      <c r="T6" s="1" t="s">
        <v>6</v>
      </c>
      <c r="U6">
        <f>F!C6</f>
        <v>2.4711000000000004E-2</v>
      </c>
      <c r="V6">
        <f>F!D6</f>
        <v>0.16880726586000003</v>
      </c>
      <c r="W6">
        <f>F!E6</f>
        <v>0.16880726586000003</v>
      </c>
      <c r="X6">
        <f>F!F6</f>
        <v>11.75546089637508</v>
      </c>
      <c r="Y6">
        <f>F!G6</f>
        <v>0.26149486099000324</v>
      </c>
      <c r="Z6">
        <f>F!H6</f>
        <v>0.26178274641090471</v>
      </c>
      <c r="AA6">
        <f>F!I6</f>
        <v>0.26148071945442697</v>
      </c>
      <c r="AB6">
        <f>F!J6</f>
        <v>0.26147508560201621</v>
      </c>
      <c r="AC6">
        <f>F!K6</f>
        <v>0.16880726586000003</v>
      </c>
      <c r="AD6">
        <f>F!L6</f>
        <v>0.16880726586000003</v>
      </c>
      <c r="AE6">
        <f>F!M6</f>
        <v>0.16880726586000003</v>
      </c>
      <c r="AF6">
        <f>F!N6</f>
        <v>0.16880726586000003</v>
      </c>
    </row>
    <row r="7" spans="1:32" x14ac:dyDescent="0.25">
      <c r="A7" t="str">
        <f t="shared" si="0"/>
        <v>j9j12</v>
      </c>
      <c r="B7" s="1" t="s">
        <v>6</v>
      </c>
      <c r="C7" s="1" t="s">
        <v>7</v>
      </c>
      <c r="D7">
        <f>'R'!C7</f>
        <v>56.964538854465296</v>
      </c>
      <c r="E7">
        <f>'R'!D7</f>
        <v>55.183673677577076</v>
      </c>
      <c r="F7">
        <f>'R'!E7</f>
        <v>63.03588509022682</v>
      </c>
      <c r="G7">
        <f>'R'!F7</f>
        <v>60.425812555970715</v>
      </c>
      <c r="H7">
        <f>'R'!G7</f>
        <v>45.313240983045112</v>
      </c>
      <c r="I7">
        <f>'R'!H7</f>
        <v>50.460640312890014</v>
      </c>
      <c r="J7">
        <f>'R'!I7</f>
        <v>45.205869621994367</v>
      </c>
      <c r="K7">
        <f>'R'!J7</f>
        <v>41.102890319423977</v>
      </c>
      <c r="L7">
        <f>'R'!K7</f>
        <v>24.065288637276478</v>
      </c>
      <c r="M7">
        <f>'R'!L7</f>
        <v>21.226325289650827</v>
      </c>
      <c r="N7">
        <f>'R'!M7</f>
        <v>44.304151769634949</v>
      </c>
      <c r="O7">
        <f>'R'!N7</f>
        <v>51.247535741642899</v>
      </c>
      <c r="R7" t="str">
        <f t="shared" si="1"/>
        <v>j9j12</v>
      </c>
      <c r="S7" s="1" t="s">
        <v>6</v>
      </c>
      <c r="T7" s="1" t="s">
        <v>7</v>
      </c>
      <c r="U7">
        <f>F!C7</f>
        <v>2.4711000000000004E-2</v>
      </c>
      <c r="V7">
        <f>F!D7</f>
        <v>1.1013220719900001</v>
      </c>
      <c r="W7">
        <f>F!E7</f>
        <v>1.1013220719900001</v>
      </c>
      <c r="X7">
        <f>F!F7</f>
        <v>92.297768986198747</v>
      </c>
      <c r="Y7">
        <f>F!G7</f>
        <v>1.7080051487452239</v>
      </c>
      <c r="Z7">
        <f>F!H7</f>
        <v>1.786819667396923</v>
      </c>
      <c r="AA7">
        <f>F!I7</f>
        <v>1.7078522094481705</v>
      </c>
      <c r="AB7">
        <f>F!J7</f>
        <v>1.7060157028816334</v>
      </c>
      <c r="AC7">
        <f>F!K7</f>
        <v>1.1013220719900001</v>
      </c>
      <c r="AD7">
        <f>F!L7</f>
        <v>1.1013220719900001</v>
      </c>
      <c r="AE7">
        <f>F!M7</f>
        <v>1.1013220719900001</v>
      </c>
      <c r="AF7">
        <f>F!N7</f>
        <v>1.1013220719900001</v>
      </c>
    </row>
    <row r="8" spans="1:32" x14ac:dyDescent="0.25">
      <c r="A8" t="str">
        <f t="shared" si="0"/>
        <v>j12j14</v>
      </c>
      <c r="B8" s="1" t="s">
        <v>7</v>
      </c>
      <c r="C8" s="1" t="s">
        <v>8</v>
      </c>
      <c r="D8">
        <f>'R'!C8</f>
        <v>104.23516480464832</v>
      </c>
      <c r="E8">
        <f>'R'!D8</f>
        <v>100.00942244540026</v>
      </c>
      <c r="F8">
        <f>'R'!E8</f>
        <v>151.2083514500398</v>
      </c>
      <c r="G8">
        <f>'R'!F8</f>
        <v>146.2388531104956</v>
      </c>
      <c r="H8">
        <f>'R'!G8</f>
        <v>113.01424685914515</v>
      </c>
      <c r="I8">
        <f>'R'!H8</f>
        <v>125.51589009342878</v>
      </c>
      <c r="J8">
        <f>'R'!I8</f>
        <v>112.7357943300553</v>
      </c>
      <c r="K8">
        <f>'R'!J8</f>
        <v>101.61975131292078</v>
      </c>
      <c r="L8">
        <f>'R'!K8</f>
        <v>44.591745562150074</v>
      </c>
      <c r="M8">
        <f>'R'!L8</f>
        <v>41.392711647962727</v>
      </c>
      <c r="N8">
        <f>'R'!M8</f>
        <v>76.082445875212301</v>
      </c>
      <c r="O8">
        <f>'R'!N8</f>
        <v>90.909529733004803</v>
      </c>
      <c r="R8" t="str">
        <f t="shared" si="1"/>
        <v>j12j14</v>
      </c>
      <c r="S8" s="1" t="s">
        <v>7</v>
      </c>
      <c r="T8" s="1" t="s">
        <v>8</v>
      </c>
      <c r="U8">
        <f>F!C8</f>
        <v>2.4711000000000004E-2</v>
      </c>
      <c r="V8">
        <f>F!D8</f>
        <v>0.24722317638000002</v>
      </c>
      <c r="W8">
        <f>F!E8</f>
        <v>0.24722317638000002</v>
      </c>
      <c r="X8">
        <f>F!F8</f>
        <v>15.256150639216953</v>
      </c>
      <c r="Y8">
        <f>F!G8</f>
        <v>15.256024609298969</v>
      </c>
      <c r="Z8">
        <f>F!H8</f>
        <v>15.256035126812391</v>
      </c>
      <c r="AA8">
        <f>F!I8</f>
        <v>15.256024490342549</v>
      </c>
      <c r="AB8">
        <f>F!J8</f>
        <v>15.256021521647925</v>
      </c>
      <c r="AC8">
        <f>F!K8</f>
        <v>0.24722317638000002</v>
      </c>
      <c r="AD8">
        <f>F!L8</f>
        <v>0.24722317638000002</v>
      </c>
      <c r="AE8">
        <f>F!M8</f>
        <v>0.24722317638000002</v>
      </c>
      <c r="AF8">
        <f>F!N8</f>
        <v>0.24722317638000002</v>
      </c>
    </row>
    <row r="9" spans="1:32" x14ac:dyDescent="0.25">
      <c r="A9" t="str">
        <f t="shared" si="0"/>
        <v>j14j17</v>
      </c>
      <c r="B9" s="1" t="s">
        <v>8</v>
      </c>
      <c r="C9" s="1" t="s">
        <v>9</v>
      </c>
      <c r="D9">
        <f>'R'!C9</f>
        <v>91.29520307219839</v>
      </c>
      <c r="E9">
        <f>'R'!D9</f>
        <v>87.594052816990668</v>
      </c>
      <c r="F9">
        <f>'R'!E9</f>
        <v>132.43704442464812</v>
      </c>
      <c r="G9">
        <f>'R'!F9</f>
        <v>128.08446954336</v>
      </c>
      <c r="H9">
        <f>'R'!G9</f>
        <v>98.984432330432711</v>
      </c>
      <c r="I9">
        <f>'R'!H9</f>
        <v>109.93409658192726</v>
      </c>
      <c r="J9">
        <f>'R'!I9</f>
        <v>98.740547454950757</v>
      </c>
      <c r="K9">
        <f>'R'!J9</f>
        <v>89.004472239733815</v>
      </c>
      <c r="L9">
        <f>'R'!K9</f>
        <v>39.056037125954141</v>
      </c>
      <c r="M9">
        <f>'R'!L9</f>
        <v>36.254137676973166</v>
      </c>
      <c r="N9">
        <f>'R'!M9</f>
        <v>66.637418949975114</v>
      </c>
      <c r="O9">
        <f>'R'!N9</f>
        <v>79.623838977252831</v>
      </c>
      <c r="R9" t="str">
        <f t="shared" si="1"/>
        <v>j14j17</v>
      </c>
      <c r="S9" s="1" t="s">
        <v>8</v>
      </c>
      <c r="T9" s="1" t="s">
        <v>9</v>
      </c>
      <c r="U9">
        <f>F!C9</f>
        <v>2.4711000000000004E-2</v>
      </c>
      <c r="V9">
        <f>F!D9</f>
        <v>0.38082739875000005</v>
      </c>
      <c r="W9">
        <f>F!E9</f>
        <v>0.38082739875000005</v>
      </c>
      <c r="X9">
        <f>F!F9</f>
        <v>23.500871754599622</v>
      </c>
      <c r="Y9">
        <f>F!G9</f>
        <v>23.500677615657899</v>
      </c>
      <c r="Z9">
        <f>F!H9</f>
        <v>23.500693817040538</v>
      </c>
      <c r="AA9">
        <f>F!I9</f>
        <v>23.500677432415117</v>
      </c>
      <c r="AB9">
        <f>F!J9</f>
        <v>23.500672859380064</v>
      </c>
      <c r="AC9">
        <f>F!K9</f>
        <v>0.38082739875000005</v>
      </c>
      <c r="AD9">
        <f>F!L9</f>
        <v>0.38082739875000005</v>
      </c>
      <c r="AE9">
        <f>F!M9</f>
        <v>0.38082739875000005</v>
      </c>
      <c r="AF9">
        <f>F!N9</f>
        <v>0.38082739875000005</v>
      </c>
    </row>
    <row r="10" spans="1:32" x14ac:dyDescent="0.25">
      <c r="A10" t="str">
        <f t="shared" si="0"/>
        <v>j17j20</v>
      </c>
      <c r="B10" s="1" t="s">
        <v>9</v>
      </c>
      <c r="C10" s="1" t="s">
        <v>10</v>
      </c>
      <c r="D10">
        <f>'R'!C10</f>
        <v>409.62576043157219</v>
      </c>
      <c r="E10">
        <f>'R'!D10</f>
        <v>393.01934041449846</v>
      </c>
      <c r="F10">
        <f>'R'!E10</f>
        <v>594.22207526998454</v>
      </c>
      <c r="G10">
        <f>'R'!F10</f>
        <v>574.45775910159148</v>
      </c>
      <c r="H10">
        <f>'R'!G10</f>
        <v>442.84046302698493</v>
      </c>
      <c r="I10">
        <f>'R'!H10</f>
        <v>491.86227161448642</v>
      </c>
      <c r="J10">
        <f>'R'!I10</f>
        <v>441.09481106663412</v>
      </c>
      <c r="K10">
        <f>'R'!J10</f>
        <v>397.48690506920474</v>
      </c>
      <c r="L10">
        <f>'R'!K10</f>
        <v>174.14841628668998</v>
      </c>
      <c r="M10">
        <f>'R'!L10</f>
        <v>161.57307992602404</v>
      </c>
      <c r="N10">
        <f>'R'!M10</f>
        <v>298.99055472820601</v>
      </c>
      <c r="O10">
        <f>'R'!N10</f>
        <v>357.25837165557073</v>
      </c>
      <c r="R10" t="str">
        <f t="shared" si="1"/>
        <v>j17j20</v>
      </c>
      <c r="S10" s="1" t="s">
        <v>9</v>
      </c>
      <c r="T10" s="1" t="s">
        <v>10</v>
      </c>
      <c r="U10">
        <f>F!C10</f>
        <v>2.4711000000000004E-2</v>
      </c>
      <c r="V10">
        <f>F!D10</f>
        <v>1.4602639264800001</v>
      </c>
      <c r="W10">
        <f>F!E10</f>
        <v>1.4602639264800001</v>
      </c>
      <c r="X10">
        <f>F!F10</f>
        <v>90.112931581972418</v>
      </c>
      <c r="Y10">
        <f>F!G10</f>
        <v>90.112191425754204</v>
      </c>
      <c r="Z10">
        <f>F!H10</f>
        <v>90.112251338659959</v>
      </c>
      <c r="AA10">
        <f>F!I10</f>
        <v>90.112190346530269</v>
      </c>
      <c r="AB10">
        <f>F!J10</f>
        <v>90.11217357498272</v>
      </c>
      <c r="AC10">
        <f>F!K10</f>
        <v>1.4602639264800001</v>
      </c>
      <c r="AD10">
        <f>F!L10</f>
        <v>1.4602639264800001</v>
      </c>
      <c r="AE10">
        <f>F!M10</f>
        <v>1.4602639264800001</v>
      </c>
      <c r="AF10">
        <f>F!N10</f>
        <v>1.4602639264800001</v>
      </c>
    </row>
    <row r="11" spans="1:32" x14ac:dyDescent="0.25">
      <c r="A11" t="str">
        <f t="shared" si="0"/>
        <v>j18j7</v>
      </c>
      <c r="B11" s="1" t="s">
        <v>2</v>
      </c>
      <c r="C11" s="1" t="s">
        <v>5</v>
      </c>
      <c r="D11">
        <f>'R'!C11</f>
        <v>34.354503620371418</v>
      </c>
      <c r="E11">
        <f>'R'!D11</f>
        <v>38.323172603528668</v>
      </c>
      <c r="F11">
        <f>'R'!E11</f>
        <v>70.344673482492183</v>
      </c>
      <c r="G11">
        <f>'R'!F11</f>
        <v>66.547126590026977</v>
      </c>
      <c r="H11">
        <f>'R'!G11</f>
        <v>75.90372146795228</v>
      </c>
      <c r="I11">
        <f>'R'!H11</f>
        <v>109.77195597768869</v>
      </c>
      <c r="J11">
        <f>'R'!I11</f>
        <v>101.80198319288981</v>
      </c>
      <c r="K11">
        <f>'R'!J11</f>
        <v>93.320208360103962</v>
      </c>
      <c r="L11">
        <f>'R'!K11</f>
        <v>38.875124182257515</v>
      </c>
      <c r="M11">
        <f>'R'!L11</f>
        <v>27.003503883267157</v>
      </c>
      <c r="N11">
        <f>'R'!M11</f>
        <v>34.70262742113124</v>
      </c>
      <c r="O11">
        <f>'R'!N11</f>
        <v>34.89489767966154</v>
      </c>
      <c r="R11" t="str">
        <f t="shared" si="1"/>
        <v>j18j7</v>
      </c>
      <c r="S11" s="1" t="s">
        <v>2</v>
      </c>
      <c r="T11" s="1" t="s">
        <v>5</v>
      </c>
      <c r="U11">
        <f>F!C11</f>
        <v>2.4711000000000004E-2</v>
      </c>
      <c r="V11">
        <f>F!D11</f>
        <v>0.25939062567000004</v>
      </c>
      <c r="W11">
        <f>F!E11</f>
        <v>0.25939062567000004</v>
      </c>
      <c r="X11">
        <f>F!F11</f>
        <v>0.40180696607507993</v>
      </c>
      <c r="Y11">
        <f>F!G11</f>
        <v>0.4022035109358153</v>
      </c>
      <c r="Z11">
        <f>F!H11</f>
        <v>98.799930687541021</v>
      </c>
      <c r="AA11">
        <f>F!I11</f>
        <v>6.2048454825912938</v>
      </c>
      <c r="AB11">
        <f>F!J11</f>
        <v>0.61017984663285285</v>
      </c>
      <c r="AC11">
        <f>F!K11</f>
        <v>0.25939062567000004</v>
      </c>
      <c r="AD11">
        <f>F!L11</f>
        <v>0.25939062567000004</v>
      </c>
      <c r="AE11">
        <f>F!M11</f>
        <v>0.25939062567000004</v>
      </c>
      <c r="AF11">
        <f>F!N11</f>
        <v>0.25939062567000004</v>
      </c>
    </row>
    <row r="12" spans="1:32" x14ac:dyDescent="0.25">
      <c r="A12" t="str">
        <f t="shared" si="0"/>
        <v>j19j20</v>
      </c>
      <c r="B12" s="1" t="s">
        <v>11</v>
      </c>
      <c r="C12" s="1" t="s">
        <v>10</v>
      </c>
      <c r="D12">
        <f>'R'!C12</f>
        <v>345.71396039009466</v>
      </c>
      <c r="E12">
        <f>'R'!D12</f>
        <v>287.05125177244912</v>
      </c>
      <c r="F12">
        <f>'R'!E12</f>
        <v>823.31838063367434</v>
      </c>
      <c r="G12">
        <f>'R'!F12</f>
        <v>1009.5760137481135</v>
      </c>
      <c r="H12">
        <f>'R'!G12</f>
        <v>1113.5848730868877</v>
      </c>
      <c r="I12">
        <f>'R'!H12</f>
        <v>1055.9272313889778</v>
      </c>
      <c r="J12">
        <f>'R'!I12</f>
        <v>946.50697796657448</v>
      </c>
      <c r="K12">
        <f>'R'!J12</f>
        <v>844.77068526806215</v>
      </c>
      <c r="L12">
        <f>'R'!K12</f>
        <v>586.03179548770868</v>
      </c>
      <c r="M12">
        <f>'R'!L12</f>
        <v>739.94323445486475</v>
      </c>
      <c r="N12">
        <f>'R'!M12</f>
        <v>454.39228277568765</v>
      </c>
      <c r="O12">
        <f>'R'!N12</f>
        <v>250.81044461850738</v>
      </c>
      <c r="R12" t="str">
        <f t="shared" si="1"/>
        <v>j19j20</v>
      </c>
      <c r="S12" s="1" t="s">
        <v>11</v>
      </c>
      <c r="T12" s="1" t="s">
        <v>10</v>
      </c>
      <c r="U12">
        <f>F!C12</f>
        <v>2.4711000000000004E-2</v>
      </c>
      <c r="V12">
        <f>F!D12</f>
        <v>0.18290736246</v>
      </c>
      <c r="W12">
        <f>F!E12</f>
        <v>0.18290736246</v>
      </c>
      <c r="X12">
        <f>F!F12</f>
        <v>16.385217169982845</v>
      </c>
      <c r="Y12">
        <f>F!G12</f>
        <v>41.616696505903327</v>
      </c>
      <c r="Z12">
        <f>F!H12</f>
        <v>24.462206279960796</v>
      </c>
      <c r="AA12">
        <f>F!I12</f>
        <v>10.2091287017379</v>
      </c>
      <c r="AB12">
        <f>F!J12</f>
        <v>5.7050220541769496</v>
      </c>
      <c r="AC12">
        <f>F!K12</f>
        <v>0.18290736246</v>
      </c>
      <c r="AD12">
        <f>F!L12</f>
        <v>0.18290736246</v>
      </c>
      <c r="AE12">
        <f>F!M12</f>
        <v>0.18290736246</v>
      </c>
      <c r="AF12">
        <f>F!N12</f>
        <v>0.18290736246</v>
      </c>
    </row>
    <row r="13" spans="1:32" x14ac:dyDescent="0.25">
      <c r="A13" t="str">
        <f t="shared" si="0"/>
        <v>j20j21</v>
      </c>
      <c r="B13" s="1" t="s">
        <v>10</v>
      </c>
      <c r="C13" s="1" t="s">
        <v>12</v>
      </c>
      <c r="D13">
        <f>'R'!C13</f>
        <v>337.3836979372204</v>
      </c>
      <c r="E13">
        <f>'R'!D13</f>
        <v>315.60158252332985</v>
      </c>
      <c r="F13">
        <f>'R'!E13</f>
        <v>389.45838401323641</v>
      </c>
      <c r="G13">
        <f>'R'!F13</f>
        <v>402.04806184208081</v>
      </c>
      <c r="H13">
        <f>'R'!G13</f>
        <v>364.00424071840348</v>
      </c>
      <c r="I13">
        <f>'R'!H13</f>
        <v>374.71185185209788</v>
      </c>
      <c r="J13">
        <f>'R'!I13</f>
        <v>330.84877026849114</v>
      </c>
      <c r="K13">
        <f>'R'!J13</f>
        <v>298.93404834135521</v>
      </c>
      <c r="L13">
        <f>'R'!K13</f>
        <v>230.27036332817502</v>
      </c>
      <c r="M13">
        <f>'R'!L13</f>
        <v>255.70693049097108</v>
      </c>
      <c r="N13">
        <f>'R'!M13</f>
        <v>282.17360523262124</v>
      </c>
      <c r="O13">
        <f>'R'!N13</f>
        <v>288.19456130004806</v>
      </c>
      <c r="R13" t="str">
        <f t="shared" si="1"/>
        <v>j20j21</v>
      </c>
      <c r="S13" s="1" t="s">
        <v>10</v>
      </c>
      <c r="T13" s="1" t="s">
        <v>12</v>
      </c>
      <c r="U13">
        <f>F!C13</f>
        <v>2.4711000000000004E-2</v>
      </c>
      <c r="V13">
        <f>F!D13</f>
        <v>0.54969668922000003</v>
      </c>
      <c r="W13">
        <f>F!E13</f>
        <v>0.54969668922000003</v>
      </c>
      <c r="X13">
        <f>F!F13</f>
        <v>33.925602448700339</v>
      </c>
      <c r="Y13">
        <f>F!G13</f>
        <v>33.922064147324647</v>
      </c>
      <c r="Z13">
        <f>F!H13</f>
        <v>33.922481893544173</v>
      </c>
      <c r="AA13">
        <f>F!I13</f>
        <v>33.921608943695404</v>
      </c>
      <c r="AB13">
        <f>F!J13</f>
        <v>33.921530499597424</v>
      </c>
      <c r="AC13">
        <f>F!K13</f>
        <v>0.54969668922000003</v>
      </c>
      <c r="AD13">
        <f>F!L13</f>
        <v>0.54969668922000003</v>
      </c>
      <c r="AE13">
        <f>F!M13</f>
        <v>0.54969668922000003</v>
      </c>
      <c r="AF13">
        <f>F!N13</f>
        <v>0.54969668922000003</v>
      </c>
    </row>
    <row r="14" spans="1:32" x14ac:dyDescent="0.25">
      <c r="A14" t="str">
        <f t="shared" si="0"/>
        <v>j24j7</v>
      </c>
      <c r="B14" s="1" t="s">
        <v>14</v>
      </c>
      <c r="C14" s="1" t="s">
        <v>5</v>
      </c>
      <c r="D14" t="e">
        <f>'R'!#REF!</f>
        <v>#REF!</v>
      </c>
      <c r="E14" t="e">
        <f>'R'!#REF!</f>
        <v>#REF!</v>
      </c>
      <c r="F14" t="e">
        <f>'R'!#REF!</f>
        <v>#REF!</v>
      </c>
      <c r="G14" t="e">
        <f>'R'!#REF!</f>
        <v>#REF!</v>
      </c>
      <c r="H14" t="e">
        <f>'R'!#REF!</f>
        <v>#REF!</v>
      </c>
      <c r="I14" t="e">
        <f>'R'!#REF!</f>
        <v>#REF!</v>
      </c>
      <c r="J14" t="e">
        <f>'R'!#REF!</f>
        <v>#REF!</v>
      </c>
      <c r="K14" t="e">
        <f>'R'!#REF!</f>
        <v>#REF!</v>
      </c>
      <c r="L14" t="e">
        <f>'R'!#REF!</f>
        <v>#REF!</v>
      </c>
      <c r="M14" t="e">
        <f>'R'!#REF!</f>
        <v>#REF!</v>
      </c>
      <c r="N14" t="e">
        <f>'R'!#REF!</f>
        <v>#REF!</v>
      </c>
      <c r="O14" t="e">
        <f>'R'!#REF!</f>
        <v>#REF!</v>
      </c>
      <c r="R14" t="str">
        <f t="shared" si="1"/>
        <v>j24j7</v>
      </c>
      <c r="S14" s="1" t="s">
        <v>14</v>
      </c>
      <c r="T14" s="1" t="s">
        <v>5</v>
      </c>
      <c r="U14" t="e">
        <f>F!#REF!</f>
        <v>#REF!</v>
      </c>
      <c r="V14" t="e">
        <f>F!#REF!</f>
        <v>#REF!</v>
      </c>
      <c r="W14" t="e">
        <f>F!#REF!</f>
        <v>#REF!</v>
      </c>
      <c r="X14" t="e">
        <f>F!#REF!</f>
        <v>#REF!</v>
      </c>
      <c r="Y14" t="e">
        <f>F!#REF!</f>
        <v>#REF!</v>
      </c>
      <c r="Z14" t="e">
        <f>F!#REF!</f>
        <v>#REF!</v>
      </c>
      <c r="AA14" t="e">
        <f>F!#REF!</f>
        <v>#REF!</v>
      </c>
      <c r="AB14" t="e">
        <f>F!#REF!</f>
        <v>#REF!</v>
      </c>
      <c r="AC14" t="e">
        <f>F!#REF!</f>
        <v>#REF!</v>
      </c>
      <c r="AD14" t="e">
        <f>F!#REF!</f>
        <v>#REF!</v>
      </c>
      <c r="AE14" t="e">
        <f>F!#REF!</f>
        <v>#REF!</v>
      </c>
      <c r="AF14" t="e">
        <f>F!#REF!</f>
        <v>#REF!</v>
      </c>
    </row>
    <row r="15" spans="1:32" x14ac:dyDescent="0.25">
      <c r="A15" t="str">
        <f t="shared" si="0"/>
        <v>j29j24</v>
      </c>
      <c r="B15" s="1" t="s">
        <v>16</v>
      </c>
      <c r="C15" s="1" t="s">
        <v>14</v>
      </c>
      <c r="D15">
        <f>'R'!C14</f>
        <v>18.573946828435865</v>
      </c>
      <c r="E15">
        <f>'R'!D14</f>
        <v>19.352620500467406</v>
      </c>
      <c r="F15">
        <f>'R'!E14</f>
        <v>40.813619196231514</v>
      </c>
      <c r="G15">
        <f>'R'!F14</f>
        <v>42.274177804253945</v>
      </c>
      <c r="H15">
        <f>'R'!G14</f>
        <v>41.49746444702398</v>
      </c>
      <c r="I15">
        <f>'R'!H14</f>
        <v>42.317546039089748</v>
      </c>
      <c r="J15">
        <f>'R'!I14</f>
        <v>43.159320242825764</v>
      </c>
      <c r="K15">
        <f>'R'!J14</f>
        <v>42.335813660838724</v>
      </c>
      <c r="L15">
        <f>'R'!K14</f>
        <v>20.247019780568472</v>
      </c>
      <c r="M15">
        <f>'R'!L14</f>
        <v>19.398180377318621</v>
      </c>
      <c r="N15">
        <f>'R'!M14</f>
        <v>21.305043524830523</v>
      </c>
      <c r="O15">
        <f>'R'!N14</f>
        <v>30.790226556908724</v>
      </c>
      <c r="R15" t="str">
        <f t="shared" si="1"/>
        <v>j29j24</v>
      </c>
      <c r="S15" s="1" t="s">
        <v>16</v>
      </c>
      <c r="T15" s="1" t="s">
        <v>14</v>
      </c>
      <c r="U15">
        <f>F!C14</f>
        <v>2.4711000000000004E-2</v>
      </c>
      <c r="V15">
        <f>F!D14</f>
        <v>0.29331882867000009</v>
      </c>
      <c r="W15">
        <f>F!E14</f>
        <v>0.29331882867000009</v>
      </c>
      <c r="X15">
        <f>F!F14</f>
        <v>10.859138848947687</v>
      </c>
      <c r="Y15">
        <f>F!G14</f>
        <v>10.620734877682398</v>
      </c>
      <c r="Z15">
        <f>F!H14</f>
        <v>10.873774557351755</v>
      </c>
      <c r="AA15">
        <f>F!I14</f>
        <v>11.190059662211818</v>
      </c>
      <c r="AB15">
        <f>F!J14</f>
        <v>10.879984547614953</v>
      </c>
      <c r="AC15">
        <f>F!K14</f>
        <v>0.29331882867000009</v>
      </c>
      <c r="AD15">
        <f>F!L14</f>
        <v>0.29331882867000009</v>
      </c>
      <c r="AE15">
        <f>F!M14</f>
        <v>0.29331882867000009</v>
      </c>
      <c r="AF15">
        <f>F!N14</f>
        <v>0.29331882867000009</v>
      </c>
    </row>
    <row r="16" spans="1:32" x14ac:dyDescent="0.25">
      <c r="A16" t="str">
        <f t="shared" si="0"/>
        <v>j30j25</v>
      </c>
      <c r="B16" s="1" t="s">
        <v>17</v>
      </c>
      <c r="C16" s="1" t="s">
        <v>15</v>
      </c>
      <c r="D16">
        <f>'R'!C15</f>
        <v>58.625282692596862</v>
      </c>
      <c r="E16">
        <f>'R'!D15</f>
        <v>58.515708892513089</v>
      </c>
      <c r="F16">
        <f>'R'!E15</f>
        <v>122.20848579490547</v>
      </c>
      <c r="G16">
        <f>'R'!F15</f>
        <v>124.52891660198372</v>
      </c>
      <c r="H16">
        <f>'R'!G15</f>
        <v>121.65758467107773</v>
      </c>
      <c r="I16">
        <f>'R'!H15</f>
        <v>121.14772488050214</v>
      </c>
      <c r="J16">
        <f>'R'!I15</f>
        <v>124.97012627303194</v>
      </c>
      <c r="K16">
        <f>'R'!J15</f>
        <v>124.15123973592367</v>
      </c>
      <c r="L16">
        <f>'R'!K15</f>
        <v>63.435467893698387</v>
      </c>
      <c r="M16">
        <f>'R'!L15</f>
        <v>61.479504594238144</v>
      </c>
      <c r="N16">
        <f>'R'!M15</f>
        <v>61.469583554729212</v>
      </c>
      <c r="O16">
        <f>'R'!N15</f>
        <v>60.531087682240731</v>
      </c>
      <c r="R16" t="str">
        <f t="shared" si="1"/>
        <v>j30j25</v>
      </c>
      <c r="S16" s="1" t="s">
        <v>17</v>
      </c>
      <c r="T16" s="1" t="s">
        <v>15</v>
      </c>
      <c r="U16">
        <f>F!C15</f>
        <v>2.4711000000000004E-2</v>
      </c>
      <c r="V16">
        <f>F!D15</f>
        <v>0.44193671331000006</v>
      </c>
      <c r="W16">
        <f>F!E15</f>
        <v>0.44193671331000006</v>
      </c>
      <c r="X16">
        <f>F!F15</f>
        <v>15.478929331588006</v>
      </c>
      <c r="Y16">
        <f>F!G15</f>
        <v>15.263045936788204</v>
      </c>
      <c r="Z16">
        <f>F!H15</f>
        <v>15.228721775858677</v>
      </c>
      <c r="AA16">
        <f>F!I15</f>
        <v>15.515864583367428</v>
      </c>
      <c r="AB16">
        <f>F!J15</f>
        <v>15.448162509877491</v>
      </c>
      <c r="AC16">
        <f>F!K15</f>
        <v>0.44193671331000006</v>
      </c>
      <c r="AD16">
        <f>F!L15</f>
        <v>0.44193671331000006</v>
      </c>
      <c r="AE16">
        <f>F!M15</f>
        <v>0.44193671331000006</v>
      </c>
      <c r="AF16">
        <f>F!N15</f>
        <v>0.44193671331000006</v>
      </c>
    </row>
    <row r="17" spans="1:32" x14ac:dyDescent="0.25">
      <c r="A17" t="str">
        <f t="shared" si="0"/>
        <v>j31j30</v>
      </c>
      <c r="B17" s="1" t="s">
        <v>18</v>
      </c>
      <c r="C17" s="1" t="s">
        <v>17</v>
      </c>
      <c r="D17">
        <f>'R'!C16</f>
        <v>51.673107566077213</v>
      </c>
      <c r="E17">
        <f>'R'!D16</f>
        <v>54.40104303512949</v>
      </c>
      <c r="F17">
        <f>'R'!E16</f>
        <v>118.35551343661889</v>
      </c>
      <c r="G17">
        <f>'R'!F16</f>
        <v>121.82360739200622</v>
      </c>
      <c r="H17">
        <f>'R'!G16</f>
        <v>114.26040832253364</v>
      </c>
      <c r="I17">
        <f>'R'!H16</f>
        <v>113.56200022233065</v>
      </c>
      <c r="J17">
        <f>'R'!I16</f>
        <v>113.56200022233065</v>
      </c>
      <c r="K17">
        <f>'R'!J16</f>
        <v>113.56200022233065</v>
      </c>
      <c r="L17">
        <f>'R'!K16</f>
        <v>52.129024597380145</v>
      </c>
      <c r="M17">
        <f>'R'!L16</f>
        <v>52.129024597380145</v>
      </c>
      <c r="N17">
        <f>'R'!M16</f>
        <v>58.637623019847098</v>
      </c>
      <c r="O17">
        <f>'R'!N16</f>
        <v>91.682231272865508</v>
      </c>
      <c r="R17" t="str">
        <f t="shared" si="1"/>
        <v>j31j30</v>
      </c>
      <c r="S17" s="1" t="s">
        <v>18</v>
      </c>
      <c r="T17" s="1" t="s">
        <v>17</v>
      </c>
      <c r="U17">
        <f>F!C16</f>
        <v>2.4711000000000004E-2</v>
      </c>
      <c r="V17">
        <f>F!D16</f>
        <v>1.3396359444300001</v>
      </c>
      <c r="W17">
        <f>F!E16</f>
        <v>1.3396359444300001</v>
      </c>
      <c r="X17">
        <f>F!F16</f>
        <v>44.777286305590472</v>
      </c>
      <c r="Y17">
        <f>F!G16</f>
        <v>43.911199960458084</v>
      </c>
      <c r="Z17">
        <f>F!H16</f>
        <v>43.848618076410226</v>
      </c>
      <c r="AA17">
        <f>F!I16</f>
        <v>43.848618076410226</v>
      </c>
      <c r="AB17">
        <f>F!J16</f>
        <v>43.848618076410226</v>
      </c>
      <c r="AC17">
        <f>F!K16</f>
        <v>1.3396359444300001</v>
      </c>
      <c r="AD17">
        <f>F!L16</f>
        <v>1.3396359444300001</v>
      </c>
      <c r="AE17">
        <f>F!M16</f>
        <v>1.3396359444300001</v>
      </c>
      <c r="AF17">
        <f>F!N16</f>
        <v>1.3396359444300001</v>
      </c>
    </row>
    <row r="18" spans="1:32" x14ac:dyDescent="0.25">
      <c r="A18" t="str">
        <f t="shared" si="0"/>
        <v>j32j29</v>
      </c>
      <c r="B18" s="1" t="s">
        <v>19</v>
      </c>
      <c r="C18" s="1" t="s">
        <v>16</v>
      </c>
      <c r="D18">
        <f>'R'!C17</f>
        <v>36.097913779695951</v>
      </c>
      <c r="E18">
        <f>'R'!D17</f>
        <v>36.090604520286227</v>
      </c>
      <c r="F18">
        <f>'R'!E17</f>
        <v>36.300721803141386</v>
      </c>
      <c r="G18">
        <f>'R'!F17</f>
        <v>36.432293504082729</v>
      </c>
      <c r="H18">
        <f>'R'!G17</f>
        <v>36.270215868372397</v>
      </c>
      <c r="I18">
        <f>'R'!H17</f>
        <v>36.24220313340799</v>
      </c>
      <c r="J18">
        <f>'R'!I17</f>
        <v>36.45787160707053</v>
      </c>
      <c r="K18">
        <f>'R'!J17</f>
        <v>36.410544246620915</v>
      </c>
      <c r="L18">
        <f>'R'!K17</f>
        <v>36.422593727604315</v>
      </c>
      <c r="M18">
        <f>'R'!L17</f>
        <v>36.289662855649219</v>
      </c>
      <c r="N18">
        <f>'R'!M17</f>
        <v>36.288991795489267</v>
      </c>
      <c r="O18">
        <f>'R'!N17</f>
        <v>36.225656320642656</v>
      </c>
      <c r="R18" t="str">
        <f t="shared" si="1"/>
        <v>j32j29</v>
      </c>
      <c r="S18" s="1" t="s">
        <v>19</v>
      </c>
      <c r="T18" s="1" t="s">
        <v>16</v>
      </c>
      <c r="U18">
        <f>F!C17</f>
        <v>2.4711000000000004E-2</v>
      </c>
      <c r="V18">
        <f>F!D17</f>
        <v>0.28666811012999999</v>
      </c>
      <c r="W18">
        <f>F!E17</f>
        <v>0.28666811012999999</v>
      </c>
      <c r="X18">
        <f>F!F17</f>
        <v>3.654325876681956</v>
      </c>
      <c r="Y18">
        <f>F!G17</f>
        <v>3.6513930462209747</v>
      </c>
      <c r="Z18">
        <f>F!H17</f>
        <v>3.6509489287532175</v>
      </c>
      <c r="AA18">
        <f>F!I17</f>
        <v>3.6548511601349185</v>
      </c>
      <c r="AB18">
        <f>F!J17</f>
        <v>3.653893479427917</v>
      </c>
      <c r="AC18">
        <f>F!K17</f>
        <v>0.28666811012999999</v>
      </c>
      <c r="AD18">
        <f>F!L17</f>
        <v>0.28666811012999999</v>
      </c>
      <c r="AE18">
        <f>F!M17</f>
        <v>0.28666811012999999</v>
      </c>
      <c r="AF18">
        <f>F!N17</f>
        <v>0.28666811012999999</v>
      </c>
    </row>
    <row r="19" spans="1:32" x14ac:dyDescent="0.25">
      <c r="A19" t="str">
        <f t="shared" si="0"/>
        <v>j37j1</v>
      </c>
      <c r="B19" s="1" t="s">
        <v>22</v>
      </c>
      <c r="C19" s="1" t="s">
        <v>0</v>
      </c>
      <c r="D19">
        <f>'R'!C18</f>
        <v>105.86544540870972</v>
      </c>
      <c r="E19">
        <f>'R'!D18</f>
        <v>105.85368808232572</v>
      </c>
      <c r="F19">
        <f>'R'!E18</f>
        <v>106.19167196397399</v>
      </c>
      <c r="G19">
        <f>'R'!F18</f>
        <v>106.40332918588454</v>
      </c>
      <c r="H19">
        <f>'R'!G18</f>
        <v>105.67709656505876</v>
      </c>
      <c r="I19">
        <f>'R'!H18</f>
        <v>105.70184514452018</v>
      </c>
      <c r="J19">
        <f>'R'!I18</f>
        <v>106.12804540664804</v>
      </c>
      <c r="K19">
        <f>'R'!J18</f>
        <v>106.08092484645896</v>
      </c>
      <c r="L19">
        <f>'R'!K18</f>
        <v>106.23072504886007</v>
      </c>
      <c r="M19">
        <f>'R'!L18</f>
        <v>106.17388314511319</v>
      </c>
      <c r="N19">
        <f>'R'!M18</f>
        <v>106.17280371427415</v>
      </c>
      <c r="O19">
        <f>'R'!N18</f>
        <v>106.07092565328196</v>
      </c>
      <c r="R19" t="str">
        <f t="shared" si="1"/>
        <v>j37j1</v>
      </c>
      <c r="S19" s="1" t="s">
        <v>22</v>
      </c>
      <c r="T19" s="1" t="s">
        <v>0</v>
      </c>
      <c r="U19">
        <f>F!C18</f>
        <v>2.4711000000000004E-2</v>
      </c>
      <c r="V19">
        <f>F!D18</f>
        <v>0.11806125048000002</v>
      </c>
      <c r="W19">
        <f>F!E18</f>
        <v>0.11806125048000002</v>
      </c>
      <c r="X19">
        <f>F!F18</f>
        <v>1.5049957334523347</v>
      </c>
      <c r="Y19">
        <f>F!G18</f>
        <v>1.5021977555242734</v>
      </c>
      <c r="Z19">
        <f>F!H18</f>
        <v>1.5022673653134271</v>
      </c>
      <c r="AA19">
        <f>F!I18</f>
        <v>1.5037279296072106</v>
      </c>
      <c r="AB19">
        <f>F!J18</f>
        <v>1.5035391815832662</v>
      </c>
      <c r="AC19">
        <f>F!K18</f>
        <v>0.11806125048000002</v>
      </c>
      <c r="AD19">
        <f>F!L18</f>
        <v>0.11806125048000002</v>
      </c>
      <c r="AE19">
        <f>F!M18</f>
        <v>0.11806125048000002</v>
      </c>
      <c r="AF19">
        <f>F!N18</f>
        <v>0.11806125048000002</v>
      </c>
    </row>
    <row r="21" spans="1:32" x14ac:dyDescent="0.25">
      <c r="B21" s="1"/>
      <c r="C21" s="1"/>
    </row>
    <row r="22" spans="1:32" x14ac:dyDescent="0.25">
      <c r="B22" s="1"/>
      <c r="C22" s="1"/>
    </row>
    <row r="23" spans="1:32" x14ac:dyDescent="0.25">
      <c r="B23" s="1"/>
      <c r="C23" s="1"/>
    </row>
    <row r="24" spans="1:32" x14ac:dyDescent="0.25">
      <c r="B24" s="1"/>
      <c r="C24" s="1"/>
    </row>
    <row r="37" spans="1:15" x14ac:dyDescent="0.25">
      <c r="A37" t="s">
        <v>161</v>
      </c>
      <c r="B37" s="1"/>
      <c r="C37" s="1"/>
    </row>
    <row r="38" spans="1:15" x14ac:dyDescent="0.25">
      <c r="A38" t="e">
        <f>B38&amp;C38</f>
        <v>#REF!</v>
      </c>
      <c r="B38" s="1" t="e">
        <f>W!#REF!</f>
        <v>#REF!</v>
      </c>
      <c r="C38" s="1" t="e">
        <f>W!#REF!</f>
        <v>#REF!</v>
      </c>
      <c r="D38" s="1" t="e">
        <f>W!#REF!</f>
        <v>#REF!</v>
      </c>
      <c r="E38" s="1" t="e">
        <f>W!#REF!</f>
        <v>#REF!</v>
      </c>
      <c r="F38" s="1" t="e">
        <f>W!#REF!</f>
        <v>#REF!</v>
      </c>
      <c r="G38" s="1" t="e">
        <f>W!#REF!</f>
        <v>#REF!</v>
      </c>
      <c r="H38" s="1" t="e">
        <f>W!#REF!</f>
        <v>#REF!</v>
      </c>
      <c r="I38" s="1" t="e">
        <f>W!#REF!</f>
        <v>#REF!</v>
      </c>
      <c r="J38" s="1" t="e">
        <f>W!#REF!</f>
        <v>#REF!</v>
      </c>
      <c r="K38" s="1" t="e">
        <f>W!#REF!</f>
        <v>#REF!</v>
      </c>
      <c r="L38" s="1" t="e">
        <f>W!#REF!</f>
        <v>#REF!</v>
      </c>
      <c r="M38" s="1" t="e">
        <f>W!#REF!</f>
        <v>#REF!</v>
      </c>
      <c r="N38" s="1" t="e">
        <f>W!#REF!</f>
        <v>#REF!</v>
      </c>
      <c r="O38" s="1" t="e">
        <f>W!#REF!</f>
        <v>#REF!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zoomScale="70" zoomScaleNormal="55" workbookViewId="0">
      <selection activeCell="AV149" sqref="AV149"/>
    </sheetView>
  </sheetViews>
  <sheetFormatPr defaultRowHeight="15" x14ac:dyDescent="0.25"/>
  <sheetData>
    <row r="1" spans="1:32" x14ac:dyDescent="0.25">
      <c r="A1" t="s">
        <v>164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R1" t="s">
        <v>163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</row>
    <row r="2" spans="1:32" x14ac:dyDescent="0.25">
      <c r="A2" t="str">
        <f>B2&amp;C2</f>
        <v>j1j4</v>
      </c>
      <c r="B2" s="1" t="s">
        <v>0</v>
      </c>
      <c r="C2" s="1" t="s">
        <v>1</v>
      </c>
      <c r="D2">
        <f>'R'!C2*Q_Sim!$S$7</f>
        <v>53380.316238061889</v>
      </c>
      <c r="E2" s="23">
        <f>'R'!D2*Q_Sim!$S$7</f>
        <v>56129.778796918836</v>
      </c>
      <c r="F2" s="23">
        <f>'R'!E2*Q_Sim!$S$7</f>
        <v>88602.764186938264</v>
      </c>
      <c r="G2" s="23">
        <f>'R'!F2*Q_Sim!$S$7</f>
        <v>87382.542415471064</v>
      </c>
      <c r="H2" s="23">
        <f>'R'!G2*Q_Sim!$S$7</f>
        <v>83043.260630433666</v>
      </c>
      <c r="I2" s="23">
        <f>'R'!H2*Q_Sim!$S$7</f>
        <v>104682.40852123925</v>
      </c>
      <c r="J2" s="23">
        <f>'R'!I2*Q_Sim!$S$7</f>
        <v>108302.78573272825</v>
      </c>
      <c r="K2" s="23">
        <f>'R'!J2*Q_Sim!$S$7</f>
        <v>104497.51200610101</v>
      </c>
      <c r="L2" s="23">
        <f>'R'!K2*Q_Sim!$S$7</f>
        <v>58851.19659471717</v>
      </c>
      <c r="M2" s="23">
        <f>'R'!L2*Q_Sim!$S$7</f>
        <v>50669.690629288991</v>
      </c>
      <c r="N2" s="23">
        <f>'R'!M2*Q_Sim!$S$7</f>
        <v>53378.019651581024</v>
      </c>
      <c r="O2" s="23">
        <f>'R'!N2*Q_Sim!$S$7</f>
        <v>53749.805215960005</v>
      </c>
      <c r="R2" t="str">
        <f>S2&amp;T2</f>
        <v>j1j4</v>
      </c>
      <c r="S2" s="1" t="s">
        <v>0</v>
      </c>
      <c r="T2" s="1" t="s">
        <v>1</v>
      </c>
      <c r="U2">
        <f>F!C2*Q_Sim!$S$7</f>
        <v>6.1062210698910011</v>
      </c>
      <c r="V2" s="23">
        <f>F!D2*Q_Sim!$S$7</f>
        <v>2054.5900017450463</v>
      </c>
      <c r="W2" s="23">
        <f>F!E2*Q_Sim!$S$7</f>
        <v>2054.5900017450463</v>
      </c>
      <c r="X2" s="23">
        <f>F!F2*Q_Sim!$S$7</f>
        <v>31508.314099388193</v>
      </c>
      <c r="Y2" s="23">
        <f>F!G2*Q_Sim!$S$7</f>
        <v>31071.283817331117</v>
      </c>
      <c r="Z2" s="23">
        <f>F!H2*Q_Sim!$S$7</f>
        <v>45021.60574099567</v>
      </c>
      <c r="AA2" s="23">
        <f>F!I2*Q_Sim!$S$7</f>
        <v>57279.211411016608</v>
      </c>
      <c r="AB2" s="23">
        <f>F!J2*Q_Sim!$S$7</f>
        <v>44579.453238203299</v>
      </c>
      <c r="AC2" s="23">
        <f>F!K2*Q_Sim!$S$7</f>
        <v>2054.5900017450463</v>
      </c>
      <c r="AD2" s="23">
        <f>F!L2*Q_Sim!$S$7</f>
        <v>2054.5900017450463</v>
      </c>
      <c r="AE2" s="23">
        <f>F!M2*Q_Sim!$S$7</f>
        <v>2054.5900017450463</v>
      </c>
      <c r="AF2" s="23">
        <f>F!N2*Q_Sim!$S$7</f>
        <v>2054.5900017450463</v>
      </c>
    </row>
    <row r="3" spans="1:32" x14ac:dyDescent="0.25">
      <c r="A3" t="str">
        <f t="shared" ref="A3:A27" si="0">B3&amp;C3</f>
        <v>j4j5</v>
      </c>
      <c r="B3" s="1" t="s">
        <v>1</v>
      </c>
      <c r="C3" s="1" t="s">
        <v>3</v>
      </c>
      <c r="D3" s="23">
        <f>'R'!C3*Q_Sim!$S$7</f>
        <v>19943.49492784261</v>
      </c>
      <c r="E3" s="23">
        <f>'R'!D3*Q_Sim!$S$7</f>
        <v>20780.460600532646</v>
      </c>
      <c r="F3" s="23">
        <f>'R'!E3*Q_Sim!$S$7</f>
        <v>29303.547258435221</v>
      </c>
      <c r="G3" s="23">
        <f>'R'!F3*Q_Sim!$S$7</f>
        <v>28396.343476477621</v>
      </c>
      <c r="H3" s="23">
        <f>'R'!G3*Q_Sim!$S$7</f>
        <v>27410.069550554297</v>
      </c>
      <c r="I3" s="23">
        <f>'R'!H3*Q_Sim!$S$7</f>
        <v>31983.474947831313</v>
      </c>
      <c r="J3" s="23">
        <f>'R'!I3*Q_Sim!$S$7</f>
        <v>32700.810765574508</v>
      </c>
      <c r="K3" s="23">
        <f>'R'!J3*Q_Sim!$S$7</f>
        <v>31946.705082962864</v>
      </c>
      <c r="L3" s="23">
        <f>'R'!K3*Q_Sim!$S$7</f>
        <v>20590.991875314354</v>
      </c>
      <c r="M3" s="23">
        <f>'R'!L3*Q_Sim!$S$7</f>
        <v>18019.999248999135</v>
      </c>
      <c r="N3" s="23">
        <f>'R'!M3*Q_Sim!$S$7</f>
        <v>19942.787637363475</v>
      </c>
      <c r="O3" s="23">
        <f>'R'!N3*Q_Sim!$S$7</f>
        <v>20057.107334657576</v>
      </c>
      <c r="R3" t="str">
        <f t="shared" ref="R3:R27" si="1">S3&amp;T3</f>
        <v>j4j5</v>
      </c>
      <c r="S3" s="1" t="s">
        <v>1</v>
      </c>
      <c r="T3" s="1" t="s">
        <v>3</v>
      </c>
      <c r="U3" s="23">
        <f>F!C3*Q_Sim!$S$7</f>
        <v>6.1062210698910011</v>
      </c>
      <c r="V3" s="23">
        <f>F!D3*Q_Sim!$S$7</f>
        <v>528.74989488400161</v>
      </c>
      <c r="W3" s="23">
        <f>F!E3*Q_Sim!$S$7</f>
        <v>528.74989488400161</v>
      </c>
      <c r="X3" s="23">
        <f>F!F3*Q_Sim!$S$7</f>
        <v>7997.4879312608582</v>
      </c>
      <c r="Y3" s="23">
        <f>F!G3*Q_Sim!$S$7</f>
        <v>7935.8432810419863</v>
      </c>
      <c r="Z3" s="23">
        <f>F!H3*Q_Sim!$S$7</f>
        <v>9909.4753289449109</v>
      </c>
      <c r="AA3" s="23">
        <f>F!I3*Q_Sim!$S$7</f>
        <v>11653.724231306822</v>
      </c>
      <c r="AB3" s="23">
        <f>F!J3*Q_Sim!$S$7</f>
        <v>9846.7343161258723</v>
      </c>
      <c r="AC3" s="23">
        <f>F!K3*Q_Sim!$S$7</f>
        <v>528.74989488400161</v>
      </c>
      <c r="AD3" s="23">
        <f>F!L3*Q_Sim!$S$7</f>
        <v>528.74989488400161</v>
      </c>
      <c r="AE3" s="23">
        <f>F!M3*Q_Sim!$S$7</f>
        <v>528.74989488400161</v>
      </c>
      <c r="AF3" s="23">
        <f>F!N3*Q_Sim!$S$7</f>
        <v>528.74989488400161</v>
      </c>
    </row>
    <row r="4" spans="1:32" x14ac:dyDescent="0.25">
      <c r="A4" t="str">
        <f t="shared" si="0"/>
        <v>j5j18</v>
      </c>
      <c r="B4" s="1" t="s">
        <v>3</v>
      </c>
      <c r="C4" s="1" t="s">
        <v>2</v>
      </c>
      <c r="D4" s="23">
        <f>'R'!C4*Q_Sim!$S$7</f>
        <v>17179.182452378198</v>
      </c>
      <c r="E4" s="23">
        <f>'R'!D4*Q_Sim!$S$7</f>
        <v>17934.380006770509</v>
      </c>
      <c r="F4" s="23">
        <f>'R'!E4*Q_Sim!$S$7</f>
        <v>22959.911687602544</v>
      </c>
      <c r="G4" s="23">
        <f>'R'!F4*Q_Sim!$S$7</f>
        <v>22448.017530342382</v>
      </c>
      <c r="H4" s="23">
        <f>'R'!G4*Q_Sim!$S$7</f>
        <v>23579.565000063405</v>
      </c>
      <c r="I4" s="23">
        <f>'R'!H4*Q_Sim!$S$7</f>
        <v>28325.006069505278</v>
      </c>
      <c r="J4" s="23">
        <f>'R'!I4*Q_Sim!$S$7</f>
        <v>27128.979965690167</v>
      </c>
      <c r="K4" s="23">
        <f>'R'!J4*Q_Sim!$S$7</f>
        <v>25903.266157657665</v>
      </c>
      <c r="L4" s="23">
        <f>'R'!K4*Q_Sim!$S$7</f>
        <v>17947.268527602471</v>
      </c>
      <c r="M4" s="23">
        <f>'R'!L4*Q_Sim!$S$7</f>
        <v>15628.303690896824</v>
      </c>
      <c r="N4" s="23">
        <f>'R'!M4*Q_Sim!$S$7</f>
        <v>17246.206359544565</v>
      </c>
      <c r="O4" s="23">
        <f>'R'!N4*Q_Sim!$S$7</f>
        <v>17283.157290481711</v>
      </c>
      <c r="R4" t="str">
        <f t="shared" si="1"/>
        <v>j5j18</v>
      </c>
      <c r="S4" s="1" t="s">
        <v>3</v>
      </c>
      <c r="T4" s="1" t="s">
        <v>2</v>
      </c>
      <c r="U4" s="23">
        <f>F!C4*Q_Sim!$S$7</f>
        <v>6.1062210698910011</v>
      </c>
      <c r="V4" s="23">
        <f>F!D4*Q_Sim!$S$7</f>
        <v>676.5568989151509</v>
      </c>
      <c r="W4" s="23">
        <f>F!E4*Q_Sim!$S$7</f>
        <v>676.5568989151509</v>
      </c>
      <c r="X4" s="23">
        <f>F!F4*Q_Sim!$S$7</f>
        <v>10320.486576915238</v>
      </c>
      <c r="Y4" s="23">
        <f>F!G4*Q_Sim!$S$7</f>
        <v>10648.012331576983</v>
      </c>
      <c r="Z4" s="23">
        <f>F!H4*Q_Sim!$S$7</f>
        <v>31072.535507882811</v>
      </c>
      <c r="AA4" s="23">
        <f>F!I4*Q_Sim!$S$7</f>
        <v>18556.384456523636</v>
      </c>
      <c r="AB4" s="23">
        <f>F!J4*Q_Sim!$S$7</f>
        <v>13404.319455843628</v>
      </c>
      <c r="AC4" s="23">
        <f>F!K4*Q_Sim!$S$7</f>
        <v>676.5568989151509</v>
      </c>
      <c r="AD4" s="23">
        <f>F!L4*Q_Sim!$S$7</f>
        <v>676.5568989151509</v>
      </c>
      <c r="AE4" s="23">
        <f>F!M4*Q_Sim!$S$7</f>
        <v>676.5568989151509</v>
      </c>
      <c r="AF4" s="23">
        <f>F!N4*Q_Sim!$S$7</f>
        <v>676.5568989151509</v>
      </c>
    </row>
    <row r="5" spans="1:32" x14ac:dyDescent="0.25">
      <c r="A5" t="str">
        <f t="shared" si="0"/>
        <v>j6j5</v>
      </c>
      <c r="B5" s="1" t="s">
        <v>4</v>
      </c>
      <c r="C5" s="1" t="s">
        <v>3</v>
      </c>
      <c r="D5" s="23">
        <f>'R'!C5*Q_Sim!$S$7</f>
        <v>215.00983966313973</v>
      </c>
      <c r="E5" s="23">
        <f>'R'!D5*Q_Sim!$S$7</f>
        <v>215.92216463398603</v>
      </c>
      <c r="F5" s="23">
        <f>'R'!E5*Q_Sim!$S$7</f>
        <v>273.94536656586985</v>
      </c>
      <c r="G5" s="23">
        <f>'R'!F5*Q_Sim!$S$7</f>
        <v>302.19749508251726</v>
      </c>
      <c r="H5" s="23">
        <f>'R'!G5*Q_Sim!$S$7</f>
        <v>461.4288909450006</v>
      </c>
      <c r="I5" s="23">
        <f>'R'!H5*Q_Sim!$S$7</f>
        <v>491.8152625578669</v>
      </c>
      <c r="J5" s="23">
        <f>'R'!I5*Q_Sim!$S$7</f>
        <v>319.64417388419906</v>
      </c>
      <c r="K5" s="23">
        <f>'R'!J5*Q_Sim!$S$7</f>
        <v>287.2834674167425</v>
      </c>
      <c r="L5" s="23">
        <f>'R'!K5*Q_Sim!$S$7</f>
        <v>225.40408816081498</v>
      </c>
      <c r="M5" s="23">
        <f>'R'!L5*Q_Sim!$S$7</f>
        <v>221.13981854834827</v>
      </c>
      <c r="N5" s="23">
        <f>'R'!M5*Q_Sim!$S$7</f>
        <v>218.50155345020184</v>
      </c>
      <c r="O5" s="23">
        <f>'R'!N5*Q_Sim!$S$7</f>
        <v>215.22444713791882</v>
      </c>
      <c r="R5" t="str">
        <f t="shared" si="1"/>
        <v>j6j5</v>
      </c>
      <c r="S5" s="1" t="s">
        <v>4</v>
      </c>
      <c r="T5" s="1" t="s">
        <v>3</v>
      </c>
      <c r="U5" s="23">
        <f>F!C5*Q_Sim!$S$7</f>
        <v>6.1062210698910011</v>
      </c>
      <c r="V5" s="23">
        <f>F!D5*Q_Sim!$S$7</f>
        <v>28.755049889066505</v>
      </c>
      <c r="W5" s="23">
        <f>F!E5*Q_Sim!$S$7</f>
        <v>28.755049889066505</v>
      </c>
      <c r="X5" s="23">
        <f>F!F5*Q_Sim!$S$7</f>
        <v>4540.9989662138751</v>
      </c>
      <c r="Y5" s="23">
        <f>F!G5*Q_Sim!$S$7</f>
        <v>5260.9838416414968</v>
      </c>
      <c r="Z5" s="23">
        <f>F!H5*Q_Sim!$S$7</f>
        <v>6790.7648571936697</v>
      </c>
      <c r="AA5" s="23">
        <f>F!I5*Q_Sim!$S$7</f>
        <v>4542.3573414088041</v>
      </c>
      <c r="AB5" s="23">
        <f>F!J5*Q_Sim!$S$7</f>
        <v>4540.3889011272422</v>
      </c>
      <c r="AC5" s="23">
        <f>F!K5*Q_Sim!$S$7</f>
        <v>28.755049889066505</v>
      </c>
      <c r="AD5" s="23">
        <f>F!L5*Q_Sim!$S$7</f>
        <v>28.755049889066505</v>
      </c>
      <c r="AE5" s="23">
        <f>F!M5*Q_Sim!$S$7</f>
        <v>28.755049889066505</v>
      </c>
      <c r="AF5" s="23">
        <f>F!N5*Q_Sim!$S$7</f>
        <v>28.755049889066505</v>
      </c>
    </row>
    <row r="6" spans="1:32" x14ac:dyDescent="0.25">
      <c r="A6" t="str">
        <f t="shared" si="0"/>
        <v>j7j9</v>
      </c>
      <c r="B6" s="1" t="s">
        <v>5</v>
      </c>
      <c r="C6" s="1" t="s">
        <v>6</v>
      </c>
      <c r="D6" s="23">
        <f>'R'!C6*Q_Sim!$S$7</f>
        <v>14650.041990632486</v>
      </c>
      <c r="E6" s="23">
        <f>'R'!D6*Q_Sim!$S$7</f>
        <v>14105.689773046041</v>
      </c>
      <c r="F6" s="23">
        <f>'R'!E6*Q_Sim!$S$7</f>
        <v>21441.092738710551</v>
      </c>
      <c r="G6" s="23">
        <f>'R'!F6*Q_Sim!$S$7</f>
        <v>20681.187638339299</v>
      </c>
      <c r="H6" s="23">
        <f>'R'!G6*Q_Sim!$S$7</f>
        <v>14489.053219701433</v>
      </c>
      <c r="I6" s="23">
        <f>'R'!H6*Q_Sim!$S$7</f>
        <v>16018.351513741589</v>
      </c>
      <c r="J6" s="23">
        <f>'R'!I6*Q_Sim!$S$7</f>
        <v>13741.449633267966</v>
      </c>
      <c r="K6" s="23">
        <f>'R'!J6*Q_Sim!$S$7</f>
        <v>11948.51711333294</v>
      </c>
      <c r="L6" s="23">
        <f>'R'!K6*Q_Sim!$S$7</f>
        <v>4625.3445028354408</v>
      </c>
      <c r="M6" s="23">
        <f>'R'!L6*Q_Sim!$S$7</f>
        <v>5075.1540590313843</v>
      </c>
      <c r="N6" s="23">
        <f>'R'!M6*Q_Sim!$S$7</f>
        <v>10237.491581355705</v>
      </c>
      <c r="O6" s="23">
        <f>'R'!N6*Q_Sim!$S$7</f>
        <v>12719.821457904776</v>
      </c>
      <c r="R6" t="str">
        <f t="shared" si="1"/>
        <v>j7j9</v>
      </c>
      <c r="S6" s="1" t="s">
        <v>5</v>
      </c>
      <c r="T6" s="1" t="s">
        <v>6</v>
      </c>
      <c r="U6" s="23">
        <f>F!C6*Q_Sim!$S$7</f>
        <v>6.1062210698910011</v>
      </c>
      <c r="V6" s="23">
        <f>F!D6*Q_Sim!$S$7</f>
        <v>41.713183745903599</v>
      </c>
      <c r="W6" s="23">
        <f>F!E6*Q_Sim!$S$7</f>
        <v>41.713183745903599</v>
      </c>
      <c r="X6" s="23">
        <f>F!F6*Q_Sim!$S$7</f>
        <v>2904.8376436293656</v>
      </c>
      <c r="Y6" s="23">
        <f>F!G6*Q_Sim!$S$7</f>
        <v>64.61678725447679</v>
      </c>
      <c r="Z6" s="23">
        <f>F!H6*Q_Sim!$S$7</f>
        <v>64.687925291092995</v>
      </c>
      <c r="AA6" s="23">
        <f>F!I6*Q_Sim!$S$7</f>
        <v>64.613292804940286</v>
      </c>
      <c r="AB6" s="23">
        <f>F!J6*Q_Sim!$S$7</f>
        <v>64.611900649693823</v>
      </c>
      <c r="AC6" s="23">
        <f>F!K6*Q_Sim!$S$7</f>
        <v>41.713183745903599</v>
      </c>
      <c r="AD6" s="23">
        <f>F!L6*Q_Sim!$S$7</f>
        <v>41.713183745903599</v>
      </c>
      <c r="AE6" s="23">
        <f>F!M6*Q_Sim!$S$7</f>
        <v>41.713183745903599</v>
      </c>
      <c r="AF6" s="23">
        <f>F!N6*Q_Sim!$S$7</f>
        <v>41.713183745903599</v>
      </c>
    </row>
    <row r="7" spans="1:32" x14ac:dyDescent="0.25">
      <c r="A7" t="str">
        <f t="shared" si="0"/>
        <v>j9j12</v>
      </c>
      <c r="B7" s="1" t="s">
        <v>6</v>
      </c>
      <c r="C7" s="1" t="s">
        <v>7</v>
      </c>
      <c r="D7" s="23">
        <f>'R'!C7*Q_Sim!$S$7</f>
        <v>14076.24407712195</v>
      </c>
      <c r="E7" s="23">
        <f>'R'!D7*Q_Sim!$S$7</f>
        <v>13636.182709077355</v>
      </c>
      <c r="F7" s="23">
        <f>'R'!E7*Q_Sim!$S$7</f>
        <v>15576.506401892717</v>
      </c>
      <c r="G7" s="23">
        <f>'R'!F7*Q_Sim!$S$7</f>
        <v>14931.543433877727</v>
      </c>
      <c r="H7" s="23">
        <f>'R'!G7*Q_Sim!$S$7</f>
        <v>11197.145677460177</v>
      </c>
      <c r="I7" s="23">
        <f>'R'!H7*Q_Sim!$S$7</f>
        <v>12469.095750020646</v>
      </c>
      <c r="J7" s="23">
        <f>'R'!I7*Q_Sim!$S$7</f>
        <v>11170.613636379243</v>
      </c>
      <c r="K7" s="23">
        <f>'R'!J7*Q_Sim!$S$7</f>
        <v>10156.745372582473</v>
      </c>
      <c r="L7" s="23">
        <f>'R'!K7*Q_Sim!$S$7</f>
        <v>5946.6623175891746</v>
      </c>
      <c r="M7" s="23">
        <f>'R'!L7*Q_Sim!$S$7</f>
        <v>5245.1391979291029</v>
      </c>
      <c r="N7" s="23">
        <f>'R'!M7*Q_Sim!$S$7</f>
        <v>10947.794302917468</v>
      </c>
      <c r="O7" s="23">
        <f>'R'!N7*Q_Sim!$S$7</f>
        <v>12663.541844749785</v>
      </c>
      <c r="R7" t="str">
        <f t="shared" si="1"/>
        <v>j9j12</v>
      </c>
      <c r="S7" s="1" t="s">
        <v>6</v>
      </c>
      <c r="T7" s="1" t="s">
        <v>7</v>
      </c>
      <c r="U7" s="23">
        <f>F!C7*Q_Sim!$S$7</f>
        <v>6.1062210698910011</v>
      </c>
      <c r="V7" s="23">
        <f>F!D7*Q_Sim!$S$7</f>
        <v>272.14261020279838</v>
      </c>
      <c r="W7" s="23">
        <f>F!E7*Q_Sim!$S$7</f>
        <v>272.14261020279838</v>
      </c>
      <c r="X7" s="23">
        <f>F!F7*Q_Sim!$S$7</f>
        <v>22807.275370784624</v>
      </c>
      <c r="Y7" s="23">
        <f>F!G7*Q_Sim!$S$7</f>
        <v>422.05726303065023</v>
      </c>
      <c r="Z7" s="23">
        <f>F!H7*Q_Sim!$S$7</f>
        <v>441.53275469040994</v>
      </c>
      <c r="AA7" s="23">
        <f>F!I7*Q_Sim!$S$7</f>
        <v>422.01947090738196</v>
      </c>
      <c r="AB7" s="23">
        <f>F!J7*Q_Sim!$S$7</f>
        <v>421.56566025254881</v>
      </c>
      <c r="AC7" s="23">
        <f>F!K7*Q_Sim!$S$7</f>
        <v>272.14261020279838</v>
      </c>
      <c r="AD7" s="23">
        <f>F!L7*Q_Sim!$S$7</f>
        <v>272.14261020279838</v>
      </c>
      <c r="AE7" s="23">
        <f>F!M7*Q_Sim!$S$7</f>
        <v>272.14261020279838</v>
      </c>
      <c r="AF7" s="23">
        <f>F!N7*Q_Sim!$S$7</f>
        <v>272.14261020279838</v>
      </c>
    </row>
    <row r="8" spans="1:32" x14ac:dyDescent="0.25">
      <c r="A8" t="str">
        <f t="shared" si="0"/>
        <v>j12j14</v>
      </c>
      <c r="B8" s="1" t="s">
        <v>7</v>
      </c>
      <c r="C8" s="1" t="s">
        <v>8</v>
      </c>
      <c r="D8" s="23">
        <f>'R'!C8*Q_Sim!$S$7</f>
        <v>25757.070112650414</v>
      </c>
      <c r="E8" s="23">
        <f>'R'!D8*Q_Sim!$S$7</f>
        <v>24712.866436960583</v>
      </c>
      <c r="F8" s="23">
        <f>'R'!E8*Q_Sim!$S$7</f>
        <v>37364.397295443989</v>
      </c>
      <c r="G8" s="23">
        <f>'R'!F8*Q_Sim!$S$7</f>
        <v>36136.407514872051</v>
      </c>
      <c r="H8" s="23">
        <f>'R'!G8*Q_Sim!$S$7</f>
        <v>27926.428528557113</v>
      </c>
      <c r="I8" s="23">
        <f>'R'!H8*Q_Sim!$S$7</f>
        <v>31015.651843090844</v>
      </c>
      <c r="J8" s="23">
        <f>'R'!I8*Q_Sim!$S$7</f>
        <v>27857.621410265954</v>
      </c>
      <c r="K8" s="23">
        <f>'R'!J8*Q_Sim!$S$7</f>
        <v>25110.787365304539</v>
      </c>
      <c r="L8" s="23">
        <f>'R'!K8*Q_Sim!$S$7</f>
        <v>11018.860276590152</v>
      </c>
      <c r="M8" s="23">
        <f>'R'!L8*Q_Sim!$S$7</f>
        <v>10228.361782392967</v>
      </c>
      <c r="N8" s="23">
        <f>'R'!M8*Q_Sim!$S$7</f>
        <v>18800.381775406215</v>
      </c>
      <c r="O8" s="23">
        <f>'R'!N8*Q_Sim!$S$7</f>
        <v>22464.23398120498</v>
      </c>
      <c r="R8" t="str">
        <f t="shared" si="1"/>
        <v>j12j14</v>
      </c>
      <c r="S8" s="1" t="s">
        <v>7</v>
      </c>
      <c r="T8" s="1" t="s">
        <v>8</v>
      </c>
      <c r="U8" s="23">
        <f>F!C8*Q_Sim!$S$7</f>
        <v>6.1062210698910011</v>
      </c>
      <c r="V8" s="23">
        <f>F!D8*Q_Sim!$S$7</f>
        <v>61.090177191410106</v>
      </c>
      <c r="W8" s="23">
        <f>F!E8*Q_Sim!$S$7</f>
        <v>61.090177191410106</v>
      </c>
      <c r="X8" s="23">
        <f>F!F8*Q_Sim!$S$7</f>
        <v>3769.8769162970984</v>
      </c>
      <c r="Y8" s="23">
        <f>F!G8*Q_Sim!$S$7</f>
        <v>3769.8457736261976</v>
      </c>
      <c r="Z8" s="23">
        <f>F!H8*Q_Sim!$S$7</f>
        <v>3769.8483725603592</v>
      </c>
      <c r="AA8" s="23">
        <f>F!I8*Q_Sim!$S$7</f>
        <v>3769.8457442314261</v>
      </c>
      <c r="AB8" s="23">
        <f>F!J8*Q_Sim!$S$7</f>
        <v>3769.8450106510104</v>
      </c>
      <c r="AC8" s="23">
        <f>F!K8*Q_Sim!$S$7</f>
        <v>61.090177191410106</v>
      </c>
      <c r="AD8" s="23">
        <f>F!L8*Q_Sim!$S$7</f>
        <v>61.090177191410106</v>
      </c>
      <c r="AE8" s="23">
        <f>F!M8*Q_Sim!$S$7</f>
        <v>61.090177191410106</v>
      </c>
      <c r="AF8" s="23">
        <f>F!N8*Q_Sim!$S$7</f>
        <v>61.090177191410106</v>
      </c>
    </row>
    <row r="9" spans="1:32" x14ac:dyDescent="0.25">
      <c r="A9" t="str">
        <f t="shared" si="0"/>
        <v>j14j17</v>
      </c>
      <c r="B9" s="1" t="s">
        <v>8</v>
      </c>
      <c r="C9" s="1" t="s">
        <v>9</v>
      </c>
      <c r="D9" s="23">
        <f>'R'!C9*Q_Sim!$S$7</f>
        <v>22559.535938627952</v>
      </c>
      <c r="E9" s="23">
        <f>'R'!D9*Q_Sim!$S$7</f>
        <v>21644.961794676601</v>
      </c>
      <c r="F9" s="23">
        <f>'R'!E9*Q_Sim!$S$7</f>
        <v>32725.906321066599</v>
      </c>
      <c r="G9" s="23">
        <f>'R'!F9*Q_Sim!$S$7</f>
        <v>31650.36164669487</v>
      </c>
      <c r="H9" s="23">
        <f>'R'!G9*Q_Sim!$S$7</f>
        <v>24459.585864080291</v>
      </c>
      <c r="I9" s="23">
        <f>'R'!H9*Q_Sim!$S$7</f>
        <v>27165.306820767935</v>
      </c>
      <c r="J9" s="23">
        <f>'R'!I9*Q_Sim!$S$7</f>
        <v>24399.320599004186</v>
      </c>
      <c r="K9" s="23">
        <f>'R'!J9*Q_Sim!$S$7</f>
        <v>21993.484023503348</v>
      </c>
      <c r="L9" s="23">
        <f>'R'!K9*Q_Sim!$S$7</f>
        <v>9650.9569343590429</v>
      </c>
      <c r="M9" s="23">
        <f>'R'!L9*Q_Sim!$S$7</f>
        <v>8958.5925034949087</v>
      </c>
      <c r="N9" s="23">
        <f>'R'!M9*Q_Sim!$S$7</f>
        <v>16466.464798490219</v>
      </c>
      <c r="O9" s="23">
        <f>'R'!N9*Q_Sim!$S$7</f>
        <v>19675.47906715671</v>
      </c>
      <c r="R9" t="str">
        <f t="shared" si="1"/>
        <v>j14j17</v>
      </c>
      <c r="S9" s="1" t="s">
        <v>8</v>
      </c>
      <c r="T9" s="1" t="s">
        <v>9</v>
      </c>
      <c r="U9" s="23">
        <f>F!C9*Q_Sim!$S$7</f>
        <v>6.1062210698910011</v>
      </c>
      <c r="V9" s="23">
        <f>F!D9*Q_Sim!$S$7</f>
        <v>94.104499463357683</v>
      </c>
      <c r="W9" s="23">
        <f>F!E9*Q_Sim!$S$7</f>
        <v>94.104499463357683</v>
      </c>
      <c r="X9" s="23">
        <f>F!F9*Q_Sim!$S$7</f>
        <v>5807.1918687524776</v>
      </c>
      <c r="Y9" s="23">
        <f>F!G9*Q_Sim!$S$7</f>
        <v>5807.1438959753168</v>
      </c>
      <c r="Z9" s="23">
        <f>F!H9*Q_Sim!$S$7</f>
        <v>5807.1478994241461</v>
      </c>
      <c r="AA9" s="23">
        <f>F!I9*Q_Sim!$S$7</f>
        <v>5807.143850695039</v>
      </c>
      <c r="AB9" s="23">
        <f>F!J9*Q_Sim!$S$7</f>
        <v>5807.1427206734697</v>
      </c>
      <c r="AC9" s="23">
        <f>F!K9*Q_Sim!$S$7</f>
        <v>94.104499463357683</v>
      </c>
      <c r="AD9" s="23">
        <f>F!L9*Q_Sim!$S$7</f>
        <v>94.104499463357683</v>
      </c>
      <c r="AE9" s="23">
        <f>F!M9*Q_Sim!$S$7</f>
        <v>94.104499463357683</v>
      </c>
      <c r="AF9" s="23">
        <f>F!N9*Q_Sim!$S$7</f>
        <v>94.104499463357683</v>
      </c>
    </row>
    <row r="10" spans="1:32" x14ac:dyDescent="0.25">
      <c r="A10" t="str">
        <f t="shared" si="0"/>
        <v>j17j20</v>
      </c>
      <c r="B10" s="1" t="s">
        <v>9</v>
      </c>
      <c r="C10" s="1" t="s">
        <v>10</v>
      </c>
      <c r="D10" s="23">
        <f>'R'!C10*Q_Sim!$S$7</f>
        <v>101220.72959885836</v>
      </c>
      <c r="E10" s="23">
        <f>'R'!D10*Q_Sim!$S$7</f>
        <v>97117.193853493343</v>
      </c>
      <c r="F10" s="23">
        <f>'R'!E10*Q_Sim!$S$7</f>
        <v>146835.4723082002</v>
      </c>
      <c r="G10" s="23">
        <f>'R'!F10*Q_Sim!$S$7</f>
        <v>141951.60343120497</v>
      </c>
      <c r="H10" s="23">
        <f>'R'!G10*Q_Sim!$S$7</f>
        <v>109428.26133849952</v>
      </c>
      <c r="I10" s="23">
        <f>'R'!H10*Q_Sim!$S$7</f>
        <v>121541.81402682315</v>
      </c>
      <c r="J10" s="23">
        <f>'R'!I10*Q_Sim!$S$7</f>
        <v>108996.90134574364</v>
      </c>
      <c r="K10" s="23">
        <f>'R'!J10*Q_Sim!$S$7</f>
        <v>98221.15311963667</v>
      </c>
      <c r="L10" s="23">
        <f>'R'!K10*Q_Sim!$S$7</f>
        <v>43033.010757069133</v>
      </c>
      <c r="M10" s="23">
        <f>'R'!L10*Q_Sim!$S$7</f>
        <v>39925.577474463622</v>
      </c>
      <c r="N10" s="23">
        <f>'R'!M10*Q_Sim!$S$7</f>
        <v>73882.174941514691</v>
      </c>
      <c r="O10" s="23">
        <f>'R'!N10*Q_Sim!$S$7</f>
        <v>88280.466043389402</v>
      </c>
      <c r="R10" t="str">
        <f t="shared" si="1"/>
        <v>j17j20</v>
      </c>
      <c r="S10" s="1" t="s">
        <v>9</v>
      </c>
      <c r="T10" s="1" t="s">
        <v>10</v>
      </c>
      <c r="U10" s="23">
        <f>F!C10*Q_Sim!$S$7</f>
        <v>6.1062210698910011</v>
      </c>
      <c r="V10" s="23">
        <f>F!D10*Q_Sim!$S$7</f>
        <v>360.83907391339642</v>
      </c>
      <c r="W10" s="23">
        <f>F!E10*Q_Sim!$S$7</f>
        <v>360.83907391339642</v>
      </c>
      <c r="X10" s="23">
        <f>F!F10*Q_Sim!$S$7</f>
        <v>22267.390291590225</v>
      </c>
      <c r="Y10" s="23">
        <f>F!G10*Q_Sim!$S$7</f>
        <v>22267.207395005924</v>
      </c>
      <c r="Z10" s="23">
        <f>F!H10*Q_Sim!$S$7</f>
        <v>22267.222199807329</v>
      </c>
      <c r="AA10" s="23">
        <f>F!I10*Q_Sim!$S$7</f>
        <v>22267.207128323884</v>
      </c>
      <c r="AB10" s="23">
        <f>F!J10*Q_Sim!$S$7</f>
        <v>22267.202983984236</v>
      </c>
      <c r="AC10" s="23">
        <f>F!K10*Q_Sim!$S$7</f>
        <v>360.83907391339642</v>
      </c>
      <c r="AD10" s="23">
        <f>F!L10*Q_Sim!$S$7</f>
        <v>360.83907391339642</v>
      </c>
      <c r="AE10" s="23">
        <f>F!M10*Q_Sim!$S$7</f>
        <v>360.83907391339642</v>
      </c>
      <c r="AF10" s="23">
        <f>F!N10*Q_Sim!$S$7</f>
        <v>360.83907391339642</v>
      </c>
    </row>
    <row r="11" spans="1:32" x14ac:dyDescent="0.25">
      <c r="A11" t="str">
        <f t="shared" si="0"/>
        <v>j18j7</v>
      </c>
      <c r="B11" s="1" t="s">
        <v>2</v>
      </c>
      <c r="C11" s="1" t="s">
        <v>5</v>
      </c>
      <c r="D11" s="23">
        <f>'R'!C11*Q_Sim!$S$7</f>
        <v>8489.1827061777585</v>
      </c>
      <c r="E11" s="23">
        <f>'R'!D11*Q_Sim!$S$7</f>
        <v>9469.8621673237139</v>
      </c>
      <c r="F11" s="23">
        <f>'R'!E11*Q_Sim!$S$7</f>
        <v>17382.547342211827</v>
      </c>
      <c r="G11" s="23">
        <f>'R'!F11*Q_Sim!$S$7</f>
        <v>16444.153070483848</v>
      </c>
      <c r="H11" s="23">
        <f>'R'!G11*Q_Sim!$S$7</f>
        <v>18756.218012656227</v>
      </c>
      <c r="I11" s="23">
        <f>'R'!H11*Q_Sim!$S$7</f>
        <v>27125.241004981992</v>
      </c>
      <c r="J11" s="23">
        <f>'R'!I11*Q_Sim!$S$7</f>
        <v>25155.81784343463</v>
      </c>
      <c r="K11" s="23">
        <f>'R'!J11*Q_Sim!$S$7</f>
        <v>23059.925641822872</v>
      </c>
      <c r="L11" s="23">
        <f>'R'!K11*Q_Sim!$S$7</f>
        <v>9606.2523724790572</v>
      </c>
      <c r="M11" s="23">
        <f>'R'!L11*Q_Sim!$S$7</f>
        <v>6672.7111154097101</v>
      </c>
      <c r="N11" s="23">
        <f>'R'!M11*Q_Sim!$S$7</f>
        <v>8575.2059705996817</v>
      </c>
      <c r="O11" s="23">
        <f>'R'!N11*Q_Sim!$S$7</f>
        <v>8622.7169860887807</v>
      </c>
      <c r="R11" t="str">
        <f t="shared" si="1"/>
        <v>j18j7</v>
      </c>
      <c r="S11" s="1" t="s">
        <v>2</v>
      </c>
      <c r="T11" s="1" t="s">
        <v>5</v>
      </c>
      <c r="U11" s="23">
        <f>F!C11*Q_Sim!$S$7</f>
        <v>6.1062210698910011</v>
      </c>
      <c r="V11" s="23">
        <f>F!D11*Q_Sim!$S$7</f>
        <v>64.096819384013742</v>
      </c>
      <c r="W11" s="23">
        <f>F!E11*Q_Sim!$S$7</f>
        <v>64.096819384013742</v>
      </c>
      <c r="X11" s="23">
        <f>F!F11*Q_Sim!$S$7</f>
        <v>99.288663440436693</v>
      </c>
      <c r="Y11" s="23">
        <f>F!G11*Q_Sim!$S$7</f>
        <v>99.386651809332307</v>
      </c>
      <c r="Z11" s="23">
        <f>F!H11*Q_Sim!$S$7</f>
        <v>24413.994515318416</v>
      </c>
      <c r="AA11" s="23">
        <f>F!I11*Q_Sim!$S$7</f>
        <v>1533.2507070218505</v>
      </c>
      <c r="AB11" s="23">
        <f>F!J11*Q_Sim!$S$7</f>
        <v>150.77872348073268</v>
      </c>
      <c r="AC11" s="23">
        <f>F!K11*Q_Sim!$S$7</f>
        <v>64.096819384013742</v>
      </c>
      <c r="AD11" s="23">
        <f>F!L11*Q_Sim!$S$7</f>
        <v>64.096819384013742</v>
      </c>
      <c r="AE11" s="23">
        <f>F!M11*Q_Sim!$S$7</f>
        <v>64.096819384013742</v>
      </c>
      <c r="AF11" s="23">
        <f>F!N11*Q_Sim!$S$7</f>
        <v>64.096819384013742</v>
      </c>
    </row>
    <row r="12" spans="1:32" x14ac:dyDescent="0.25">
      <c r="A12" t="str">
        <f t="shared" si="0"/>
        <v>j19j20</v>
      </c>
      <c r="B12" s="1" t="s">
        <v>11</v>
      </c>
      <c r="C12" s="1" t="s">
        <v>10</v>
      </c>
      <c r="D12" s="23">
        <f>'R'!C12*Q_Sim!$S$7</f>
        <v>85427.779899213245</v>
      </c>
      <c r="E12" s="23">
        <f>'R'!D12*Q_Sim!$S$7</f>
        <v>70931.908935757965</v>
      </c>
      <c r="F12" s="23">
        <f>'R'!E12*Q_Sim!$S$7</f>
        <v>203446.40213078712</v>
      </c>
      <c r="G12" s="23">
        <f>'R'!F12*Q_Sim!$S$7</f>
        <v>249471.66552568882</v>
      </c>
      <c r="H12" s="23">
        <f>'R'!G12*Q_Sim!$S$7</f>
        <v>275172.81433997204</v>
      </c>
      <c r="I12" s="23">
        <f>'R'!H12*Q_Sim!$S$7</f>
        <v>260925.30082064852</v>
      </c>
      <c r="J12" s="23">
        <f>'R'!I12*Q_Sim!$S$7</f>
        <v>233886.96740958898</v>
      </c>
      <c r="K12" s="23">
        <f>'R'!J12*Q_Sim!$S$7</f>
        <v>208747.38204079558</v>
      </c>
      <c r="L12" s="23">
        <f>'R'!K12*Q_Sim!$S$7</f>
        <v>144811.61010210434</v>
      </c>
      <c r="M12" s="23">
        <f>'R'!L12*Q_Sim!$S$7</f>
        <v>182843.95486834168</v>
      </c>
      <c r="N12" s="23">
        <f>'R'!M12*Q_Sim!$S$7</f>
        <v>112282.77815874603</v>
      </c>
      <c r="O12" s="23">
        <f>'R'!N12*Q_Sim!$S$7</f>
        <v>61976.610476235663</v>
      </c>
      <c r="R12" t="str">
        <f t="shared" si="1"/>
        <v>j19j20</v>
      </c>
      <c r="S12" s="1" t="s">
        <v>11</v>
      </c>
      <c r="T12" s="1" t="s">
        <v>10</v>
      </c>
      <c r="U12" s="23">
        <f>F!C12*Q_Sim!$S$7</f>
        <v>6.1062210698910011</v>
      </c>
      <c r="V12" s="23">
        <f>F!D12*Q_Sim!$S$7</f>
        <v>45.197393488383398</v>
      </c>
      <c r="W12" s="23">
        <f>F!E12*Q_Sim!$S$7</f>
        <v>45.197393488383398</v>
      </c>
      <c r="X12" s="23">
        <f>F!F12*Q_Sim!$S$7</f>
        <v>4048.8753315563526</v>
      </c>
      <c r="Y12" s="23">
        <f>F!G12*Q_Sim!$S$7</f>
        <v>10283.70964605261</v>
      </c>
      <c r="Z12" s="23">
        <f>F!H12*Q_Sim!$S$7</f>
        <v>6044.7428029103048</v>
      </c>
      <c r="AA12" s="23">
        <f>F!I12*Q_Sim!$S$7</f>
        <v>2522.7306375209791</v>
      </c>
      <c r="AB12" s="23">
        <f>F!J12*Q_Sim!$S$7</f>
        <v>1409.7416483107977</v>
      </c>
      <c r="AC12" s="23">
        <f>F!K12*Q_Sim!$S$7</f>
        <v>45.197393488383398</v>
      </c>
      <c r="AD12" s="23">
        <f>F!L12*Q_Sim!$S$7</f>
        <v>45.197393488383398</v>
      </c>
      <c r="AE12" s="23">
        <f>F!M12*Q_Sim!$S$7</f>
        <v>45.197393488383398</v>
      </c>
      <c r="AF12" s="23">
        <f>F!N12*Q_Sim!$S$7</f>
        <v>45.197393488383398</v>
      </c>
    </row>
    <row r="13" spans="1:32" x14ac:dyDescent="0.25">
      <c r="A13" t="str">
        <f t="shared" si="0"/>
        <v>j20j21</v>
      </c>
      <c r="B13" s="1" t="s">
        <v>10</v>
      </c>
      <c r="C13" s="1" t="s">
        <v>12</v>
      </c>
      <c r="D13" s="23">
        <f>'R'!C13*Q_Sim!$S$7</f>
        <v>83369.327221965767</v>
      </c>
      <c r="E13" s="23">
        <f>'R'!D13*Q_Sim!$S$7</f>
        <v>77986.849293630366</v>
      </c>
      <c r="F13" s="23">
        <f>'R'!E13*Q_Sim!$S$7</f>
        <v>96237.262365235089</v>
      </c>
      <c r="G13" s="23">
        <f>'R'!F13*Q_Sim!$S$7</f>
        <v>99348.239501798933</v>
      </c>
      <c r="H13" s="23">
        <f>'R'!G13*Q_Sim!$S$7</f>
        <v>89947.406588336802</v>
      </c>
      <c r="I13" s="23">
        <f>'R'!H13*Q_Sim!$S$7</f>
        <v>92593.314917128198</v>
      </c>
      <c r="J13" s="23">
        <f>'R'!I13*Q_Sim!$S$7</f>
        <v>81754.511430576968</v>
      </c>
      <c r="K13" s="23">
        <f>'R'!J13*Q_Sim!$S$7</f>
        <v>73868.211909263002</v>
      </c>
      <c r="L13" s="23">
        <f>'R'!K13*Q_Sim!$S$7</f>
        <v>56901.045863217114</v>
      </c>
      <c r="M13" s="23">
        <f>'R'!L13*Q_Sim!$S$7</f>
        <v>63186.558483311921</v>
      </c>
      <c r="N13" s="23">
        <f>'R'!M13*Q_Sim!$S$7</f>
        <v>69726.616229150459</v>
      </c>
      <c r="O13" s="23">
        <f>'R'!N13*Q_Sim!$S$7</f>
        <v>71214.426872176235</v>
      </c>
      <c r="R13" t="str">
        <f t="shared" si="1"/>
        <v>j20j21</v>
      </c>
      <c r="S13" s="1" t="s">
        <v>10</v>
      </c>
      <c r="T13" s="1" t="s">
        <v>12</v>
      </c>
      <c r="U13" s="23">
        <f>F!C13*Q_Sim!$S$7</f>
        <v>6.1062210698910011</v>
      </c>
      <c r="V13" s="23">
        <f>F!D13*Q_Sim!$S$7</f>
        <v>135.8330098241467</v>
      </c>
      <c r="W13" s="23">
        <f>F!E13*Q_Sim!$S$7</f>
        <v>135.8330098241467</v>
      </c>
      <c r="X13" s="23">
        <f>F!F13*Q_Sim!$S$7</f>
        <v>8383.1989187406307</v>
      </c>
      <c r="Y13" s="23">
        <f>F!G13*Q_Sim!$S$7</f>
        <v>8382.3245854310971</v>
      </c>
      <c r="Z13" s="23">
        <f>F!H13*Q_Sim!$S$7</f>
        <v>8382.4278127698344</v>
      </c>
      <c r="AA13" s="23">
        <f>F!I13*Q_Sim!$S$7</f>
        <v>8382.21210216486</v>
      </c>
      <c r="AB13" s="23">
        <f>F!J13*Q_Sim!$S$7</f>
        <v>8382.1927182061409</v>
      </c>
      <c r="AC13" s="23">
        <f>F!K13*Q_Sim!$S$7</f>
        <v>135.8330098241467</v>
      </c>
      <c r="AD13" s="23">
        <f>F!L13*Q_Sim!$S$7</f>
        <v>135.8330098241467</v>
      </c>
      <c r="AE13" s="23">
        <f>F!M13*Q_Sim!$S$7</f>
        <v>135.8330098241467</v>
      </c>
      <c r="AF13" s="23">
        <f>F!N13*Q_Sim!$S$7</f>
        <v>135.8330098241467</v>
      </c>
    </row>
    <row r="14" spans="1:32" x14ac:dyDescent="0.25">
      <c r="A14" t="str">
        <f t="shared" si="0"/>
        <v>j21j23</v>
      </c>
      <c r="B14" s="1" t="s">
        <v>12</v>
      </c>
      <c r="C14" s="1" t="s">
        <v>13</v>
      </c>
      <c r="D14" s="23">
        <f>'R'!C14*Q_Sim!$S$7</f>
        <v>4589.7222077143861</v>
      </c>
      <c r="E14" s="23">
        <f>'R'!D14*Q_Sim!$S$7</f>
        <v>4782.1366621164088</v>
      </c>
      <c r="F14" s="23">
        <f>'R'!E14*Q_Sim!$S$7</f>
        <v>10085.264921473701</v>
      </c>
      <c r="G14" s="23">
        <f>'R'!F14*Q_Sim!$S$7</f>
        <v>10446.176812781914</v>
      </c>
      <c r="H14" s="23">
        <f>'R'!G14*Q_Sim!$S$7</f>
        <v>10254.246762715815</v>
      </c>
      <c r="I14" s="23">
        <f>'R'!H14*Q_Sim!$S$7</f>
        <v>10456.893336974314</v>
      </c>
      <c r="J14" s="23">
        <f>'R'!I14*Q_Sim!$S$7</f>
        <v>10664.900272304472</v>
      </c>
      <c r="K14" s="23">
        <f>'R'!J14*Q_Sim!$S$7</f>
        <v>10461.407364606557</v>
      </c>
      <c r="L14" s="23">
        <f>'R'!K14*Q_Sim!$S$7</f>
        <v>5003.147536991909</v>
      </c>
      <c r="M14" s="23">
        <f>'R'!L14*Q_Sim!$S$7</f>
        <v>4793.3947528440412</v>
      </c>
      <c r="N14" s="23">
        <f>'R'!M14*Q_Sim!$S$7</f>
        <v>5264.5908974248296</v>
      </c>
      <c r="O14" s="23">
        <f>'R'!N14*Q_Sim!$S$7</f>
        <v>7608.4306644212484</v>
      </c>
      <c r="R14" t="str">
        <f t="shared" si="1"/>
        <v>j21j23</v>
      </c>
      <c r="S14" s="1" t="s">
        <v>12</v>
      </c>
      <c r="T14" s="1" t="s">
        <v>13</v>
      </c>
      <c r="U14" s="23">
        <f>F!C14*Q_Sim!$S$7</f>
        <v>6.1062210698910011</v>
      </c>
      <c r="V14" s="23">
        <f>F!D14*Q_Sim!$S$7</f>
        <v>72.480660912974088</v>
      </c>
      <c r="W14" s="23">
        <f>F!E14*Q_Sim!$S$7</f>
        <v>72.480660912974088</v>
      </c>
      <c r="X14" s="23">
        <f>F!F14*Q_Sim!$S$7</f>
        <v>2683.3516426011197</v>
      </c>
      <c r="Y14" s="23">
        <f>F!G14*Q_Sim!$S$7</f>
        <v>2624.4407384496976</v>
      </c>
      <c r="Z14" s="23">
        <f>F!H14*Q_Sim!$S$7</f>
        <v>2686.9682049025118</v>
      </c>
      <c r="AA14" s="23">
        <f>F!I14*Q_Sim!$S$7</f>
        <v>2765.1239562435826</v>
      </c>
      <c r="AB14" s="23">
        <f>F!J14*Q_Sim!$S$7</f>
        <v>2688.5027269125053</v>
      </c>
      <c r="AC14" s="23">
        <f>F!K14*Q_Sim!$S$7</f>
        <v>72.480660912974088</v>
      </c>
      <c r="AD14" s="23">
        <f>F!L14*Q_Sim!$S$7</f>
        <v>72.480660912974088</v>
      </c>
      <c r="AE14" s="23">
        <f>F!M14*Q_Sim!$S$7</f>
        <v>72.480660912974088</v>
      </c>
      <c r="AF14" s="23">
        <f>F!N14*Q_Sim!$S$7</f>
        <v>72.480660912974088</v>
      </c>
    </row>
    <row r="15" spans="1:32" x14ac:dyDescent="0.25">
      <c r="A15" t="str">
        <f t="shared" si="0"/>
        <v>j24j7</v>
      </c>
      <c r="B15" s="1" t="s">
        <v>14</v>
      </c>
      <c r="C15" s="1" t="s">
        <v>5</v>
      </c>
      <c r="D15" s="23">
        <f>'R'!C15*Q_Sim!$S$7</f>
        <v>14486.622815986853</v>
      </c>
      <c r="E15" s="23">
        <f>'R'!D15*Q_Sim!$S$7</f>
        <v>14459.546540369534</v>
      </c>
      <c r="F15" s="23">
        <f>'R'!E15*Q_Sim!$S$7</f>
        <v>30198.374443783203</v>
      </c>
      <c r="G15" s="23">
        <f>'R'!F15*Q_Sim!$S$7</f>
        <v>30771.765382450412</v>
      </c>
      <c r="H15" s="23">
        <f>'R'!G15*Q_Sim!$S$7</f>
        <v>30062.243811686421</v>
      </c>
      <c r="I15" s="23">
        <f>'R'!H15*Q_Sim!$S$7</f>
        <v>29936.254713879658</v>
      </c>
      <c r="J15" s="23">
        <f>'R'!I15*Q_Sim!$S$7</f>
        <v>30880.790666315665</v>
      </c>
      <c r="K15" s="23">
        <f>'R'!J15*Q_Sim!$S$7</f>
        <v>30678.439396567755</v>
      </c>
      <c r="L15" s="23">
        <f>'R'!K15*Q_Sim!$S$7</f>
        <v>15675.245462785608</v>
      </c>
      <c r="M15" s="23">
        <f>'R'!L15*Q_Sim!$S$7</f>
        <v>15191.916406450466</v>
      </c>
      <c r="N15" s="23">
        <f>'R'!M15*Q_Sim!$S$7</f>
        <v>15189.464864202695</v>
      </c>
      <c r="O15" s="23">
        <f>'R'!N15*Q_Sim!$S$7</f>
        <v>14957.557484064502</v>
      </c>
      <c r="R15" t="str">
        <f t="shared" si="1"/>
        <v>j24j7</v>
      </c>
      <c r="S15" s="1" t="s">
        <v>14</v>
      </c>
      <c r="T15" s="1" t="s">
        <v>5</v>
      </c>
      <c r="U15" s="23">
        <f>F!C15*Q_Sim!$S$7</f>
        <v>6.1062210698910011</v>
      </c>
      <c r="V15" s="23">
        <f>F!D15*Q_Sim!$S$7</f>
        <v>109.20493992035533</v>
      </c>
      <c r="W15" s="23">
        <f>F!E15*Q_Sim!$S$7</f>
        <v>109.20493992035533</v>
      </c>
      <c r="X15" s="23">
        <f>F!F15*Q_Sim!$S$7</f>
        <v>3824.9267299541293</v>
      </c>
      <c r="Y15" s="23">
        <f>F!G15*Q_Sim!$S$7</f>
        <v>3771.5807814305513</v>
      </c>
      <c r="Z15" s="23">
        <f>F!H15*Q_Sim!$S$7</f>
        <v>3763.0990965665551</v>
      </c>
      <c r="AA15" s="23">
        <f>F!I15*Q_Sim!$S$7</f>
        <v>3834.0536294174144</v>
      </c>
      <c r="AB15" s="23">
        <f>F!J15*Q_Sim!$S$7</f>
        <v>3817.3240827531936</v>
      </c>
      <c r="AC15" s="23">
        <f>F!K15*Q_Sim!$S$7</f>
        <v>109.20493992035533</v>
      </c>
      <c r="AD15" s="23">
        <f>F!L15*Q_Sim!$S$7</f>
        <v>109.20493992035533</v>
      </c>
      <c r="AE15" s="23">
        <f>F!M15*Q_Sim!$S$7</f>
        <v>109.20493992035533</v>
      </c>
      <c r="AF15" s="23">
        <f>F!N15*Q_Sim!$S$7</f>
        <v>109.20493992035533</v>
      </c>
    </row>
    <row r="16" spans="1:32" x14ac:dyDescent="0.25">
      <c r="A16" t="str">
        <f t="shared" si="0"/>
        <v>j25j24</v>
      </c>
      <c r="B16" s="1" t="s">
        <v>15</v>
      </c>
      <c r="C16" s="1" t="s">
        <v>14</v>
      </c>
      <c r="D16" s="23">
        <f>'R'!C16*Q_Sim!$S$7</f>
        <v>12768.702932569493</v>
      </c>
      <c r="E16" s="23">
        <f>'R'!D16*Q_Sim!$S$7</f>
        <v>13442.790465993068</v>
      </c>
      <c r="F16" s="23">
        <f>'R'!E16*Q_Sim!$S$7</f>
        <v>29246.284241206329</v>
      </c>
      <c r="G16" s="23">
        <f>'R'!F16*Q_Sim!$S$7</f>
        <v>30103.268919396112</v>
      </c>
      <c r="H16" s="23">
        <f>'R'!G16*Q_Sim!$S$7</f>
        <v>28234.361731755245</v>
      </c>
      <c r="I16" s="23">
        <f>'R'!H16*Q_Sim!$S$7</f>
        <v>28061.781332061099</v>
      </c>
      <c r="J16" s="23">
        <f>'R'!I16*Q_Sim!$S$7</f>
        <v>28061.781332061099</v>
      </c>
      <c r="K16" s="23">
        <f>'R'!J16*Q_Sim!$S$7</f>
        <v>28061.781332061099</v>
      </c>
      <c r="L16" s="23">
        <f>'R'!K16*Q_Sim!$S$7</f>
        <v>12881.362484293992</v>
      </c>
      <c r="M16" s="23">
        <f>'R'!L16*Q_Sim!$S$7</f>
        <v>12881.362484293992</v>
      </c>
      <c r="N16" s="23">
        <f>'R'!M16*Q_Sim!$S$7</f>
        <v>14489.672177253688</v>
      </c>
      <c r="O16" s="23">
        <f>'R'!N16*Q_Sim!$S$7</f>
        <v>22655.172689611547</v>
      </c>
      <c r="R16" t="str">
        <f t="shared" si="1"/>
        <v>j25j24</v>
      </c>
      <c r="S16" s="1" t="s">
        <v>15</v>
      </c>
      <c r="T16" s="1" t="s">
        <v>14</v>
      </c>
      <c r="U16" s="23">
        <f>F!C16*Q_Sim!$S$7</f>
        <v>6.1062210698910011</v>
      </c>
      <c r="V16" s="23">
        <f>F!D16*Q_Sim!$S$7</f>
        <v>331.03125044966998</v>
      </c>
      <c r="W16" s="23">
        <f>F!E16*Q_Sim!$S$7</f>
        <v>331.03125044966998</v>
      </c>
      <c r="X16" s="23">
        <f>F!F16*Q_Sim!$S$7</f>
        <v>11064.708392689015</v>
      </c>
      <c r="Y16" s="23">
        <f>F!G16*Q_Sim!$S$7</f>
        <v>10850.693796396179</v>
      </c>
      <c r="Z16" s="23">
        <f>F!H16*Q_Sim!$S$7</f>
        <v>10835.229476094835</v>
      </c>
      <c r="AA16" s="23">
        <f>F!I16*Q_Sim!$S$7</f>
        <v>10835.229476094835</v>
      </c>
      <c r="AB16" s="23">
        <f>F!J16*Q_Sim!$S$7</f>
        <v>10835.229476094835</v>
      </c>
      <c r="AC16" s="23">
        <f>F!K16*Q_Sim!$S$7</f>
        <v>331.03125044966998</v>
      </c>
      <c r="AD16" s="23">
        <f>F!L16*Q_Sim!$S$7</f>
        <v>331.03125044966998</v>
      </c>
      <c r="AE16" s="23">
        <f>F!M16*Q_Sim!$S$7</f>
        <v>331.03125044966998</v>
      </c>
      <c r="AF16" s="23">
        <f>F!N16*Q_Sim!$S$7</f>
        <v>331.03125044966998</v>
      </c>
    </row>
    <row r="17" spans="1:32" x14ac:dyDescent="0.25">
      <c r="A17" t="str">
        <f t="shared" si="0"/>
        <v>j29j24</v>
      </c>
      <c r="B17" s="1" t="s">
        <v>16</v>
      </c>
      <c r="C17" s="1" t="s">
        <v>14</v>
      </c>
      <c r="D17" s="23">
        <f>'R'!C17*Q_Sim!$S$7</f>
        <v>8919.9887378369185</v>
      </c>
      <c r="E17" s="23">
        <f>'R'!D17*Q_Sim!$S$7</f>
        <v>8918.1825805056505</v>
      </c>
      <c r="F17" s="23">
        <f>'R'!E17*Q_Sim!$S$7</f>
        <v>8970.103691740258</v>
      </c>
      <c r="G17" s="23">
        <f>'R'!F17*Q_Sim!$S$7</f>
        <v>9002.6157670301873</v>
      </c>
      <c r="H17" s="23">
        <f>'R'!G17*Q_Sim!$S$7</f>
        <v>8962.5655111064061</v>
      </c>
      <c r="I17" s="23">
        <f>'R'!H17*Q_Sim!$S$7</f>
        <v>8955.6434135601758</v>
      </c>
      <c r="J17" s="23">
        <f>'R'!I17*Q_Sim!$S$7</f>
        <v>9008.9362539142458</v>
      </c>
      <c r="K17" s="23">
        <f>'R'!J17*Q_Sim!$S$7</f>
        <v>8997.2414084786196</v>
      </c>
      <c r="L17" s="23">
        <f>'R'!K17*Q_Sim!$S$7</f>
        <v>9000.2189000678736</v>
      </c>
      <c r="M17" s="23">
        <f>'R'!L17*Q_Sim!$S$7</f>
        <v>8967.3709663067475</v>
      </c>
      <c r="N17" s="23">
        <f>'R'!M17*Q_Sim!$S$7</f>
        <v>8967.2051437302489</v>
      </c>
      <c r="O17" s="23">
        <f>'R'!N17*Q_Sim!$S$7</f>
        <v>8951.5546070874607</v>
      </c>
      <c r="R17" t="str">
        <f t="shared" si="1"/>
        <v>j29j24</v>
      </c>
      <c r="S17" s="1" t="s">
        <v>16</v>
      </c>
      <c r="T17" s="1" t="s">
        <v>14</v>
      </c>
      <c r="U17" s="23">
        <f>F!C17*Q_Sim!$S$7</f>
        <v>6.1062210698910011</v>
      </c>
      <c r="V17" s="23">
        <f>F!D17*Q_Sim!$S$7</f>
        <v>70.837232574223606</v>
      </c>
      <c r="W17" s="23">
        <f>F!E17*Q_Sim!$S$7</f>
        <v>70.837232574223606</v>
      </c>
      <c r="X17" s="23">
        <f>F!F17*Q_Sim!$S$7</f>
        <v>903.00358805565372</v>
      </c>
      <c r="Y17" s="23">
        <f>F!G17*Q_Sim!$S$7</f>
        <v>902.27886986718454</v>
      </c>
      <c r="Z17" s="23">
        <f>F!H17*Q_Sim!$S$7</f>
        <v>902.16912605110565</v>
      </c>
      <c r="AA17" s="23">
        <f>F!I17*Q_Sim!$S$7</f>
        <v>903.13338842343103</v>
      </c>
      <c r="AB17" s="23">
        <f>F!J17*Q_Sim!$S$7</f>
        <v>902.89674036745112</v>
      </c>
      <c r="AC17" s="23">
        <f>F!K17*Q_Sim!$S$7</f>
        <v>70.837232574223606</v>
      </c>
      <c r="AD17" s="23">
        <f>F!L17*Q_Sim!$S$7</f>
        <v>70.837232574223606</v>
      </c>
      <c r="AE17" s="23">
        <f>F!M17*Q_Sim!$S$7</f>
        <v>70.837232574223606</v>
      </c>
      <c r="AF17" s="23">
        <f>F!N17*Q_Sim!$S$7</f>
        <v>70.837232574223606</v>
      </c>
    </row>
    <row r="18" spans="1:32" x14ac:dyDescent="0.25">
      <c r="A18" t="str">
        <f t="shared" si="0"/>
        <v>j30j25</v>
      </c>
      <c r="B18" s="1" t="s">
        <v>17</v>
      </c>
      <c r="C18" s="1" t="s">
        <v>15</v>
      </c>
      <c r="D18" s="23">
        <f>'R'!C18*Q_Sim!$S$7</f>
        <v>26159.921222453915</v>
      </c>
      <c r="E18" s="23">
        <f>'R'!D18*Q_Sim!$S$7</f>
        <v>26157.015923838255</v>
      </c>
      <c r="F18" s="23">
        <f>'R'!E18*Q_Sim!$S$7</f>
        <v>26240.533559684809</v>
      </c>
      <c r="G18" s="23">
        <f>'R'!F18*Q_Sim!$S$7</f>
        <v>26292.835198146418</v>
      </c>
      <c r="H18" s="23">
        <f>'R'!G18*Q_Sim!$S$7</f>
        <v>26113.379209682636</v>
      </c>
      <c r="I18" s="23">
        <f>'R'!H18*Q_Sim!$S$7</f>
        <v>26119.494716839657</v>
      </c>
      <c r="J18" s="23">
        <f>'R'!I18*Q_Sim!$S$7</f>
        <v>26224.811094995064</v>
      </c>
      <c r="K18" s="23">
        <f>'R'!J18*Q_Sim!$S$7</f>
        <v>26213.167351016607</v>
      </c>
      <c r="L18" s="23">
        <f>'R'!K18*Q_Sim!$S$7</f>
        <v>26250.183787104808</v>
      </c>
      <c r="M18" s="23">
        <f>'R'!L18*Q_Sim!$S$7</f>
        <v>26236.137846822672</v>
      </c>
      <c r="N18" s="23">
        <f>'R'!M18*Q_Sim!$S$7</f>
        <v>26235.871113653928</v>
      </c>
      <c r="O18" s="23">
        <f>'R'!N18*Q_Sim!$S$7</f>
        <v>26210.696496576911</v>
      </c>
      <c r="R18" t="str">
        <f t="shared" si="1"/>
        <v>j30j25</v>
      </c>
      <c r="S18" s="1" t="s">
        <v>17</v>
      </c>
      <c r="T18" s="1" t="s">
        <v>15</v>
      </c>
      <c r="U18" s="23">
        <f>F!C18*Q_Sim!$S$7</f>
        <v>6.1062210698910011</v>
      </c>
      <c r="V18" s="23">
        <f>F!D18*Q_Sim!$S$7</f>
        <v>29.173570281196838</v>
      </c>
      <c r="W18" s="23">
        <f>F!E18*Q_Sim!$S$7</f>
        <v>29.173570281196838</v>
      </c>
      <c r="X18" s="23">
        <f>F!F18*Q_Sim!$S$7</f>
        <v>371.89254411811362</v>
      </c>
      <c r="Y18" s="23">
        <f>F!G18*Q_Sim!$S$7</f>
        <v>371.20114871617039</v>
      </c>
      <c r="Z18" s="23">
        <f>F!H18*Q_Sim!$S$7</f>
        <v>371.21834966964059</v>
      </c>
      <c r="AA18" s="23">
        <f>F!I18*Q_Sim!$S$7</f>
        <v>371.57926296593092</v>
      </c>
      <c r="AB18" s="23">
        <f>F!J18*Q_Sim!$S$7</f>
        <v>371.53262231356115</v>
      </c>
      <c r="AC18" s="23">
        <f>F!K18*Q_Sim!$S$7</f>
        <v>29.173570281196838</v>
      </c>
      <c r="AD18" s="23">
        <f>F!L18*Q_Sim!$S$7</f>
        <v>29.173570281196838</v>
      </c>
      <c r="AE18" s="23">
        <f>F!M18*Q_Sim!$S$7</f>
        <v>29.173570281196838</v>
      </c>
      <c r="AF18" s="23">
        <f>F!N18*Q_Sim!$S$7</f>
        <v>29.173570281196838</v>
      </c>
    </row>
    <row r="19" spans="1:32" x14ac:dyDescent="0.25">
      <c r="A19" t="str">
        <f t="shared" si="0"/>
        <v>j31j30</v>
      </c>
      <c r="B19" s="1" t="s">
        <v>18</v>
      </c>
      <c r="C19" s="1" t="s">
        <v>17</v>
      </c>
      <c r="D19" s="23">
        <f>'R'!C19*Q_Sim!$S$7</f>
        <v>6933.4399819293421</v>
      </c>
      <c r="E19" s="23">
        <f>'R'!D19*Q_Sim!$S$7</f>
        <v>6939.3108009716962</v>
      </c>
      <c r="F19" s="23">
        <f>'R'!E19*Q_Sim!$S$7</f>
        <v>12472.368465476684</v>
      </c>
      <c r="G19" s="23">
        <f>'R'!F19*Q_Sim!$S$7</f>
        <v>13699.478668392272</v>
      </c>
      <c r="H19" s="23">
        <f>'R'!G19*Q_Sim!$S$7</f>
        <v>13691.089784349704</v>
      </c>
      <c r="I19" s="23">
        <f>'R'!H19*Q_Sim!$S$7</f>
        <v>13230.233712463763</v>
      </c>
      <c r="J19" s="23">
        <f>'R'!I19*Q_Sim!$S$7</f>
        <v>12745.284546331875</v>
      </c>
      <c r="K19" s="23">
        <f>'R'!J19*Q_Sim!$S$7</f>
        <v>12745.284546331875</v>
      </c>
      <c r="L19" s="23">
        <f>'R'!K19*Q_Sim!$S$7</f>
        <v>4436.2409065642214</v>
      </c>
      <c r="M19" s="23">
        <f>'R'!L19*Q_Sim!$S$7</f>
        <v>6252.6713462488015</v>
      </c>
      <c r="N19" s="23">
        <f>'R'!M19*Q_Sim!$S$7</f>
        <v>6486.9049864662975</v>
      </c>
      <c r="O19" s="23">
        <f>'R'!N19*Q_Sim!$S$7</f>
        <v>12818.296522419005</v>
      </c>
      <c r="R19" t="str">
        <f t="shared" si="1"/>
        <v>j31j30</v>
      </c>
      <c r="S19" s="1" t="s">
        <v>18</v>
      </c>
      <c r="T19" s="1" t="s">
        <v>17</v>
      </c>
      <c r="U19" s="23">
        <f>F!C19*Q_Sim!$S$7</f>
        <v>6.1062210698910011</v>
      </c>
      <c r="V19" s="23">
        <f>F!D19*Q_Sim!$S$7</f>
        <v>101.15596355486782</v>
      </c>
      <c r="W19" s="23">
        <f>F!E19*Q_Sim!$S$7</f>
        <v>101.15596355486782</v>
      </c>
      <c r="X19" s="23">
        <f>F!F19*Q_Sim!$S$7</f>
        <v>4189.9900020181758</v>
      </c>
      <c r="Y19" s="23">
        <f>F!G19*Q_Sim!$S$7</f>
        <v>4169.8323355779212</v>
      </c>
      <c r="Z19" s="23">
        <f>F!H19*Q_Sim!$S$7</f>
        <v>3505.8097540938757</v>
      </c>
      <c r="AA19" s="23">
        <f>F!I19*Q_Sim!$S$7</f>
        <v>3306.436679685296</v>
      </c>
      <c r="AB19" s="23">
        <f>F!J19*Q_Sim!$S$7</f>
        <v>3306.436679685296</v>
      </c>
      <c r="AC19" s="23">
        <f>F!K19*Q_Sim!$S$7</f>
        <v>101.15596355486782</v>
      </c>
      <c r="AD19" s="23">
        <f>F!L19*Q_Sim!$S$7</f>
        <v>101.15596355486782</v>
      </c>
      <c r="AE19" s="23">
        <f>F!M19*Q_Sim!$S$7</f>
        <v>101.15596355486782</v>
      </c>
      <c r="AF19" s="23">
        <f>F!N19*Q_Sim!$S$7</f>
        <v>101.15596355486782</v>
      </c>
    </row>
    <row r="20" spans="1:32" x14ac:dyDescent="0.25">
      <c r="A20" s="23" t="str">
        <f t="shared" si="0"/>
        <v>j32j29</v>
      </c>
      <c r="B20" s="1" t="s">
        <v>19</v>
      </c>
      <c r="C20" s="1" t="s">
        <v>16</v>
      </c>
      <c r="D20" s="23">
        <f>'R'!C20*Q_Sim!$S$7</f>
        <v>2337.1374218511728</v>
      </c>
      <c r="E20" s="23">
        <f>'R'!D20*Q_Sim!$S$7</f>
        <v>2186.1424019822321</v>
      </c>
      <c r="F20" s="23">
        <f>'R'!E20*Q_Sim!$S$7</f>
        <v>2186.1424019822321</v>
      </c>
      <c r="G20" s="23">
        <f>'R'!F20*Q_Sim!$S$7</f>
        <v>10405.438022305923</v>
      </c>
      <c r="H20" s="23">
        <f>'R'!G20*Q_Sim!$S$7</f>
        <v>10565.525315358198</v>
      </c>
      <c r="I20" s="23">
        <f>'R'!H20*Q_Sim!$S$7</f>
        <v>10682.892743365685</v>
      </c>
      <c r="J20" s="23">
        <f>'R'!I20*Q_Sim!$S$7</f>
        <v>10614.29743178699</v>
      </c>
      <c r="K20" s="23">
        <f>'R'!J20*Q_Sim!$S$7</f>
        <v>10538.918197496161</v>
      </c>
      <c r="L20" s="23">
        <f>'R'!K20*Q_Sim!$S$7</f>
        <v>2186.1424019822321</v>
      </c>
      <c r="M20" s="23">
        <f>'R'!L20*Q_Sim!$S$7</f>
        <v>2186.1424019822321</v>
      </c>
      <c r="N20" s="23">
        <f>'R'!M20*Q_Sim!$S$7</f>
        <v>2186.1424019822321</v>
      </c>
      <c r="O20" s="23">
        <f>'R'!N20*Q_Sim!$S$7</f>
        <v>9333.2757079393305</v>
      </c>
      <c r="R20" s="23" t="str">
        <f t="shared" si="1"/>
        <v>j32j29</v>
      </c>
      <c r="S20" s="1" t="s">
        <v>19</v>
      </c>
      <c r="T20" s="1" t="s">
        <v>16</v>
      </c>
      <c r="U20" s="23">
        <f>F!C20*Q_Sim!$S$7</f>
        <v>6.1062210698910011</v>
      </c>
      <c r="V20" s="23">
        <f>F!D20*Q_Sim!$S$7</f>
        <v>13.64270230098257</v>
      </c>
      <c r="W20" s="23">
        <f>F!E20*Q_Sim!$S$7</f>
        <v>13.64270230098257</v>
      </c>
      <c r="X20" s="23">
        <f>F!F20*Q_Sim!$S$7</f>
        <v>445.93249584863497</v>
      </c>
      <c r="Y20" s="23">
        <f>F!G20*Q_Sim!$S$7</f>
        <v>452.24374638289305</v>
      </c>
      <c r="Z20" s="23">
        <f>F!H20*Q_Sim!$S$7</f>
        <v>460.31689517309331</v>
      </c>
      <c r="AA20" s="23">
        <f>F!I20*Q_Sim!$S$7</f>
        <v>455.15623263893741</v>
      </c>
      <c r="AB20" s="23">
        <f>F!J20*Q_Sim!$S$7</f>
        <v>450.8833112488112</v>
      </c>
      <c r="AC20" s="23">
        <f>F!K20*Q_Sim!$S$7</f>
        <v>13.64270230098257</v>
      </c>
      <c r="AD20" s="23">
        <f>F!L20*Q_Sim!$S$7</f>
        <v>13.64270230098257</v>
      </c>
      <c r="AE20" s="23">
        <f>F!M20*Q_Sim!$S$7</f>
        <v>13.64270230098257</v>
      </c>
      <c r="AF20" s="23">
        <f>F!N20*Q_Sim!$S$7</f>
        <v>13.64270230098257</v>
      </c>
    </row>
    <row r="21" spans="1:32" x14ac:dyDescent="0.25">
      <c r="A21" s="23" t="str">
        <f t="shared" si="0"/>
        <v>j33j43</v>
      </c>
      <c r="B21" s="1" t="s">
        <v>20</v>
      </c>
      <c r="C21" s="1" t="s">
        <v>167</v>
      </c>
      <c r="D21" s="23">
        <f>'R'!C21*Q_Sim!$S$7</f>
        <v>6751.953323025492</v>
      </c>
      <c r="E21" s="23">
        <f>'R'!D21*Q_Sim!$S$7</f>
        <v>8693.1809200818898</v>
      </c>
      <c r="F21" s="23">
        <f>'R'!E21*Q_Sim!$S$7</f>
        <v>16723.951580062068</v>
      </c>
      <c r="G21" s="23">
        <f>'R'!F21*Q_Sim!$S$7</f>
        <v>26186.358399927194</v>
      </c>
      <c r="H21" s="23">
        <f>'R'!G21*Q_Sim!$S$7</f>
        <v>24972.787411627018</v>
      </c>
      <c r="I21" s="23">
        <f>'R'!H21*Q_Sim!$S$7</f>
        <v>24532.632795964942</v>
      </c>
      <c r="J21" s="23">
        <f>'R'!I21*Q_Sim!$S$7</f>
        <v>24327.877144780574</v>
      </c>
      <c r="K21" s="23">
        <f>'R'!J21*Q_Sim!$S$7</f>
        <v>24289.652308582718</v>
      </c>
      <c r="L21" s="23">
        <f>'R'!K21*Q_Sim!$S$7</f>
        <v>6328.2441290482375</v>
      </c>
      <c r="M21" s="23">
        <f>'R'!L21*Q_Sim!$S$7</f>
        <v>6132.9159040263939</v>
      </c>
      <c r="N21" s="23">
        <f>'R'!M21*Q_Sim!$S$7</f>
        <v>6316.5163578795818</v>
      </c>
      <c r="O21" s="23">
        <f>'R'!N21*Q_Sim!$S$7</f>
        <v>5339.5177667451917</v>
      </c>
      <c r="R21" s="23" t="str">
        <f t="shared" si="1"/>
        <v>j33j43</v>
      </c>
      <c r="S21" s="1" t="s">
        <v>20</v>
      </c>
      <c r="T21" s="1" t="s">
        <v>167</v>
      </c>
      <c r="U21" s="23">
        <f>F!C21*Q_Sim!$S$7</f>
        <v>6.1062210698910011</v>
      </c>
      <c r="V21" s="23">
        <f>F!D21*Q_Sim!$S$7</f>
        <v>33.522420927173208</v>
      </c>
      <c r="W21" s="23">
        <f>F!E21*Q_Sim!$S$7</f>
        <v>33.522420927173208</v>
      </c>
      <c r="X21" s="23">
        <f>F!F21*Q_Sim!$S$7</f>
        <v>1506.0076684387311</v>
      </c>
      <c r="Y21" s="23">
        <f>F!G21*Q_Sim!$S$7</f>
        <v>1150.7291783159076</v>
      </c>
      <c r="Z21" s="23">
        <f>F!H21*Q_Sim!$S$7</f>
        <v>1112.4076864754184</v>
      </c>
      <c r="AA21" s="23">
        <f>F!I21*Q_Sim!$S$7</f>
        <v>1102.2482165816041</v>
      </c>
      <c r="AB21" s="23">
        <f>F!J21*Q_Sim!$S$7</f>
        <v>1100.7325954913399</v>
      </c>
      <c r="AC21" s="23">
        <f>F!K21*Q_Sim!$S$7</f>
        <v>33.522420927173208</v>
      </c>
      <c r="AD21" s="23">
        <f>F!L21*Q_Sim!$S$7</f>
        <v>33.522420927173208</v>
      </c>
      <c r="AE21" s="23">
        <f>F!M21*Q_Sim!$S$7</f>
        <v>33.522420927173208</v>
      </c>
      <c r="AF21" s="23">
        <f>F!N21*Q_Sim!$S$7</f>
        <v>33.522420927173208</v>
      </c>
    </row>
    <row r="22" spans="1:32" x14ac:dyDescent="0.25">
      <c r="A22" s="23" t="str">
        <f t="shared" si="0"/>
        <v>j34j33</v>
      </c>
      <c r="B22" s="1" t="s">
        <v>21</v>
      </c>
      <c r="C22" s="1" t="s">
        <v>20</v>
      </c>
      <c r="D22" s="23">
        <f>'R'!C22*Q_Sim!$S$7</f>
        <v>14474.942663666747</v>
      </c>
      <c r="E22" s="23">
        <f>'R'!D22*Q_Sim!$S$7</f>
        <v>15095.338456836864</v>
      </c>
      <c r="F22" s="23">
        <f>'R'!E22*Q_Sim!$S$7</f>
        <v>27131.602654025221</v>
      </c>
      <c r="G22" s="23">
        <f>'R'!F22*Q_Sim!$S$7</f>
        <v>29800.980689990214</v>
      </c>
      <c r="H22" s="23">
        <f>'R'!G22*Q_Sim!$S$7</f>
        <v>30632.898600398526</v>
      </c>
      <c r="I22" s="23">
        <f>'R'!H22*Q_Sim!$S$7</f>
        <v>29513.695208926787</v>
      </c>
      <c r="J22" s="23">
        <f>'R'!I22*Q_Sim!$S$7</f>
        <v>28530.187957786449</v>
      </c>
      <c r="K22" s="23">
        <f>'R'!J22*Q_Sim!$S$7</f>
        <v>28470.851666377901</v>
      </c>
      <c r="L22" s="23">
        <f>'R'!K22*Q_Sim!$S$7</f>
        <v>16683.945784117241</v>
      </c>
      <c r="M22" s="23">
        <f>'R'!L22*Q_Sim!$S$7</f>
        <v>13601.666352481972</v>
      </c>
      <c r="N22" s="23">
        <f>'R'!M22*Q_Sim!$S$7</f>
        <v>14111.203420134992</v>
      </c>
      <c r="O22" s="23">
        <f>'R'!N22*Q_Sim!$S$7</f>
        <v>13249.378692444801</v>
      </c>
      <c r="R22" s="23" t="str">
        <f t="shared" si="1"/>
        <v>j34j33</v>
      </c>
      <c r="S22" s="1" t="s">
        <v>21</v>
      </c>
      <c r="T22" s="1" t="s">
        <v>20</v>
      </c>
      <c r="U22" s="23">
        <f>F!C22*Q_Sim!$S$7</f>
        <v>6.1062210698910011</v>
      </c>
      <c r="V22" s="23">
        <f>F!D22*Q_Sim!$S$7</f>
        <v>91.218516199095092</v>
      </c>
      <c r="W22" s="23">
        <f>F!E22*Q_Sim!$S$7</f>
        <v>91.218516199095092</v>
      </c>
      <c r="X22" s="23">
        <f>F!F22*Q_Sim!$S$7</f>
        <v>3778.3701270941933</v>
      </c>
      <c r="Y22" s="23">
        <f>F!G22*Q_Sim!$S$7</f>
        <v>5129.7457961494065</v>
      </c>
      <c r="Z22" s="23">
        <f>F!H22*Q_Sim!$S$7</f>
        <v>3530.1527015706506</v>
      </c>
      <c r="AA22" s="23">
        <f>F!I22*Q_Sim!$S$7</f>
        <v>3092.4848178518309</v>
      </c>
      <c r="AB22" s="23">
        <f>F!J22*Q_Sim!$S$7</f>
        <v>3079.1453583128114</v>
      </c>
      <c r="AC22" s="23">
        <f>F!K22*Q_Sim!$S$7</f>
        <v>91.218516199095092</v>
      </c>
      <c r="AD22" s="23">
        <f>F!L22*Q_Sim!$S$7</f>
        <v>91.218516199095092</v>
      </c>
      <c r="AE22" s="23">
        <f>F!M22*Q_Sim!$S$7</f>
        <v>91.218516199095092</v>
      </c>
      <c r="AF22" s="23">
        <f>F!N22*Q_Sim!$S$7</f>
        <v>91.218516199095092</v>
      </c>
    </row>
    <row r="23" spans="1:32" x14ac:dyDescent="0.25">
      <c r="A23" s="23" t="str">
        <f t="shared" si="0"/>
        <v>j35j40</v>
      </c>
      <c r="B23" s="1" t="s">
        <v>165</v>
      </c>
      <c r="C23" s="1" t="s">
        <v>168</v>
      </c>
      <c r="D23" s="23">
        <f>'R'!C23*Q_Sim!$S$7</f>
        <v>20965.183072419841</v>
      </c>
      <c r="E23" s="23">
        <f>'R'!D23*Q_Sim!$S$7</f>
        <v>22045.03778216205</v>
      </c>
      <c r="F23" s="23">
        <f>'R'!E23*Q_Sim!$S$7</f>
        <v>34798.841648245885</v>
      </c>
      <c r="G23" s="23">
        <f>'R'!F23*Q_Sim!$S$7</f>
        <v>34319.86469901121</v>
      </c>
      <c r="H23" s="23">
        <f>'R'!G23*Q_Sim!$S$7</f>
        <v>32616.461941185076</v>
      </c>
      <c r="I23" s="23">
        <f>'R'!H23*Q_Sim!$S$7</f>
        <v>41115.279293443658</v>
      </c>
      <c r="J23" s="23">
        <f>'R'!I23*Q_Sim!$S$7</f>
        <v>42537.382917998963</v>
      </c>
      <c r="K23" s="23">
        <f>'R'!J23*Q_Sim!$S$7</f>
        <v>41042.662423639376</v>
      </c>
      <c r="L23" s="23">
        <f>'R'!K23*Q_Sim!$S$7</f>
        <v>23114.754587665331</v>
      </c>
      <c r="M23" s="23">
        <f>'R'!L23*Q_Sim!$S$7</f>
        <v>19901.464363819432</v>
      </c>
      <c r="N23" s="23">
        <f>'R'!M23*Q_Sim!$S$7</f>
        <v>20964.281085331597</v>
      </c>
      <c r="O23" s="23">
        <f>'R'!N23*Q_Sim!$S$7</f>
        <v>21110.300310585466</v>
      </c>
      <c r="R23" s="23" t="str">
        <f t="shared" si="1"/>
        <v>j35j40</v>
      </c>
      <c r="S23" s="1" t="s">
        <v>165</v>
      </c>
      <c r="T23" s="1" t="s">
        <v>168</v>
      </c>
      <c r="U23" s="23">
        <f>F!C23*Q_Sim!$S$7</f>
        <v>6.1062210698910011</v>
      </c>
      <c r="V23" s="23">
        <f>F!D23*Q_Sim!$S$7</f>
        <v>646.34508786544052</v>
      </c>
      <c r="W23" s="23">
        <f>F!E23*Q_Sim!$S$7</f>
        <v>646.34508786544052</v>
      </c>
      <c r="X23" s="23">
        <f>F!F23*Q_Sim!$S$7</f>
        <v>9912.1014753398886</v>
      </c>
      <c r="Y23" s="23">
        <f>F!G23*Q_Sim!$S$7</f>
        <v>9774.6524423614192</v>
      </c>
      <c r="Z23" s="23">
        <f>F!H23*Q_Sim!$S$7</f>
        <v>14165.37896977628</v>
      </c>
      <c r="AA23" s="23">
        <f>F!I23*Q_Sim!$S$7</f>
        <v>18024.115269361933</v>
      </c>
      <c r="AB23" s="23">
        <f>F!J23*Q_Sim!$S$7</f>
        <v>14026.216778571908</v>
      </c>
      <c r="AC23" s="23">
        <f>F!K23*Q_Sim!$S$7</f>
        <v>646.34508786544052</v>
      </c>
      <c r="AD23" s="23">
        <f>F!L23*Q_Sim!$S$7</f>
        <v>646.34508786544052</v>
      </c>
      <c r="AE23" s="23">
        <f>F!M23*Q_Sim!$S$7</f>
        <v>646.34508786544052</v>
      </c>
      <c r="AF23" s="23">
        <f>F!N23*Q_Sim!$S$7</f>
        <v>646.34508786544052</v>
      </c>
    </row>
    <row r="24" spans="1:32" x14ac:dyDescent="0.25">
      <c r="A24" s="23" t="str">
        <f t="shared" si="0"/>
        <v>j37j1</v>
      </c>
      <c r="B24" s="1" t="s">
        <v>22</v>
      </c>
      <c r="C24" s="1" t="s">
        <v>0</v>
      </c>
      <c r="D24" s="23">
        <f>'R'!C24*Q_Sim!$S$7</f>
        <v>2505.30072679254</v>
      </c>
      <c r="E24" s="23">
        <f>'R'!D24*Q_Sim!$S$7</f>
        <v>2505.30072679254</v>
      </c>
      <c r="F24" s="23">
        <f>'R'!E24*Q_Sim!$S$7</f>
        <v>9587.8869124172452</v>
      </c>
      <c r="G24" s="23">
        <f>'R'!F24*Q_Sim!$S$7</f>
        <v>12817.400687463147</v>
      </c>
      <c r="H24" s="23">
        <f>'R'!G24*Q_Sim!$S$7</f>
        <v>12809.5597999247</v>
      </c>
      <c r="I24" s="23">
        <f>'R'!H24*Q_Sim!$S$7</f>
        <v>12354.110482212653</v>
      </c>
      <c r="J24" s="23">
        <f>'R'!I24*Q_Sim!$S$7</f>
        <v>11662.058175565151</v>
      </c>
      <c r="K24" s="23">
        <f>'R'!J24*Q_Sim!$S$7</f>
        <v>11662.058175565151</v>
      </c>
      <c r="L24" s="23">
        <f>'R'!K24*Q_Sim!$S$7</f>
        <v>4150.5664351513369</v>
      </c>
      <c r="M24" s="23">
        <f>'R'!L24*Q_Sim!$S$7</f>
        <v>2505.30072679254</v>
      </c>
      <c r="N24" s="23">
        <f>'R'!M24*Q_Sim!$S$7</f>
        <v>2505.30072679254</v>
      </c>
      <c r="O24" s="23">
        <f>'R'!N24*Q_Sim!$S$7</f>
        <v>5698.5090874817552</v>
      </c>
      <c r="R24" s="23" t="str">
        <f t="shared" si="1"/>
        <v>j37j1</v>
      </c>
      <c r="S24" s="1" t="s">
        <v>22</v>
      </c>
      <c r="T24" s="1" t="s">
        <v>0</v>
      </c>
      <c r="U24" s="23">
        <f>F!C24*Q_Sim!$S$7</f>
        <v>6.1062210698910011</v>
      </c>
      <c r="V24" s="23">
        <f>F!D24*Q_Sim!$S$7</f>
        <v>39.358258528089436</v>
      </c>
      <c r="W24" s="23">
        <f>F!E24*Q_Sim!$S$7</f>
        <v>39.358258528089436</v>
      </c>
      <c r="X24" s="23">
        <f>F!F24*Q_Sim!$S$7</f>
        <v>1630.2618642952514</v>
      </c>
      <c r="Y24" s="23">
        <f>F!G24*Q_Sim!$S$7</f>
        <v>1622.4188205517337</v>
      </c>
      <c r="Z24" s="23">
        <f>F!H24*Q_Sim!$S$7</f>
        <v>1354.7960778608874</v>
      </c>
      <c r="AA24" s="23">
        <f>F!I24*Q_Sim!$S$7</f>
        <v>1286.4846033049243</v>
      </c>
      <c r="AB24" s="23">
        <f>F!J24*Q_Sim!$S$7</f>
        <v>1286.4846033049243</v>
      </c>
      <c r="AC24" s="23">
        <f>F!K24*Q_Sim!$S$7</f>
        <v>39.358258528089436</v>
      </c>
      <c r="AD24" s="23">
        <f>F!L24*Q_Sim!$S$7</f>
        <v>39.358258528089436</v>
      </c>
      <c r="AE24" s="23">
        <f>F!M24*Q_Sim!$S$7</f>
        <v>39.358258528089436</v>
      </c>
      <c r="AF24" s="23">
        <f>F!N24*Q_Sim!$S$7</f>
        <v>39.358258528089436</v>
      </c>
    </row>
    <row r="25" spans="1:32" x14ac:dyDescent="0.25">
      <c r="A25" s="23" t="str">
        <f t="shared" si="0"/>
        <v>j40j32</v>
      </c>
      <c r="B25" s="1" t="s">
        <v>168</v>
      </c>
      <c r="C25" s="1" t="s">
        <v>19</v>
      </c>
      <c r="D25" s="23">
        <f>'R'!C25*Q_Sim!$S$7</f>
        <v>3616.8477135624344</v>
      </c>
      <c r="E25" s="23">
        <f>'R'!D25*Q_Sim!$S$7</f>
        <v>3383.1746795053587</v>
      </c>
      <c r="F25" s="23">
        <f>'R'!E25*Q_Sim!$S$7</f>
        <v>3383.1746795053587</v>
      </c>
      <c r="G25" s="23">
        <f>'R'!F25*Q_Sim!$S$7</f>
        <v>16102.983233986894</v>
      </c>
      <c r="H25" s="23">
        <f>'R'!G25*Q_Sim!$S$7</f>
        <v>16102.983233986894</v>
      </c>
      <c r="I25" s="23">
        <f>'R'!H25*Q_Sim!$S$7</f>
        <v>16102.983233986894</v>
      </c>
      <c r="J25" s="23">
        <f>'R'!I25*Q_Sim!$S$7</f>
        <v>16102.983233986894</v>
      </c>
      <c r="K25" s="23">
        <f>'R'!J25*Q_Sim!$S$7</f>
        <v>16102.983233986894</v>
      </c>
      <c r="L25" s="23">
        <f>'R'!K25*Q_Sim!$S$7</f>
        <v>3383.1746795053587</v>
      </c>
      <c r="M25" s="23">
        <f>'R'!L25*Q_Sim!$S$7</f>
        <v>3383.1746795053587</v>
      </c>
      <c r="N25" s="23">
        <f>'R'!M25*Q_Sim!$S$7</f>
        <v>3383.1746795053587</v>
      </c>
      <c r="O25" s="23">
        <f>'R'!N25*Q_Sim!$S$7</f>
        <v>14443.753537423696</v>
      </c>
      <c r="R25" s="23" t="str">
        <f t="shared" si="1"/>
        <v>j40j32</v>
      </c>
      <c r="S25" s="1" t="s">
        <v>168</v>
      </c>
      <c r="T25" s="1" t="s">
        <v>19</v>
      </c>
      <c r="U25" s="23">
        <f>F!C25*Q_Sim!$S$7</f>
        <v>6.1062210698910011</v>
      </c>
      <c r="V25" s="23">
        <f>F!D25*Q_Sim!$S$7</f>
        <v>36.819536056071549</v>
      </c>
      <c r="W25" s="23">
        <f>F!E25*Q_Sim!$S$7</f>
        <v>36.819536056071549</v>
      </c>
      <c r="X25" s="23">
        <f>F!F25*Q_Sim!$S$7</f>
        <v>1203.5025940784667</v>
      </c>
      <c r="Y25" s="23">
        <f>F!G25*Q_Sim!$S$7</f>
        <v>1203.5025940784667</v>
      </c>
      <c r="Z25" s="23">
        <f>F!H25*Q_Sim!$S$7</f>
        <v>1203.5025940784667</v>
      </c>
      <c r="AA25" s="23">
        <f>F!I25*Q_Sim!$S$7</f>
        <v>1203.5025940784667</v>
      </c>
      <c r="AB25" s="23">
        <f>F!J25*Q_Sim!$S$7</f>
        <v>1203.5025940784667</v>
      </c>
      <c r="AC25" s="23">
        <f>F!K25*Q_Sim!$S$7</f>
        <v>36.819536056071549</v>
      </c>
      <c r="AD25" s="23">
        <f>F!L25*Q_Sim!$S$7</f>
        <v>36.819536056071549</v>
      </c>
      <c r="AE25" s="23">
        <f>F!M25*Q_Sim!$S$7</f>
        <v>36.819536056071549</v>
      </c>
      <c r="AF25" s="23">
        <f>F!N25*Q_Sim!$S$7</f>
        <v>36.819536056071549</v>
      </c>
    </row>
    <row r="26" spans="1:32" x14ac:dyDescent="0.25">
      <c r="A26" s="23" t="str">
        <f t="shared" si="0"/>
        <v>j43j45</v>
      </c>
      <c r="B26" s="1" t="s">
        <v>167</v>
      </c>
      <c r="C26" s="1" t="s">
        <v>169</v>
      </c>
      <c r="D26" s="23">
        <f>'R'!C26*Q_Sim!$S$7</f>
        <v>4671.3755758097568</v>
      </c>
      <c r="E26" s="23">
        <f>'R'!D26*Q_Sim!$S$7</f>
        <v>4675.3310150658754</v>
      </c>
      <c r="F26" s="23">
        <f>'R'!E26*Q_Sim!$S$7</f>
        <v>4475.4533867149312</v>
      </c>
      <c r="G26" s="23">
        <f>'R'!F26*Q_Sim!$S$7</f>
        <v>8587.0810292804872</v>
      </c>
      <c r="H26" s="23">
        <f>'R'!G26*Q_Sim!$S$7</f>
        <v>8587.0810292804872</v>
      </c>
      <c r="I26" s="23">
        <f>'R'!H26*Q_Sim!$S$7</f>
        <v>8625.2410820625464</v>
      </c>
      <c r="J26" s="23">
        <f>'R'!I26*Q_Sim!$S$7</f>
        <v>8587.0810292804872</v>
      </c>
      <c r="K26" s="23">
        <f>'R'!J26*Q_Sim!$S$7</f>
        <v>8587.0810292804872</v>
      </c>
      <c r="L26" s="23">
        <f>'R'!K26*Q_Sim!$S$7</f>
        <v>1804.1126098800357</v>
      </c>
      <c r="M26" s="23">
        <f>'R'!L26*Q_Sim!$S$7</f>
        <v>4212.7106150134159</v>
      </c>
      <c r="N26" s="23">
        <f>'R'!M26*Q_Sim!$S$7</f>
        <v>4370.5245297219626</v>
      </c>
      <c r="O26" s="23">
        <f>'R'!N26*Q_Sim!$S$7</f>
        <v>7702.2797695670033</v>
      </c>
      <c r="R26" s="23" t="str">
        <f t="shared" si="1"/>
        <v>j43j45</v>
      </c>
      <c r="S26" s="1" t="s">
        <v>167</v>
      </c>
      <c r="T26" s="1" t="s">
        <v>169</v>
      </c>
      <c r="U26" s="23">
        <f>F!C26*Q_Sim!$S$7</f>
        <v>6.1062210698910011</v>
      </c>
      <c r="V26" s="23">
        <f>F!D26*Q_Sim!$S$7</f>
        <v>16.80944961003874</v>
      </c>
      <c r="W26" s="23">
        <f>F!E26*Q_Sim!$S$7</f>
        <v>16.80944961003874</v>
      </c>
      <c r="X26" s="23">
        <f>F!F26*Q_Sim!$S$7</f>
        <v>549.44245304733897</v>
      </c>
      <c r="Y26" s="23">
        <f>F!G26*Q_Sim!$S$7</f>
        <v>549.44245304733897</v>
      </c>
      <c r="Z26" s="23">
        <f>F!H26*Q_Sim!$S$7</f>
        <v>551.18696205959236</v>
      </c>
      <c r="AA26" s="23">
        <f>F!I26*Q_Sim!$S$7</f>
        <v>549.44245304733897</v>
      </c>
      <c r="AB26" s="23">
        <f>F!J26*Q_Sim!$S$7</f>
        <v>549.44245304733897</v>
      </c>
      <c r="AC26" s="23">
        <f>F!K26*Q_Sim!$S$7</f>
        <v>16.80944961003874</v>
      </c>
      <c r="AD26" s="23">
        <f>F!L26*Q_Sim!$S$7</f>
        <v>16.80944961003874</v>
      </c>
      <c r="AE26" s="23">
        <f>F!M26*Q_Sim!$S$7</f>
        <v>16.80944961003874</v>
      </c>
      <c r="AF26" s="23">
        <f>F!N26*Q_Sim!$S$7</f>
        <v>16.80944961003874</v>
      </c>
    </row>
    <row r="27" spans="1:32" x14ac:dyDescent="0.25">
      <c r="A27" s="23" t="str">
        <f t="shared" si="0"/>
        <v>j45j32</v>
      </c>
      <c r="B27" s="1" t="s">
        <v>169</v>
      </c>
      <c r="C27" s="1" t="s">
        <v>19</v>
      </c>
      <c r="D27" s="23">
        <f>'R'!C27*Q_Sim!$S$7</f>
        <v>0</v>
      </c>
      <c r="E27" s="23">
        <f>'R'!D27*Q_Sim!$S$7</f>
        <v>0</v>
      </c>
      <c r="F27" s="23">
        <f>'R'!E27*Q_Sim!$S$7</f>
        <v>0</v>
      </c>
      <c r="G27" s="23">
        <f>'R'!F27*Q_Sim!$S$7</f>
        <v>0</v>
      </c>
      <c r="H27" s="23">
        <f>'R'!G27*Q_Sim!$S$7</f>
        <v>0</v>
      </c>
      <c r="I27" s="23">
        <f>'R'!H27*Q_Sim!$S$7</f>
        <v>0</v>
      </c>
      <c r="J27" s="23">
        <f>'R'!I27*Q_Sim!$S$7</f>
        <v>0</v>
      </c>
      <c r="K27" s="23">
        <f>'R'!J27*Q_Sim!$S$7</f>
        <v>0</v>
      </c>
      <c r="L27" s="23">
        <f>'R'!K27*Q_Sim!$S$7</f>
        <v>0</v>
      </c>
      <c r="M27" s="23">
        <f>'R'!L27*Q_Sim!$S$7</f>
        <v>0</v>
      </c>
      <c r="N27" s="23">
        <f>'R'!M27*Q_Sim!$S$7</f>
        <v>0</v>
      </c>
      <c r="O27" s="23">
        <f>'R'!N27*Q_Sim!$S$7</f>
        <v>0</v>
      </c>
      <c r="R27" s="23" t="str">
        <f t="shared" si="1"/>
        <v>j45j32</v>
      </c>
      <c r="S27" s="1" t="s">
        <v>169</v>
      </c>
      <c r="T27" s="1" t="s">
        <v>19</v>
      </c>
      <c r="U27" s="23">
        <f>F!C27*Q_Sim!$S$7</f>
        <v>0</v>
      </c>
      <c r="V27" s="23">
        <f>F!D27*Q_Sim!$S$7</f>
        <v>0</v>
      </c>
      <c r="W27" s="23">
        <f>F!E27*Q_Sim!$S$7</f>
        <v>0</v>
      </c>
      <c r="X27" s="23">
        <f>F!F27*Q_Sim!$S$7</f>
        <v>0</v>
      </c>
      <c r="Y27" s="23">
        <f>F!G27*Q_Sim!$S$7</f>
        <v>0</v>
      </c>
      <c r="Z27" s="23">
        <f>F!H27*Q_Sim!$S$7</f>
        <v>0</v>
      </c>
      <c r="AA27" s="23">
        <f>F!I27*Q_Sim!$S$7</f>
        <v>0</v>
      </c>
      <c r="AB27" s="23">
        <f>F!J27*Q_Sim!$S$7</f>
        <v>0</v>
      </c>
      <c r="AC27" s="23">
        <f>F!K27*Q_Sim!$S$7</f>
        <v>0</v>
      </c>
      <c r="AD27" s="23">
        <f>F!L27*Q_Sim!$S$7</f>
        <v>0</v>
      </c>
      <c r="AE27" s="23">
        <f>F!M27*Q_Sim!$S$7</f>
        <v>0</v>
      </c>
      <c r="AF27" s="23">
        <f>F!N27*Q_Sim!$S$7</f>
        <v>0</v>
      </c>
    </row>
    <row r="30" spans="1:32" x14ac:dyDescent="0.25">
      <c r="A30" t="s">
        <v>197</v>
      </c>
    </row>
    <row r="33" spans="1:15" x14ac:dyDescent="0.25">
      <c r="A33" t="s">
        <v>161</v>
      </c>
    </row>
    <row r="34" spans="1:15" x14ac:dyDescent="0.25">
      <c r="A34" s="23" t="str">
        <f>B34&amp;C34</f>
        <v>j21j23</v>
      </c>
      <c r="B34" s="1" t="s">
        <v>12</v>
      </c>
      <c r="C34" s="1" t="s">
        <v>13</v>
      </c>
      <c r="D34" s="23">
        <f>W!C14*Q_Sim!$S$7</f>
        <v>0</v>
      </c>
      <c r="E34" s="23">
        <f>W!D14*Q_Sim!$S$7</f>
        <v>0</v>
      </c>
      <c r="F34" s="23">
        <f>W!E14*Q_Sim!$S$7</f>
        <v>0</v>
      </c>
      <c r="G34" s="23">
        <f>W!F14*Q_Sim!$S$7</f>
        <v>0</v>
      </c>
      <c r="H34" s="23">
        <f>W!G14*Q_Sim!$S$7</f>
        <v>0</v>
      </c>
      <c r="I34" s="23">
        <f>W!H14*Q_Sim!$S$7</f>
        <v>0</v>
      </c>
      <c r="J34" s="23">
        <f>W!I14*Q_Sim!$S$7</f>
        <v>0</v>
      </c>
      <c r="K34" s="23">
        <f>W!J14*Q_Sim!$S$7</f>
        <v>0</v>
      </c>
      <c r="L34" s="23">
        <f>W!K14*Q_Sim!$S$7</f>
        <v>0</v>
      </c>
      <c r="M34" s="23">
        <f>W!L14*Q_Sim!$S$7</f>
        <v>0</v>
      </c>
      <c r="N34" s="23">
        <f>W!M14*Q_Sim!$S$7</f>
        <v>0</v>
      </c>
      <c r="O34" s="23">
        <f>W!N14*Q_Sim!$S$7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90" zoomScaleNormal="90" workbookViewId="0">
      <selection activeCell="A12" sqref="A12"/>
    </sheetView>
  </sheetViews>
  <sheetFormatPr defaultRowHeight="15" x14ac:dyDescent="0.25"/>
  <cols>
    <col min="1" max="1" width="16.5703125" bestFit="1" customWidth="1"/>
    <col min="2" max="2" width="16.42578125" bestFit="1" customWidth="1"/>
    <col min="3" max="3" width="17.28515625" bestFit="1" customWidth="1"/>
    <col min="4" max="4" width="19.85546875" bestFit="1" customWidth="1"/>
    <col min="5" max="5" width="18.28515625" bestFit="1" customWidth="1"/>
    <col min="6" max="6" width="19.85546875" bestFit="1" customWidth="1"/>
    <col min="7" max="11" width="18.28515625" bestFit="1" customWidth="1"/>
    <col min="12" max="12" width="17.28515625" bestFit="1" customWidth="1"/>
    <col min="13" max="13" width="16.28515625" bestFit="1" customWidth="1"/>
  </cols>
  <sheetData>
    <row r="1" spans="1:14" x14ac:dyDescent="0.25">
      <c r="A1" t="s">
        <v>192</v>
      </c>
      <c r="B1" t="s">
        <v>23</v>
      </c>
      <c r="C1" s="22" t="s">
        <v>24</v>
      </c>
      <c r="D1" s="22" t="s">
        <v>25</v>
      </c>
      <c r="E1" s="22" t="s">
        <v>26</v>
      </c>
      <c r="F1" s="22" t="s">
        <v>27</v>
      </c>
      <c r="G1" s="22" t="s">
        <v>28</v>
      </c>
      <c r="H1" s="22" t="s">
        <v>29</v>
      </c>
      <c r="I1" s="22" t="s">
        <v>30</v>
      </c>
      <c r="J1" s="22" t="s">
        <v>31</v>
      </c>
      <c r="K1" s="22" t="s">
        <v>32</v>
      </c>
      <c r="L1" s="22" t="s">
        <v>33</v>
      </c>
      <c r="M1" s="22" t="s">
        <v>34</v>
      </c>
    </row>
    <row r="2" spans="1:14" x14ac:dyDescent="0.25">
      <c r="A2" t="s">
        <v>193</v>
      </c>
      <c r="B2" s="24">
        <v>0</v>
      </c>
      <c r="C2" s="24">
        <v>4258</v>
      </c>
      <c r="D2" s="24">
        <v>60884</v>
      </c>
      <c r="E2" s="24">
        <v>59181</v>
      </c>
      <c r="F2" s="24">
        <v>61309</v>
      </c>
      <c r="G2" s="24">
        <v>46834</v>
      </c>
      <c r="H2" s="24">
        <v>50240</v>
      </c>
      <c r="I2" s="24">
        <v>43002</v>
      </c>
      <c r="J2" s="24">
        <v>54497</v>
      </c>
      <c r="K2" s="24">
        <v>42150</v>
      </c>
      <c r="L2" s="24">
        <v>3406</v>
      </c>
      <c r="M2" s="24">
        <v>0</v>
      </c>
    </row>
    <row r="3" spans="1:14" x14ac:dyDescent="0.25">
      <c r="A3" t="s">
        <v>36</v>
      </c>
      <c r="B3" s="15">
        <v>0</v>
      </c>
      <c r="C3" s="15">
        <f t="shared" ref="C3:L3" si="0">C2*0.0165643373923</f>
        <v>70.530948616413397</v>
      </c>
      <c r="D3" s="15">
        <f t="shared" si="0"/>
        <v>1008.5031177927932</v>
      </c>
      <c r="E3" s="15">
        <f t="shared" si="0"/>
        <v>980.29405121370633</v>
      </c>
      <c r="F3" s="15">
        <f t="shared" si="0"/>
        <v>1015.5429611845207</v>
      </c>
      <c r="G3" s="15">
        <f t="shared" si="0"/>
        <v>775.77417743097817</v>
      </c>
      <c r="H3" s="15">
        <f t="shared" si="0"/>
        <v>832.19231058915204</v>
      </c>
      <c r="I3" s="15">
        <f t="shared" si="0"/>
        <v>712.29963654368464</v>
      </c>
      <c r="J3" s="15">
        <f t="shared" si="0"/>
        <v>902.70669486817314</v>
      </c>
      <c r="K3" s="15">
        <f t="shared" si="0"/>
        <v>698.18682108544499</v>
      </c>
      <c r="L3" s="15">
        <f t="shared" si="0"/>
        <v>56.418133158173802</v>
      </c>
      <c r="M3" s="15">
        <v>0</v>
      </c>
    </row>
    <row r="4" spans="1:14" x14ac:dyDescent="0.25">
      <c r="A4" t="s">
        <v>196</v>
      </c>
      <c r="B4" s="23">
        <v>0</v>
      </c>
      <c r="C4" s="23">
        <v>1</v>
      </c>
      <c r="D4" s="23">
        <v>14.3</v>
      </c>
      <c r="E4" s="23">
        <v>13.9</v>
      </c>
      <c r="F4" s="23">
        <v>14.4</v>
      </c>
      <c r="G4" s="23">
        <v>11</v>
      </c>
      <c r="H4" s="23">
        <v>11.8</v>
      </c>
      <c r="I4" s="23">
        <v>10.1</v>
      </c>
      <c r="J4" s="23">
        <v>12.8</v>
      </c>
      <c r="K4" s="23">
        <v>9.9</v>
      </c>
      <c r="L4" s="23">
        <v>0.8</v>
      </c>
      <c r="M4" s="23">
        <v>0</v>
      </c>
    </row>
    <row r="7" spans="1:14" x14ac:dyDescent="0.25">
      <c r="A7" s="23" t="s">
        <v>193</v>
      </c>
      <c r="B7">
        <v>5938</v>
      </c>
      <c r="C7">
        <v>8202</v>
      </c>
      <c r="D7">
        <v>61380</v>
      </c>
      <c r="E7">
        <v>59400</v>
      </c>
      <c r="F7">
        <v>61733</v>
      </c>
      <c r="G7">
        <v>35842</v>
      </c>
      <c r="H7">
        <v>56978</v>
      </c>
      <c r="I7">
        <v>40868</v>
      </c>
      <c r="J7">
        <v>60072</v>
      </c>
      <c r="K7">
        <v>28800</v>
      </c>
      <c r="L7">
        <v>10331</v>
      </c>
      <c r="M7">
        <v>1997</v>
      </c>
      <c r="N7">
        <f>SUM(B7:M7)</f>
        <v>431541</v>
      </c>
    </row>
    <row r="8" spans="1:14" x14ac:dyDescent="0.25">
      <c r="A8" s="23" t="s">
        <v>36</v>
      </c>
      <c r="B8" s="15">
        <f t="shared" ref="B8:M8" si="1">B7*0.0165643373923</f>
        <v>98.359035435477395</v>
      </c>
      <c r="C8" s="15">
        <f t="shared" si="1"/>
        <v>135.86069529164459</v>
      </c>
      <c r="D8" s="15">
        <f t="shared" si="1"/>
        <v>1016.719029139374</v>
      </c>
      <c r="E8" s="15">
        <f t="shared" si="1"/>
        <v>983.92164110262001</v>
      </c>
      <c r="F8" s="15">
        <f t="shared" si="1"/>
        <v>1022.5662402388559</v>
      </c>
      <c r="G8" s="15">
        <f t="shared" si="1"/>
        <v>593.69898081481665</v>
      </c>
      <c r="H8" s="15">
        <f t="shared" si="1"/>
        <v>943.80281593846939</v>
      </c>
      <c r="I8" s="15">
        <f t="shared" si="1"/>
        <v>676.95134054851644</v>
      </c>
      <c r="J8" s="15">
        <f t="shared" si="1"/>
        <v>995.05287583024563</v>
      </c>
      <c r="K8" s="15">
        <f t="shared" si="1"/>
        <v>477.05291689823997</v>
      </c>
      <c r="L8" s="15">
        <f t="shared" si="1"/>
        <v>171.12616959985129</v>
      </c>
      <c r="M8" s="15">
        <f t="shared" si="1"/>
        <v>33.078981772423099</v>
      </c>
    </row>
    <row r="9" spans="1:14" x14ac:dyDescent="0.25">
      <c r="A9" s="23" t="s">
        <v>196</v>
      </c>
      <c r="B9" s="26">
        <f>B7/$N$7</f>
        <v>1.3759990360128007E-2</v>
      </c>
      <c r="C9" s="26">
        <f t="shared" ref="C9:M9" si="2">C7/$N$7</f>
        <v>1.900630531050352E-2</v>
      </c>
      <c r="D9" s="26">
        <f t="shared" si="2"/>
        <v>0.14223445744436797</v>
      </c>
      <c r="E9" s="26">
        <f t="shared" si="2"/>
        <v>0.13764624913971094</v>
      </c>
      <c r="F9" s="26">
        <f t="shared" si="2"/>
        <v>0.14305245619767298</v>
      </c>
      <c r="G9" s="26">
        <f t="shared" si="2"/>
        <v>8.3055839421978445E-2</v>
      </c>
      <c r="H9" s="26">
        <f t="shared" si="2"/>
        <v>0.13203380443573148</v>
      </c>
      <c r="I9" s="26">
        <f t="shared" si="2"/>
        <v>9.4702473229658357E-2</v>
      </c>
      <c r="J9" s="26">
        <f t="shared" si="2"/>
        <v>0.13920345923098848</v>
      </c>
      <c r="K9" s="26">
        <f t="shared" si="2"/>
        <v>6.6737575340465913E-2</v>
      </c>
      <c r="L9" s="26">
        <f t="shared" si="2"/>
        <v>2.3939787876470602E-2</v>
      </c>
      <c r="M9" s="26">
        <f t="shared" si="2"/>
        <v>4.6276020123232784E-3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T27" sqref="T27"/>
    </sheetView>
  </sheetViews>
  <sheetFormatPr defaultRowHeight="15" x14ac:dyDescent="0.25"/>
  <sheetData>
    <row r="1" spans="1:14" x14ac:dyDescent="0.25">
      <c r="A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t="s">
        <v>148</v>
      </c>
    </row>
    <row r="2" spans="1:14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t="str">
        <f>"http://bearriverfellows.usu.edu/wash/2005v2/"&amp;A2&amp;"S.jpg"</f>
        <v>http://bearriverfellows.usu.edu/wash/2005v2/j1S.jpg</v>
      </c>
    </row>
    <row r="3" spans="1:14" x14ac:dyDescent="0.25">
      <c r="A3" s="1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tr">
        <f>"http://bearriverfellows.usu.edu/wash/2005v2/"&amp;A3&amp;"S.jpg"</f>
        <v>http://bearriverfellows.usu.edu/wash/2005v2/j7S.jpg</v>
      </c>
    </row>
    <row r="4" spans="1:14" x14ac:dyDescent="0.25">
      <c r="A4" s="1" t="s">
        <v>9</v>
      </c>
      <c r="B4">
        <f>STOR!B4*810.714402</f>
        <v>0</v>
      </c>
      <c r="C4">
        <f>STOR!C4*810.714402</f>
        <v>0</v>
      </c>
      <c r="D4">
        <f>STOR!D4*810.714402</f>
        <v>0</v>
      </c>
      <c r="E4">
        <f>STOR!E4*810.714402</f>
        <v>0</v>
      </c>
      <c r="F4">
        <f>STOR!F4*810.714402</f>
        <v>0</v>
      </c>
      <c r="G4">
        <f>STOR!G4*810.714402</f>
        <v>0</v>
      </c>
      <c r="H4">
        <f>STOR!H4*810.714402</f>
        <v>0</v>
      </c>
      <c r="I4">
        <f>STOR!I4*810.714402</f>
        <v>0</v>
      </c>
      <c r="J4">
        <f>STOR!J4*810.714402</f>
        <v>0</v>
      </c>
      <c r="K4">
        <f>STOR!K4*810.714402</f>
        <v>0</v>
      </c>
      <c r="L4">
        <f>STOR!L4*810.714402</f>
        <v>0</v>
      </c>
      <c r="M4">
        <f>STOR!M4*810.714402</f>
        <v>0</v>
      </c>
      <c r="N4" t="str">
        <f>"http://bearriverfellows.usu.edu/wash/2005v2/"&amp;A4&amp;"S.jpg"</f>
        <v>http://bearriverfellows.usu.edu/wash/2005v2/j17S.jpg</v>
      </c>
    </row>
    <row r="5" spans="1:14" x14ac:dyDescent="0.25">
      <c r="A5" s="1" t="s">
        <v>16</v>
      </c>
      <c r="B5">
        <f>STOR!B2*810.714402</f>
        <v>2760481.5659527178</v>
      </c>
      <c r="C5">
        <f>STOR!C2*810.714402</f>
        <v>4216919.424603479</v>
      </c>
      <c r="D5">
        <f>STOR!D2*810.714402</f>
        <v>4754323.2208480937</v>
      </c>
      <c r="E5">
        <f>STOR!E2*810.714402</f>
        <v>6747177.2054566341</v>
      </c>
      <c r="F5">
        <f>STOR!F2*810.714402</f>
        <v>9901433.3213991392</v>
      </c>
      <c r="G5">
        <f>STOR!G2*810.714402</f>
        <v>11688787.875873361</v>
      </c>
      <c r="H5">
        <f>STOR!H2*810.714402</f>
        <v>9726118.0609558187</v>
      </c>
      <c r="I5">
        <f>STOR!I2*810.714402</f>
        <v>5888702.2194244675</v>
      </c>
      <c r="J5">
        <f>STOR!J2*810.714402</f>
        <v>2944201.9265595851</v>
      </c>
      <c r="K5">
        <f>STOR!K2*810.714402</f>
        <v>2760481.5659527178</v>
      </c>
      <c r="L5">
        <f>STOR!L2*810.714402</f>
        <v>3453283.4337498192</v>
      </c>
      <c r="M5">
        <f>STOR!M2*810.714402</f>
        <v>3286287.5785151399</v>
      </c>
      <c r="N5" t="str">
        <f>"http://bearriverfellows.usu.edu/wash/2005v2/"&amp;A5&amp;"S.jpg"</f>
        <v>http://bearriverfellows.usu.edu/wash/2005v2/j29S.jpg</v>
      </c>
    </row>
    <row r="6" spans="1:14" x14ac:dyDescent="0.25">
      <c r="A6" s="1" t="s">
        <v>20</v>
      </c>
      <c r="B6">
        <f>STOR!B3*810.714402</f>
        <v>1621428.000938742</v>
      </c>
      <c r="C6">
        <f>STOR!C3*810.714402</f>
        <v>2155260.1362333857</v>
      </c>
      <c r="D6">
        <f>STOR!D3*810.714402</f>
        <v>2623660.53656703</v>
      </c>
      <c r="E6">
        <f>STOR!E3*810.714402</f>
        <v>3932813.011776058</v>
      </c>
      <c r="F6">
        <f>STOR!F3*810.714402</f>
        <v>8582093.5489921365</v>
      </c>
      <c r="G6">
        <f>STOR!G3*810.714402</f>
        <v>7644298.9138966659</v>
      </c>
      <c r="H6">
        <f>STOR!H3*810.714402</f>
        <v>5452648.6682942687</v>
      </c>
      <c r="I6">
        <f>STOR!I3*810.714402</f>
        <v>3576277.628348676</v>
      </c>
      <c r="J6">
        <f>STOR!J3*810.714402</f>
        <v>2114885.7771474877</v>
      </c>
      <c r="K6">
        <f>STOR!K3*810.714402</f>
        <v>1647178.2425366654</v>
      </c>
      <c r="L6">
        <f>STOR!L3*810.714402</f>
        <v>1791928.5794771942</v>
      </c>
      <c r="M6">
        <f>STOR!M3*810.714402</f>
        <v>1971772.5471090842</v>
      </c>
      <c r="N6" t="str">
        <f>"http://bearriverfellows.usu.edu/wash/2005v2/"&amp;A6&amp;"S.jpg"</f>
        <v>http://bearriverfellows.usu.edu/wash/2005v2/j33S.jpg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B2" sqref="B2"/>
    </sheetView>
  </sheetViews>
  <sheetFormatPr defaultRowHeight="15" x14ac:dyDescent="0.25"/>
  <sheetData>
    <row r="1" spans="1:13" x14ac:dyDescent="0.25"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 spans="1:13" x14ac:dyDescent="0.25">
      <c r="A2" s="1" t="s">
        <v>16</v>
      </c>
      <c r="B2">
        <v>3404.9988000000003</v>
      </c>
      <c r="C2">
        <v>5201.4857688484472</v>
      </c>
      <c r="D2">
        <v>5864.3626030564756</v>
      </c>
      <c r="E2">
        <v>8322.5081345682502</v>
      </c>
      <c r="F2">
        <v>12213.219966208446</v>
      </c>
      <c r="G2">
        <v>14417.886060784895</v>
      </c>
      <c r="H2">
        <v>11996.972098882017</v>
      </c>
      <c r="I2">
        <v>7263.596409410361</v>
      </c>
      <c r="J2">
        <v>3631.6141902701579</v>
      </c>
      <c r="K2">
        <v>3404.9988000000003</v>
      </c>
      <c r="L2">
        <v>4259.5560473956148</v>
      </c>
      <c r="M2">
        <v>4053.57</v>
      </c>
    </row>
    <row r="3" spans="1:13" x14ac:dyDescent="0.25">
      <c r="A3" s="1" t="s">
        <v>20</v>
      </c>
      <c r="B3">
        <v>1999.99900944</v>
      </c>
      <c r="C3">
        <v>2658.4702713020088</v>
      </c>
      <c r="D3">
        <v>3236.2327967710512</v>
      </c>
      <c r="E3">
        <v>4851.0461909569703</v>
      </c>
      <c r="F3">
        <v>10585.840744682044</v>
      </c>
      <c r="G3">
        <v>9429.0898188541942</v>
      </c>
      <c r="H3">
        <v>6725.733075473684</v>
      </c>
      <c r="I3">
        <v>4411.2669264615779</v>
      </c>
      <c r="J3">
        <v>2608.6693068855679</v>
      </c>
      <c r="K3">
        <v>2031.7614174278176</v>
      </c>
      <c r="L3">
        <v>2210.3080629338497</v>
      </c>
      <c r="M3">
        <v>2432.1420000000003</v>
      </c>
    </row>
    <row r="4" spans="1:13" x14ac:dyDescent="0.25">
      <c r="A4" s="1"/>
    </row>
    <row r="5" spans="1:13" x14ac:dyDescent="0.25">
      <c r="A5" s="1"/>
    </row>
    <row r="6" spans="1:13" x14ac:dyDescent="0.25">
      <c r="A6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T39" sqref="T39"/>
    </sheetView>
  </sheetViews>
  <sheetFormatPr defaultRowHeight="15" x14ac:dyDescent="0.25"/>
  <sheetData>
    <row r="1" spans="1:13" x14ac:dyDescent="0.25"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 spans="1:13" x14ac:dyDescent="0.25">
      <c r="A2" s="1" t="s">
        <v>150</v>
      </c>
    </row>
    <row r="3" spans="1:13" x14ac:dyDescent="0.25">
      <c r="A3" t="s">
        <v>151</v>
      </c>
      <c r="B3">
        <v>23.046340000000001</v>
      </c>
      <c r="C3">
        <v>23.046340000000001</v>
      </c>
      <c r="D3">
        <v>23.046340000000001</v>
      </c>
      <c r="E3">
        <v>23.046340000000001</v>
      </c>
      <c r="F3">
        <v>23.046340000000001</v>
      </c>
      <c r="G3">
        <v>23.046340000000001</v>
      </c>
      <c r="H3">
        <v>23.046340000000001</v>
      </c>
      <c r="I3">
        <v>23.046340000000001</v>
      </c>
      <c r="J3">
        <v>23.046340000000001</v>
      </c>
      <c r="K3">
        <v>23.046340000000001</v>
      </c>
      <c r="L3">
        <v>23.046340000000001</v>
      </c>
      <c r="M3">
        <v>23.046340000000001</v>
      </c>
    </row>
    <row r="4" spans="1:13" x14ac:dyDescent="0.25">
      <c r="A4" s="1" t="s">
        <v>152</v>
      </c>
      <c r="B4">
        <v>4.2</v>
      </c>
      <c r="C4">
        <v>4.2</v>
      </c>
      <c r="D4">
        <v>4.2</v>
      </c>
      <c r="E4">
        <v>4.2</v>
      </c>
      <c r="F4">
        <v>4.2</v>
      </c>
      <c r="G4">
        <v>4.2</v>
      </c>
      <c r="H4">
        <v>4.2</v>
      </c>
      <c r="I4">
        <v>4.2</v>
      </c>
      <c r="J4">
        <v>4.2</v>
      </c>
      <c r="K4">
        <v>4.2</v>
      </c>
      <c r="L4">
        <v>4.2</v>
      </c>
      <c r="M4">
        <v>4.2</v>
      </c>
    </row>
    <row r="9" spans="1:13" x14ac:dyDescent="0.25">
      <c r="A9" s="1"/>
    </row>
    <row r="10" spans="1:13" x14ac:dyDescent="0.25">
      <c r="A10" s="1" t="s">
        <v>153</v>
      </c>
    </row>
    <row r="11" spans="1:13" x14ac:dyDescent="0.25">
      <c r="A11" t="s">
        <v>151</v>
      </c>
      <c r="B11">
        <v>16.035240000000002</v>
      </c>
      <c r="C11">
        <v>16.035240000000002</v>
      </c>
      <c r="D11">
        <v>16.035240000000002</v>
      </c>
      <c r="E11">
        <v>16.035240000000002</v>
      </c>
      <c r="F11">
        <v>16.035240000000002</v>
      </c>
      <c r="G11">
        <v>16.035240000000002</v>
      </c>
      <c r="H11">
        <v>16.035240000000002</v>
      </c>
      <c r="I11">
        <v>16.035240000000002</v>
      </c>
      <c r="J11">
        <v>16.035240000000002</v>
      </c>
      <c r="K11">
        <v>16.035240000000002</v>
      </c>
      <c r="L11">
        <v>16.035240000000002</v>
      </c>
      <c r="M11">
        <v>16.035240000000002</v>
      </c>
    </row>
    <row r="12" spans="1:13" x14ac:dyDescent="0.25">
      <c r="A12" t="s">
        <v>152</v>
      </c>
      <c r="B12">
        <f>2000*1233.48/1000000</f>
        <v>2.4669599999999998</v>
      </c>
      <c r="C12">
        <f t="shared" ref="C12:M12" si="0">2000*1233.48/1000000</f>
        <v>2.4669599999999998</v>
      </c>
      <c r="D12">
        <f t="shared" si="0"/>
        <v>2.4669599999999998</v>
      </c>
      <c r="E12">
        <f t="shared" si="0"/>
        <v>2.4669599999999998</v>
      </c>
      <c r="F12">
        <f t="shared" si="0"/>
        <v>2.4669599999999998</v>
      </c>
      <c r="G12">
        <f t="shared" si="0"/>
        <v>2.4669599999999998</v>
      </c>
      <c r="H12">
        <f t="shared" si="0"/>
        <v>2.4669599999999998</v>
      </c>
      <c r="I12">
        <f t="shared" si="0"/>
        <v>2.4669599999999998</v>
      </c>
      <c r="J12">
        <f t="shared" si="0"/>
        <v>2.4669599999999998</v>
      </c>
      <c r="K12">
        <f t="shared" si="0"/>
        <v>2.4669599999999998</v>
      </c>
      <c r="L12">
        <f t="shared" si="0"/>
        <v>2.4669599999999998</v>
      </c>
      <c r="M12">
        <f t="shared" si="0"/>
        <v>2.4669599999999998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E14" sqref="E14"/>
    </sheetView>
  </sheetViews>
  <sheetFormatPr defaultRowHeight="15" x14ac:dyDescent="0.25"/>
  <cols>
    <col min="2" max="2" width="14" customWidth="1"/>
    <col min="3" max="3" width="13.28515625" bestFit="1" customWidth="1"/>
    <col min="5" max="6" width="19" customWidth="1"/>
    <col min="7" max="7" width="25.28515625" bestFit="1" customWidth="1"/>
  </cols>
  <sheetData>
    <row r="1" spans="1:8" x14ac:dyDescent="0.25">
      <c r="A1" t="s">
        <v>154</v>
      </c>
      <c r="B1" t="s">
        <v>155</v>
      </c>
      <c r="C1" t="s">
        <v>156</v>
      </c>
    </row>
    <row r="2" spans="1:8" s="23" customFormat="1" x14ac:dyDescent="0.25">
      <c r="A2" s="25">
        <v>37622</v>
      </c>
      <c r="B2" s="23">
        <v>12031</v>
      </c>
      <c r="C2" s="23">
        <v>1</v>
      </c>
    </row>
    <row r="3" spans="1:8" s="23" customFormat="1" x14ac:dyDescent="0.25">
      <c r="A3" s="25">
        <v>37653</v>
      </c>
      <c r="B3" s="23">
        <v>14245</v>
      </c>
      <c r="C3" s="23">
        <v>1</v>
      </c>
    </row>
    <row r="4" spans="1:8" s="23" customFormat="1" x14ac:dyDescent="0.25">
      <c r="A4" s="25">
        <v>37681</v>
      </c>
      <c r="B4" s="23">
        <v>15149</v>
      </c>
      <c r="C4" s="23">
        <v>52</v>
      </c>
    </row>
    <row r="5" spans="1:8" s="23" customFormat="1" x14ac:dyDescent="0.25">
      <c r="A5" s="25">
        <v>37712</v>
      </c>
      <c r="B5" s="23">
        <v>15149</v>
      </c>
      <c r="C5" s="23">
        <v>108</v>
      </c>
    </row>
    <row r="6" spans="1:8" s="23" customFormat="1" x14ac:dyDescent="0.25">
      <c r="A6" s="25">
        <v>37742</v>
      </c>
      <c r="B6" s="23">
        <v>14862</v>
      </c>
      <c r="C6" s="23">
        <v>180</v>
      </c>
    </row>
    <row r="7" spans="1:8" s="23" customFormat="1" x14ac:dyDescent="0.25">
      <c r="A7" s="25">
        <v>37773</v>
      </c>
      <c r="B7" s="23">
        <v>10007</v>
      </c>
      <c r="C7" s="23">
        <v>184</v>
      </c>
    </row>
    <row r="8" spans="1:8" s="23" customFormat="1" x14ac:dyDescent="0.25">
      <c r="A8" s="25">
        <v>37803</v>
      </c>
      <c r="B8" s="23">
        <v>4967</v>
      </c>
      <c r="C8" s="23">
        <v>96</v>
      </c>
    </row>
    <row r="9" spans="1:8" s="23" customFormat="1" x14ac:dyDescent="0.25">
      <c r="A9" s="25">
        <v>37834</v>
      </c>
      <c r="B9" s="23">
        <v>1894</v>
      </c>
      <c r="C9" s="23">
        <v>60</v>
      </c>
    </row>
    <row r="10" spans="1:8" s="23" customFormat="1" x14ac:dyDescent="0.25">
      <c r="A10" s="25">
        <v>37865</v>
      </c>
      <c r="B10" s="23">
        <v>2085</v>
      </c>
      <c r="C10" s="23">
        <v>1</v>
      </c>
    </row>
    <row r="11" spans="1:8" s="23" customFormat="1" x14ac:dyDescent="0.25">
      <c r="A11" s="25">
        <v>37895</v>
      </c>
      <c r="B11" s="23">
        <v>3014</v>
      </c>
      <c r="C11" s="23">
        <v>1</v>
      </c>
    </row>
    <row r="12" spans="1:8" s="23" customFormat="1" x14ac:dyDescent="0.25">
      <c r="A12" s="25">
        <v>37926</v>
      </c>
      <c r="B12" s="23">
        <v>5248</v>
      </c>
      <c r="C12" s="23">
        <v>1</v>
      </c>
    </row>
    <row r="13" spans="1:8" s="23" customFormat="1" x14ac:dyDescent="0.25">
      <c r="A13" s="25">
        <v>37956</v>
      </c>
      <c r="B13" s="23">
        <v>7457</v>
      </c>
      <c r="C13" s="23">
        <v>1</v>
      </c>
    </row>
    <row r="14" spans="1:8" x14ac:dyDescent="0.25">
      <c r="A14" s="14">
        <v>37987</v>
      </c>
      <c r="B14">
        <v>9076</v>
      </c>
      <c r="C14">
        <v>6</v>
      </c>
      <c r="D14" t="s">
        <v>157</v>
      </c>
      <c r="E14" t="s">
        <v>157</v>
      </c>
      <c r="G14" t="s">
        <v>157</v>
      </c>
      <c r="H14" t="s">
        <v>157</v>
      </c>
    </row>
    <row r="15" spans="1:8" x14ac:dyDescent="0.25">
      <c r="A15" s="14">
        <v>38018</v>
      </c>
      <c r="B15">
        <v>8376</v>
      </c>
      <c r="C15">
        <v>51</v>
      </c>
      <c r="D15" t="s">
        <v>157</v>
      </c>
      <c r="E15" t="s">
        <v>157</v>
      </c>
      <c r="G15" t="s">
        <v>157</v>
      </c>
      <c r="H15" t="s">
        <v>157</v>
      </c>
    </row>
    <row r="16" spans="1:8" x14ac:dyDescent="0.25">
      <c r="A16" s="14">
        <v>38047</v>
      </c>
      <c r="B16">
        <v>13916</v>
      </c>
      <c r="C16">
        <v>20</v>
      </c>
      <c r="D16" t="s">
        <v>157</v>
      </c>
      <c r="E16" t="s">
        <v>157</v>
      </c>
      <c r="G16" t="s">
        <v>157</v>
      </c>
      <c r="H16" t="s">
        <v>157</v>
      </c>
    </row>
    <row r="17" spans="1:8" x14ac:dyDescent="0.25">
      <c r="A17" s="14">
        <v>38078</v>
      </c>
      <c r="B17">
        <v>15005</v>
      </c>
      <c r="C17">
        <v>84</v>
      </c>
      <c r="D17" t="s">
        <v>157</v>
      </c>
      <c r="E17" t="s">
        <v>157</v>
      </c>
      <c r="G17" t="s">
        <v>157</v>
      </c>
      <c r="H17" t="s">
        <v>157</v>
      </c>
    </row>
    <row r="18" spans="1:8" x14ac:dyDescent="0.25">
      <c r="A18" s="14">
        <v>38108</v>
      </c>
      <c r="B18">
        <v>15053</v>
      </c>
      <c r="C18">
        <v>85</v>
      </c>
      <c r="D18" t="s">
        <v>157</v>
      </c>
      <c r="E18" t="s">
        <v>157</v>
      </c>
      <c r="G18" t="s">
        <v>157</v>
      </c>
      <c r="H18" t="s">
        <v>157</v>
      </c>
    </row>
    <row r="19" spans="1:8" x14ac:dyDescent="0.25">
      <c r="A19" s="14">
        <v>38139</v>
      </c>
      <c r="B19">
        <v>12375</v>
      </c>
      <c r="C19">
        <v>65</v>
      </c>
      <c r="D19" t="s">
        <v>157</v>
      </c>
      <c r="E19" t="s">
        <v>157</v>
      </c>
      <c r="G19" t="s">
        <v>157</v>
      </c>
      <c r="H19" t="s">
        <v>157</v>
      </c>
    </row>
    <row r="20" spans="1:8" x14ac:dyDescent="0.25">
      <c r="A20" s="14">
        <v>38169</v>
      </c>
      <c r="B20">
        <v>7480</v>
      </c>
      <c r="C20">
        <v>70</v>
      </c>
      <c r="D20" t="s">
        <v>157</v>
      </c>
      <c r="E20" t="s">
        <v>157</v>
      </c>
      <c r="G20" t="s">
        <v>157</v>
      </c>
      <c r="H20" t="s">
        <v>157</v>
      </c>
    </row>
    <row r="21" spans="1:8" x14ac:dyDescent="0.25">
      <c r="A21" s="14">
        <v>38200</v>
      </c>
      <c r="B21">
        <v>3044</v>
      </c>
      <c r="C21">
        <v>37</v>
      </c>
      <c r="D21" t="s">
        <v>157</v>
      </c>
      <c r="E21" t="s">
        <v>157</v>
      </c>
      <c r="G21" t="s">
        <v>157</v>
      </c>
      <c r="H21" t="s">
        <v>157</v>
      </c>
    </row>
    <row r="22" spans="1:8" x14ac:dyDescent="0.25">
      <c r="A22" s="14">
        <v>38231</v>
      </c>
      <c r="B22">
        <v>3345</v>
      </c>
      <c r="C22">
        <v>13</v>
      </c>
      <c r="D22" t="s">
        <v>157</v>
      </c>
    </row>
    <row r="23" spans="1:8" x14ac:dyDescent="0.25">
      <c r="A23" s="14">
        <v>38261</v>
      </c>
      <c r="B23">
        <v>5326</v>
      </c>
      <c r="C23">
        <v>0</v>
      </c>
      <c r="D23" t="s">
        <v>157</v>
      </c>
    </row>
    <row r="24" spans="1:8" x14ac:dyDescent="0.25">
      <c r="A24" s="14">
        <v>38292</v>
      </c>
      <c r="B24">
        <v>7825</v>
      </c>
      <c r="C24">
        <v>0</v>
      </c>
      <c r="D24" t="s">
        <v>157</v>
      </c>
    </row>
    <row r="25" spans="1:8" x14ac:dyDescent="0.25">
      <c r="A25" s="14">
        <v>38322</v>
      </c>
      <c r="B25">
        <v>10352</v>
      </c>
      <c r="C25">
        <v>0</v>
      </c>
      <c r="D25" t="s">
        <v>158</v>
      </c>
    </row>
    <row r="26" spans="1:8" x14ac:dyDescent="0.25">
      <c r="A26" s="14" t="s">
        <v>23</v>
      </c>
      <c r="B26">
        <v>10374</v>
      </c>
      <c r="C26">
        <v>46</v>
      </c>
      <c r="D26" s="15">
        <v>47.56666666666667</v>
      </c>
    </row>
    <row r="27" spans="1:8" x14ac:dyDescent="0.25">
      <c r="A27" s="14" t="s">
        <v>24</v>
      </c>
      <c r="B27">
        <v>10409</v>
      </c>
      <c r="C27">
        <v>44</v>
      </c>
      <c r="D27" s="15">
        <v>40.5</v>
      </c>
    </row>
    <row r="28" spans="1:8" x14ac:dyDescent="0.25">
      <c r="A28" s="14" t="s">
        <v>25</v>
      </c>
      <c r="B28">
        <v>12072</v>
      </c>
      <c r="C28">
        <v>115</v>
      </c>
      <c r="D28" s="15">
        <v>118.3</v>
      </c>
    </row>
    <row r="29" spans="1:8" x14ac:dyDescent="0.25">
      <c r="A29" s="14" t="s">
        <v>26</v>
      </c>
      <c r="B29">
        <v>13757</v>
      </c>
      <c r="C29">
        <v>386</v>
      </c>
      <c r="D29" s="15">
        <v>385.83333333333331</v>
      </c>
    </row>
    <row r="30" spans="1:8" x14ac:dyDescent="0.25">
      <c r="A30" s="14" t="s">
        <v>27</v>
      </c>
      <c r="B30">
        <v>15221</v>
      </c>
      <c r="C30">
        <v>569</v>
      </c>
      <c r="D30" s="15">
        <v>587.83333333333337</v>
      </c>
    </row>
    <row r="31" spans="1:8" x14ac:dyDescent="0.25">
      <c r="A31" s="14" t="s">
        <v>28</v>
      </c>
      <c r="B31">
        <v>15091</v>
      </c>
      <c r="C31">
        <v>238</v>
      </c>
      <c r="D31" s="15">
        <v>238.16666666666666</v>
      </c>
    </row>
    <row r="32" spans="1:8" x14ac:dyDescent="0.25">
      <c r="A32" s="14" t="s">
        <v>29</v>
      </c>
      <c r="B32">
        <v>10735</v>
      </c>
      <c r="C32">
        <v>100</v>
      </c>
      <c r="D32" s="15">
        <v>103.43333333333334</v>
      </c>
    </row>
    <row r="33" spans="1:4" x14ac:dyDescent="0.25">
      <c r="A33" s="14" t="s">
        <v>30</v>
      </c>
      <c r="B33">
        <v>6902</v>
      </c>
      <c r="C33">
        <v>107</v>
      </c>
      <c r="D33" s="15">
        <v>110.56666666666666</v>
      </c>
    </row>
    <row r="34" spans="1:4" x14ac:dyDescent="0.25">
      <c r="A34" s="14" t="s">
        <v>31</v>
      </c>
      <c r="B34">
        <v>6423</v>
      </c>
      <c r="C34">
        <v>108</v>
      </c>
      <c r="D34" s="15">
        <v>107.93333333333334</v>
      </c>
    </row>
    <row r="35" spans="1:4" x14ac:dyDescent="0.25">
      <c r="A35" s="14" t="s">
        <v>32</v>
      </c>
      <c r="B35">
        <v>9836</v>
      </c>
      <c r="C35">
        <v>59</v>
      </c>
      <c r="D35" s="15">
        <v>60.5</v>
      </c>
    </row>
    <row r="36" spans="1:4" x14ac:dyDescent="0.25">
      <c r="A36" s="14" t="s">
        <v>33</v>
      </c>
      <c r="B36">
        <v>10417</v>
      </c>
      <c r="C36">
        <v>65</v>
      </c>
      <c r="D36" s="15">
        <v>65.033333333333331</v>
      </c>
    </row>
    <row r="37" spans="1:4" x14ac:dyDescent="0.25">
      <c r="A37" s="14" t="s">
        <v>34</v>
      </c>
      <c r="B37">
        <v>10470</v>
      </c>
      <c r="C37">
        <v>60</v>
      </c>
      <c r="D37" s="15">
        <v>62.1</v>
      </c>
    </row>
    <row r="38" spans="1:4" x14ac:dyDescent="0.25">
      <c r="A38" s="14">
        <v>38718</v>
      </c>
      <c r="B38">
        <v>10491</v>
      </c>
      <c r="C38">
        <v>55</v>
      </c>
      <c r="D38" t="s">
        <v>157</v>
      </c>
    </row>
    <row r="39" spans="1:4" x14ac:dyDescent="0.25">
      <c r="A39" s="14">
        <v>38749</v>
      </c>
      <c r="B39">
        <v>10845</v>
      </c>
      <c r="C39">
        <v>53</v>
      </c>
      <c r="D39" t="s">
        <v>157</v>
      </c>
    </row>
    <row r="40" spans="1:4" x14ac:dyDescent="0.25">
      <c r="A40" s="14">
        <v>38777</v>
      </c>
      <c r="B40">
        <v>11405</v>
      </c>
      <c r="C40">
        <v>206</v>
      </c>
      <c r="D40" t="s">
        <v>157</v>
      </c>
    </row>
    <row r="41" spans="1:4" x14ac:dyDescent="0.25">
      <c r="A41" s="14">
        <v>38808</v>
      </c>
      <c r="B41">
        <v>12520</v>
      </c>
      <c r="C41">
        <v>436</v>
      </c>
      <c r="D41" t="s">
        <v>157</v>
      </c>
    </row>
    <row r="42" spans="1:4" x14ac:dyDescent="0.25">
      <c r="A42" s="14">
        <v>38838</v>
      </c>
      <c r="B42">
        <v>15451</v>
      </c>
      <c r="C42">
        <v>344</v>
      </c>
      <c r="D42" t="s">
        <v>157</v>
      </c>
    </row>
    <row r="43" spans="1:4" x14ac:dyDescent="0.25">
      <c r="A43" s="14">
        <v>38869</v>
      </c>
      <c r="B43">
        <v>13630</v>
      </c>
      <c r="C43">
        <v>79</v>
      </c>
      <c r="D43" t="s">
        <v>157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5" sqref="D5"/>
    </sheetView>
  </sheetViews>
  <sheetFormatPr defaultRowHeight="15" x14ac:dyDescent="0.25"/>
  <sheetData>
    <row r="1" spans="1:13" x14ac:dyDescent="0.25"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 spans="1:13" x14ac:dyDescent="0.25">
      <c r="A2" s="1" t="s">
        <v>1</v>
      </c>
      <c r="B2">
        <v>-7.5889095102206497E-2</v>
      </c>
      <c r="C2">
        <v>-4.351190871250691E-2</v>
      </c>
      <c r="D2">
        <v>-3.0547227047067155E-2</v>
      </c>
      <c r="E2">
        <v>-0.12475793384932285</v>
      </c>
      <c r="F2">
        <v>-3.7803154588699088E-2</v>
      </c>
      <c r="G2">
        <v>-0.11720097792794437</v>
      </c>
      <c r="H2">
        <v>-5.7284642115765803E-2</v>
      </c>
      <c r="I2">
        <v>-5.0251962314018746E-2</v>
      </c>
      <c r="J2">
        <v>-6.0600095496023298E-2</v>
      </c>
      <c r="K2">
        <v>-5.5443251112543314E-2</v>
      </c>
      <c r="L2">
        <v>-5.5817748156710756E-2</v>
      </c>
      <c r="M2">
        <v>-5.453024143067503E-2</v>
      </c>
    </row>
    <row r="3" spans="1:13" x14ac:dyDescent="0.25">
      <c r="A3" s="1" t="s">
        <v>3</v>
      </c>
      <c r="B3">
        <v>-7.3280671073027756E-2</v>
      </c>
      <c r="C3">
        <v>-4.09691367371589E-2</v>
      </c>
      <c r="D3">
        <v>-2.8983805734629373E-2</v>
      </c>
      <c r="E3">
        <v>-0.1229049076728209</v>
      </c>
      <c r="F3">
        <v>-3.5833017091431892E-2</v>
      </c>
      <c r="G3">
        <v>-0.11363241504317775</v>
      </c>
      <c r="H3">
        <v>-5.1839149375264848E-2</v>
      </c>
      <c r="I3">
        <v>-4.675028499180868E-2</v>
      </c>
      <c r="J3">
        <v>-5.8042550240373053E-2</v>
      </c>
      <c r="K3">
        <v>-5.268035838522097E-2</v>
      </c>
      <c r="L3">
        <v>-5.3209268225851973E-2</v>
      </c>
      <c r="M3">
        <v>-5.1930787852333134E-2</v>
      </c>
    </row>
    <row r="4" spans="1:13" x14ac:dyDescent="0.25">
      <c r="A4" s="1" t="s">
        <v>6</v>
      </c>
      <c r="B4">
        <v>-6.595682954895124E-2</v>
      </c>
      <c r="C4">
        <v>-3.3645899574482822E-2</v>
      </c>
      <c r="D4">
        <v>-2.2784448539103885E-2</v>
      </c>
      <c r="E4">
        <v>-0.10574560552688692</v>
      </c>
      <c r="F4">
        <v>-2.8297341500394819E-2</v>
      </c>
      <c r="G4">
        <v>-2.6015249976773257E-2</v>
      </c>
      <c r="H4">
        <v>-3.0577846118245728E-2</v>
      </c>
      <c r="I4">
        <v>-3.5838958107749105E-2</v>
      </c>
      <c r="J4">
        <v>-5.0463673886350494E-2</v>
      </c>
      <c r="K4">
        <v>-4.5059951032440926E-2</v>
      </c>
      <c r="L4">
        <v>-4.5737217146658453E-2</v>
      </c>
      <c r="M4">
        <v>-4.4540937100456458E-2</v>
      </c>
    </row>
    <row r="5" spans="1:13" x14ac:dyDescent="0.25">
      <c r="A5" s="1" t="s">
        <v>7</v>
      </c>
      <c r="B5">
        <v>-6.4431658735117261E-2</v>
      </c>
      <c r="C5">
        <v>-3.2085360048051036E-2</v>
      </c>
      <c r="D5">
        <v>-2.1415082853226332E-2</v>
      </c>
      <c r="E5">
        <v>-2.3236305299053028E-2</v>
      </c>
      <c r="F5">
        <v>-2.6902576483471261E-2</v>
      </c>
      <c r="G5">
        <v>-2.4564182311080648E-2</v>
      </c>
      <c r="H5">
        <v>-2.9182160672684282E-2</v>
      </c>
      <c r="I5">
        <v>-3.434093882083001E-2</v>
      </c>
      <c r="J5">
        <v>-4.6971329451694729E-2</v>
      </c>
      <c r="K5">
        <v>-4.1288339536280437E-2</v>
      </c>
      <c r="L5">
        <v>-4.3792855952724981E-2</v>
      </c>
      <c r="M5">
        <v>-4.2877650521827806E-2</v>
      </c>
    </row>
    <row r="6" spans="1:13" x14ac:dyDescent="0.25">
      <c r="A6" s="1" t="s">
        <v>8</v>
      </c>
      <c r="B6">
        <v>-6.0790927831153641E-2</v>
      </c>
      <c r="C6">
        <v>-2.840692511557515E-2</v>
      </c>
      <c r="D6">
        <v>-1.884086828252423E-2</v>
      </c>
      <c r="E6">
        <v>-2.0593199358331236E-2</v>
      </c>
      <c r="F6">
        <v>-2.3295598748355986E-2</v>
      </c>
      <c r="G6">
        <v>-2.143689139251986E-2</v>
      </c>
      <c r="H6">
        <v>-2.5562793712113261E-2</v>
      </c>
      <c r="I6">
        <v>-3.0168762141173491E-2</v>
      </c>
      <c r="J6">
        <v>-4.2888754620538184E-2</v>
      </c>
      <c r="K6">
        <v>-3.7191832858427178E-2</v>
      </c>
      <c r="L6">
        <v>-3.9912632823087678E-2</v>
      </c>
      <c r="M6">
        <v>-3.9119646576771014E-2</v>
      </c>
    </row>
    <row r="7" spans="1:13" x14ac:dyDescent="0.25">
      <c r="A7" s="1" t="s">
        <v>2</v>
      </c>
      <c r="B7">
        <v>-7.0990128156746754E-2</v>
      </c>
      <c r="C7">
        <v>-3.8719895372211842E-2</v>
      </c>
      <c r="D7">
        <v>-2.7442388707581939E-2</v>
      </c>
      <c r="E7">
        <v>-0.12104726630665064</v>
      </c>
      <c r="F7">
        <v>-3.3667301981584206E-2</v>
      </c>
      <c r="G7">
        <v>-8.960008598345344E-2</v>
      </c>
      <c r="H7">
        <v>-4.108544824408332E-2</v>
      </c>
      <c r="I7">
        <v>-4.1601412050495445E-2</v>
      </c>
      <c r="J7">
        <v>-5.5794008765324581E-2</v>
      </c>
      <c r="K7">
        <v>-5.030352488302605E-2</v>
      </c>
      <c r="L7">
        <v>-5.0922412794357025E-2</v>
      </c>
      <c r="M7">
        <v>-4.9645963634148811E-2</v>
      </c>
    </row>
    <row r="8" spans="1:13" x14ac:dyDescent="0.25">
      <c r="A8" s="1" t="s">
        <v>10</v>
      </c>
      <c r="B8">
        <v>-4.3294736064302952E-2</v>
      </c>
      <c r="C8">
        <v>-1.0729539810768893E-2</v>
      </c>
      <c r="D8">
        <v>-6.4700139222110984E-3</v>
      </c>
      <c r="E8">
        <v>-7.8875531267983204E-3</v>
      </c>
      <c r="F8">
        <v>-5.9043827299191144E-3</v>
      </c>
      <c r="G8">
        <v>-6.3627746139074725E-3</v>
      </c>
      <c r="H8">
        <v>-8.0823804052218146E-3</v>
      </c>
      <c r="I8">
        <v>-1.0016543906073665E-2</v>
      </c>
      <c r="J8">
        <v>-2.3264217412597637E-2</v>
      </c>
      <c r="K8">
        <v>-1.750086279855274E-2</v>
      </c>
      <c r="L8">
        <v>-2.1265517789017564E-2</v>
      </c>
      <c r="M8">
        <v>-2.1059877970496667E-2</v>
      </c>
    </row>
    <row r="9" spans="1:13" x14ac:dyDescent="0.25">
      <c r="A9" s="1" t="s">
        <v>12</v>
      </c>
      <c r="B9">
        <v>-3.5519999999999996E-2</v>
      </c>
      <c r="C9">
        <v>-2.3680000000000003E-3</v>
      </c>
      <c r="D9">
        <v>-9.4720000000000004E-4</v>
      </c>
      <c r="E9">
        <v>-2.3680000000000003E-3</v>
      </c>
      <c r="F9">
        <v>-3.5520000000000001E-4</v>
      </c>
      <c r="G9">
        <v>-8.2879999999999998E-4</v>
      </c>
      <c r="H9">
        <v>-2.3680000000000003E-3</v>
      </c>
      <c r="I9">
        <v>-3.5520000000000005E-3</v>
      </c>
      <c r="J9">
        <v>-1.1840000000000002E-2</v>
      </c>
      <c r="K9">
        <v>-7.1040000000000009E-3</v>
      </c>
      <c r="L9">
        <v>-1.1840000000000002E-2</v>
      </c>
      <c r="M9">
        <v>-1.1840000000000002E-2</v>
      </c>
    </row>
    <row r="10" spans="1:13" x14ac:dyDescent="0.25">
      <c r="A10" s="1" t="s">
        <v>14</v>
      </c>
      <c r="B10">
        <v>-7.3500698180896773E-2</v>
      </c>
      <c r="C10">
        <v>-4.1174078658624769E-2</v>
      </c>
      <c r="D10">
        <v>-3.1160267308162855E-2</v>
      </c>
      <c r="E10">
        <v>-0.12645984037689165</v>
      </c>
      <c r="F10">
        <v>-3.9292119955918289E-2</v>
      </c>
      <c r="G10">
        <v>-3.6835721411990451E-2</v>
      </c>
      <c r="H10">
        <v>-4.2086329493119128E-2</v>
      </c>
      <c r="I10">
        <v>-4.7598765775723723E-2</v>
      </c>
      <c r="J10">
        <v>-5.8205103481472092E-2</v>
      </c>
      <c r="K10">
        <v>-5.2834753732470756E-2</v>
      </c>
      <c r="L10">
        <v>-5.3306719831256962E-2</v>
      </c>
      <c r="M10">
        <v>-5.1594158399423801E-2</v>
      </c>
    </row>
    <row r="11" spans="1:13" x14ac:dyDescent="0.25">
      <c r="A11" s="1" t="s">
        <v>15</v>
      </c>
      <c r="B11">
        <v>-9.6105902839228902E-2</v>
      </c>
      <c r="C11">
        <v>-6.3791085982297185E-2</v>
      </c>
      <c r="D11">
        <v>-5.8264581067997784E-2</v>
      </c>
      <c r="E11">
        <v>-0.15472445683149819</v>
      </c>
      <c r="F11">
        <v>-6.8504730511143933E-2</v>
      </c>
      <c r="G11">
        <v>-6.6223751271631506E-2</v>
      </c>
      <c r="H11">
        <v>-7.021180908369426E-2</v>
      </c>
      <c r="I11">
        <v>-7.5983943455929903E-2</v>
      </c>
      <c r="J11">
        <v>-8.0293685663723996E-2</v>
      </c>
      <c r="K11">
        <v>-7.5133049355249309E-2</v>
      </c>
      <c r="L11">
        <v>-7.5606080442121415E-2</v>
      </c>
      <c r="M11">
        <v>-7.3994320637540717E-2</v>
      </c>
    </row>
    <row r="12" spans="1:13" x14ac:dyDescent="0.25">
      <c r="A12" s="1" t="s">
        <v>17</v>
      </c>
      <c r="B12">
        <v>-9.7614205166154114E-2</v>
      </c>
      <c r="C12">
        <v>-6.5299388618782983E-2</v>
      </c>
      <c r="D12">
        <v>-5.977287577369076E-2</v>
      </c>
      <c r="E12">
        <v>-0.15626315769077972</v>
      </c>
      <c r="F12">
        <v>-7.0037370595865137E-2</v>
      </c>
      <c r="G12">
        <v>-6.7755473564669447E-2</v>
      </c>
      <c r="H12">
        <v>-7.1751595442562613E-2</v>
      </c>
      <c r="I12">
        <v>-7.7521750762205771E-2</v>
      </c>
      <c r="J12">
        <v>-8.1801976581464111E-2</v>
      </c>
      <c r="K12">
        <v>-7.664134443192018E-2</v>
      </c>
      <c r="L12">
        <v>-7.7114375541456892E-2</v>
      </c>
      <c r="M12">
        <v>-7.5502617957407925E-2</v>
      </c>
    </row>
    <row r="13" spans="1:13" x14ac:dyDescent="0.25">
      <c r="A13" s="1" t="s">
        <v>19</v>
      </c>
      <c r="B13">
        <v>-0.21215099520951364</v>
      </c>
      <c r="C13">
        <v>-0.21214687575644067</v>
      </c>
      <c r="D13">
        <v>-0.17246666991488319</v>
      </c>
      <c r="E13">
        <v>-0.1639737420368467</v>
      </c>
      <c r="F13">
        <v>-0.16496920857739844</v>
      </c>
      <c r="G13">
        <v>-0.16290070495606027</v>
      </c>
      <c r="H13">
        <v>-0.31180405424282492</v>
      </c>
      <c r="I13">
        <v>-0.1671125067604223</v>
      </c>
      <c r="J13">
        <v>-0.21301827649997451</v>
      </c>
      <c r="K13">
        <v>-0.12745018909105355</v>
      </c>
      <c r="L13">
        <v>-0.12761594660410797</v>
      </c>
      <c r="M13">
        <v>-8.0336770947015856E-2</v>
      </c>
    </row>
    <row r="14" spans="1:13" x14ac:dyDescent="0.25">
      <c r="A14" s="1" t="s">
        <v>21</v>
      </c>
      <c r="B14">
        <v>-0.41291489801419157</v>
      </c>
      <c r="C14">
        <v>-0.42551885816061658</v>
      </c>
      <c r="D14">
        <v>-0.42459896632111638</v>
      </c>
      <c r="E14">
        <v>-0.33622189725477397</v>
      </c>
      <c r="F14">
        <v>-0.33687488770502411</v>
      </c>
      <c r="G14">
        <v>-0.34049800597325364</v>
      </c>
      <c r="H14">
        <v>-0.34446535490484709</v>
      </c>
      <c r="I14">
        <v>-0.34681930913674619</v>
      </c>
      <c r="J14">
        <v>-0.42089802129582504</v>
      </c>
      <c r="K14">
        <v>-0.42031520261882577</v>
      </c>
      <c r="L14">
        <v>-0.42187799934558851</v>
      </c>
      <c r="M14">
        <v>-0.23093103634759304</v>
      </c>
    </row>
    <row r="15" spans="1:13" x14ac:dyDescent="0.25">
      <c r="A15" s="1" t="s">
        <v>165</v>
      </c>
      <c r="B15">
        <v>-0.37219555982107611</v>
      </c>
      <c r="C15">
        <v>-0.37196835824224356</v>
      </c>
      <c r="D15">
        <v>-0.24603846821555397</v>
      </c>
      <c r="E15">
        <v>-0.17787545116443237</v>
      </c>
      <c r="F15">
        <v>-0.18578555497938359</v>
      </c>
      <c r="G15">
        <v>-0.17408298840437911</v>
      </c>
      <c r="H15">
        <v>-0.33580912896819198</v>
      </c>
      <c r="I15">
        <v>-0.19116392184694353</v>
      </c>
      <c r="J15">
        <v>-0.3792977096811872</v>
      </c>
      <c r="K15">
        <v>-0.28698921200959704</v>
      </c>
      <c r="L15">
        <v>-0.28762722636444404</v>
      </c>
      <c r="M15">
        <v>-0.25393315690371815</v>
      </c>
    </row>
    <row r="16" spans="1:13" x14ac:dyDescent="0.25">
      <c r="A16" s="1" t="s">
        <v>168</v>
      </c>
      <c r="B16">
        <v>-0.24994805654733798</v>
      </c>
      <c r="C16">
        <v>-0.24994116163035091</v>
      </c>
      <c r="D16">
        <v>-0.21032908534553763</v>
      </c>
      <c r="E16">
        <v>-0.16815792334706778</v>
      </c>
      <c r="F16">
        <v>-0.1691123360565841</v>
      </c>
      <c r="G16">
        <v>-0.16565904595837014</v>
      </c>
      <c r="H16">
        <v>-0.32918826743164742</v>
      </c>
      <c r="I16">
        <v>-0.18449671994924483</v>
      </c>
      <c r="J16">
        <v>-0.2598294774902779</v>
      </c>
      <c r="K16">
        <v>-0.16517767945370471</v>
      </c>
      <c r="L16">
        <v>-0.16545511538324612</v>
      </c>
      <c r="M16">
        <v>-0.13254525953518781</v>
      </c>
    </row>
    <row r="17" spans="1:13" x14ac:dyDescent="0.25">
      <c r="A17" s="1" t="s">
        <v>167</v>
      </c>
      <c r="B17">
        <v>-0.29808277817734863</v>
      </c>
      <c r="C17">
        <v>-0.29577732350676056</v>
      </c>
      <c r="D17">
        <v>-0.25616524722194722</v>
      </c>
      <c r="E17">
        <v>-0.17283240900307723</v>
      </c>
      <c r="F17">
        <v>-0.32925652086207147</v>
      </c>
      <c r="G17">
        <v>-0.33230422473344767</v>
      </c>
      <c r="H17">
        <v>-0.33497935757530584</v>
      </c>
      <c r="I17">
        <v>-0.33674967916863852</v>
      </c>
      <c r="J17">
        <v>-0.31097716419342575</v>
      </c>
      <c r="K17">
        <v>-0.21101384133011433</v>
      </c>
      <c r="L17">
        <v>-0.21129127725965574</v>
      </c>
      <c r="M17">
        <v>-0.13607668676589285</v>
      </c>
    </row>
    <row r="18" spans="1:13" x14ac:dyDescent="0.25">
      <c r="A18" s="1" t="s">
        <v>169</v>
      </c>
      <c r="B18">
        <v>-0.24994805654733798</v>
      </c>
      <c r="C18">
        <v>-0.24994116163035091</v>
      </c>
      <c r="D18">
        <v>-0.21032908534553763</v>
      </c>
      <c r="E18">
        <v>-0.16704131885941884</v>
      </c>
      <c r="F18">
        <v>-0.1691123360565841</v>
      </c>
      <c r="G18">
        <v>-0.16565904595837014</v>
      </c>
      <c r="H18">
        <v>-0.32918826743164742</v>
      </c>
      <c r="I18">
        <v>-0.18449671994924483</v>
      </c>
      <c r="J18">
        <v>-0.2598294774902779</v>
      </c>
      <c r="K18">
        <v>-0.16517767945370471</v>
      </c>
      <c r="L18">
        <v>-0.16545511538324612</v>
      </c>
      <c r="M18">
        <v>-9.9722835260103559E-2</v>
      </c>
    </row>
    <row r="19" spans="1:13" x14ac:dyDescent="0.25">
      <c r="A19" s="1"/>
    </row>
    <row r="20" spans="1:13" x14ac:dyDescent="0.25">
      <c r="A20" s="1"/>
    </row>
    <row r="21" spans="1:13" x14ac:dyDescent="0.25">
      <c r="A21" s="1"/>
    </row>
    <row r="22" spans="1:13" x14ac:dyDescent="0.25">
      <c r="A22" s="1"/>
    </row>
    <row r="23" spans="1:13" x14ac:dyDescent="0.25">
      <c r="A23" s="1"/>
    </row>
    <row r="24" spans="1:13" x14ac:dyDescent="0.25">
      <c r="A24" s="1"/>
    </row>
    <row r="25" spans="1:13" x14ac:dyDescent="0.25">
      <c r="A25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R21" sqref="R21"/>
    </sheetView>
  </sheetViews>
  <sheetFormatPr defaultRowHeight="15" x14ac:dyDescent="0.25"/>
  <cols>
    <col min="1" max="16384" width="9.140625" style="23"/>
  </cols>
  <sheetData>
    <row r="1" spans="1:13" x14ac:dyDescent="0.25"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 spans="1:13" x14ac:dyDescent="0.25">
      <c r="A2" s="1" t="s">
        <v>1</v>
      </c>
      <c r="B2" s="36">
        <f>FlowMarginal!B2*-247/13.43</f>
        <v>1.3957264698618768</v>
      </c>
      <c r="C2" s="36">
        <f>FlowMarginal!C2*-247/13.43</f>
        <v>0.80025625107886877</v>
      </c>
      <c r="D2" s="36">
        <f>FlowMarginal!D2*-247/13.43</f>
        <v>0.56181422789468261</v>
      </c>
      <c r="E2" s="36">
        <f>FlowMarginal!E2*-247/13.43</f>
        <v>2.2945055592541137</v>
      </c>
      <c r="F2" s="36">
        <f>FlowMarginal!F2*-247/13.43</f>
        <v>0.69526278357473381</v>
      </c>
      <c r="G2" s="36">
        <f>FlowMarginal!G2*-247/13.43</f>
        <v>2.1555205918244424</v>
      </c>
      <c r="H2" s="36">
        <f>FlowMarginal!H2*-247/13.43</f>
        <v>1.0535596874604731</v>
      </c>
      <c r="I2" s="36">
        <f>FlowMarginal!I2*-247/13.43</f>
        <v>0.924217028411216</v>
      </c>
      <c r="J2" s="36">
        <f>FlowMarginal!J2*-247/13.43</f>
        <v>1.1145363803066088</v>
      </c>
      <c r="K2" s="36">
        <f>FlowMarginal!K2*-247/13.43</f>
        <v>1.0196934493520624</v>
      </c>
      <c r="L2" s="36">
        <f>FlowMarginal!L2*-247/13.43</f>
        <v>1.0265810718322828</v>
      </c>
      <c r="M2" s="36">
        <f>FlowMarginal!M2*-247/13.43</f>
        <v>1.0029016852849391</v>
      </c>
    </row>
    <row r="3" spans="1:13" x14ac:dyDescent="0.25">
      <c r="A3" s="1" t="s">
        <v>3</v>
      </c>
      <c r="B3" s="36">
        <f>FlowMarginal!B3*-247/13.43</f>
        <v>1.3477532207772043</v>
      </c>
      <c r="C3" s="36">
        <f>FlowMarginal!C3*-247/13.43</f>
        <v>0.7534904522768614</v>
      </c>
      <c r="D3" s="36">
        <f>FlowMarginal!D3*-247/13.43</f>
        <v>0.53306031395781495</v>
      </c>
      <c r="E3" s="36">
        <f>FlowMarginal!E3*-247/13.43</f>
        <v>2.2604253309893347</v>
      </c>
      <c r="F3" s="36">
        <f>FlowMarginal!F3*-247/13.43</f>
        <v>0.65902868366222467</v>
      </c>
      <c r="G3" s="36">
        <f>FlowMarginal!G3*-247/13.43</f>
        <v>2.0898887949117579</v>
      </c>
      <c r="H3" s="36">
        <f>FlowMarginal!H3*-247/13.43</f>
        <v>0.95340803393078311</v>
      </c>
      <c r="I3" s="36">
        <f>FlowMarginal!I3*-247/13.43</f>
        <v>0.85981536805485803</v>
      </c>
      <c r="J3" s="36">
        <f>FlowMarginal!J3*-247/13.43</f>
        <v>1.0674988763493778</v>
      </c>
      <c r="K3" s="36">
        <f>FlowMarginal!K3*-247/13.43</f>
        <v>0.96887926441917938</v>
      </c>
      <c r="L3" s="36">
        <f>FlowMarginal!L3*-247/13.43</f>
        <v>0.97860679462289191</v>
      </c>
      <c r="M3" s="36">
        <f>FlowMarginal!M3*-247/13.43</f>
        <v>0.955093417686246</v>
      </c>
    </row>
    <row r="4" spans="1:13" x14ac:dyDescent="0.25">
      <c r="A4" s="1" t="s">
        <v>6</v>
      </c>
      <c r="B4" s="36">
        <f>FlowMarginal!B4*-247/13.43</f>
        <v>1.2130556141914337</v>
      </c>
      <c r="C4" s="36">
        <f>FlowMarginal!C4*-247/13.43</f>
        <v>0.61880396090076384</v>
      </c>
      <c r="D4" s="36">
        <f>FlowMarginal!D4*-247/13.43</f>
        <v>0.41904384133720474</v>
      </c>
      <c r="E4" s="36">
        <f>FlowMarginal!E4*-247/13.43</f>
        <v>1.9448372721624028</v>
      </c>
      <c r="F4" s="36">
        <f>FlowMarginal!F4*-247/13.43</f>
        <v>0.52043509684270439</v>
      </c>
      <c r="G4" s="36">
        <f>FlowMarginal!G4*-247/13.43</f>
        <v>0.47846364439784028</v>
      </c>
      <c r="H4" s="36">
        <f>FlowMarginal!H4*-247/13.43</f>
        <v>0.56237736345545009</v>
      </c>
      <c r="I4" s="36">
        <f>FlowMarginal!I4*-247/13.43</f>
        <v>0.65913794881712806</v>
      </c>
      <c r="J4" s="36">
        <f>FlowMarginal!J4*-247/13.43</f>
        <v>0.92811075576534408</v>
      </c>
      <c r="K4" s="36">
        <f>FlowMarginal!K4*-247/13.43</f>
        <v>0.8287273198073648</v>
      </c>
      <c r="L4" s="36">
        <f>FlowMarginal!L4*-247/13.43</f>
        <v>0.84118336822223672</v>
      </c>
      <c r="M4" s="36">
        <f>FlowMarginal!M4*-247/13.43</f>
        <v>0.81918179179543893</v>
      </c>
    </row>
    <row r="5" spans="1:13" x14ac:dyDescent="0.25">
      <c r="A5" s="1" t="s">
        <v>7</v>
      </c>
      <c r="B5" s="36">
        <f>FlowMarginal!B5*-247/13.43</f>
        <v>1.1850051904373764</v>
      </c>
      <c r="C5" s="36">
        <f>FlowMarginal!C5*-247/13.43</f>
        <v>0.59010304779364153</v>
      </c>
      <c r="D5" s="36">
        <f>FlowMarginal!D5*-247/13.43</f>
        <v>0.39385893259470622</v>
      </c>
      <c r="E5" s="36">
        <f>FlowMarginal!E5*-247/13.43</f>
        <v>0.42735423744349205</v>
      </c>
      <c r="F5" s="36">
        <f>FlowMarginal!F5*-247/13.43</f>
        <v>0.49478305222765462</v>
      </c>
      <c r="G5" s="36">
        <f>FlowMarginal!G5*-247/13.43</f>
        <v>0.4517761005835384</v>
      </c>
      <c r="H5" s="36">
        <f>FlowMarginal!H5*-247/13.43</f>
        <v>0.53670839062941311</v>
      </c>
      <c r="I5" s="36">
        <f>FlowMarginal!I5*-247/13.43</f>
        <v>0.6315868867271045</v>
      </c>
      <c r="J5" s="36">
        <f>FlowMarginal!J5*-247/13.43</f>
        <v>0.86388074270801174</v>
      </c>
      <c r="K5" s="36">
        <f>FlowMarginal!K5*-247/13.43</f>
        <v>0.759361121776714</v>
      </c>
      <c r="L5" s="36">
        <f>FlowMarginal!L5*-247/13.43</f>
        <v>0.80542333732859794</v>
      </c>
      <c r="M5" s="36">
        <f>FlowMarginal!M5*-247/13.43</f>
        <v>0.78859118979087628</v>
      </c>
    </row>
    <row r="6" spans="1:13" x14ac:dyDescent="0.25">
      <c r="A6" s="1" t="s">
        <v>8</v>
      </c>
      <c r="B6" s="36">
        <f>FlowMarginal!B6*-247/13.43</f>
        <v>1.1180461038194303</v>
      </c>
      <c r="C6" s="36">
        <f>FlowMarginal!C6*-247/13.43</f>
        <v>0.5224505214852615</v>
      </c>
      <c r="D6" s="36">
        <f>FlowMarginal!D6*-247/13.43</f>
        <v>0.34651485225491324</v>
      </c>
      <c r="E6" s="36">
        <f>FlowMarginal!E6*-247/13.43</f>
        <v>0.3787431304175588</v>
      </c>
      <c r="F6" s="36">
        <f>FlowMarginal!F6*-247/13.43</f>
        <v>0.42844474243067227</v>
      </c>
      <c r="G6" s="36">
        <f>FlowMarginal!G6*-247/13.43</f>
        <v>0.39426002784455738</v>
      </c>
      <c r="H6" s="36">
        <f>FlowMarginal!H6*-247/13.43</f>
        <v>0.47014222240446579</v>
      </c>
      <c r="I6" s="36">
        <f>FlowMarginal!I6*-247/13.43</f>
        <v>0.55485362984883491</v>
      </c>
      <c r="J6" s="36">
        <f>FlowMarginal!J6*-247/13.43</f>
        <v>0.78879541260409025</v>
      </c>
      <c r="K6" s="36">
        <f>FlowMarginal!K6*-247/13.43</f>
        <v>0.68401956187874258</v>
      </c>
      <c r="L6" s="36">
        <f>FlowMarginal!L6*-247/13.43</f>
        <v>0.73405959101285612</v>
      </c>
      <c r="M6" s="36">
        <f>FlowMarginal!M6*-247/13.43</f>
        <v>0.71947525721983918</v>
      </c>
    </row>
    <row r="7" spans="1:13" x14ac:dyDescent="0.25">
      <c r="A7" s="1" t="s">
        <v>2</v>
      </c>
      <c r="B7" s="36">
        <f>FlowMarginal!B7*-247/13.43</f>
        <v>1.3056263331881197</v>
      </c>
      <c r="C7" s="36">
        <f>FlowMarginal!C7*-247/13.43</f>
        <v>0.7121231687964501</v>
      </c>
      <c r="D7" s="36">
        <f>FlowMarginal!D7*-247/13.43</f>
        <v>0.50471109536654801</v>
      </c>
      <c r="E7" s="36">
        <f>FlowMarginal!E7*-247/13.43</f>
        <v>2.2262602217232095</v>
      </c>
      <c r="F7" s="36">
        <f>FlowMarginal!F7*-247/13.43</f>
        <v>0.61919758670523439</v>
      </c>
      <c r="G7" s="36">
        <f>FlowMarginal!G7*-247/13.43</f>
        <v>1.6478943587425912</v>
      </c>
      <c r="H7" s="36">
        <f>FlowMarginal!H7*-247/13.43</f>
        <v>0.75562961401999851</v>
      </c>
      <c r="I7" s="36">
        <f>FlowMarginal!I7*-247/13.43</f>
        <v>0.76511904515803242</v>
      </c>
      <c r="J7" s="36">
        <f>FlowMarginal!J7*-247/13.43</f>
        <v>1.0261444650063418</v>
      </c>
      <c r="K7" s="36">
        <f>FlowMarginal!K7*-247/13.43</f>
        <v>0.92516534967292885</v>
      </c>
      <c r="L7" s="36">
        <f>FlowMarginal!L7*-247/13.43</f>
        <v>0.9365477260019498</v>
      </c>
      <c r="M7" s="36">
        <f>FlowMarginal!M7*-247/13.43</f>
        <v>0.91307170645083813</v>
      </c>
    </row>
    <row r="8" spans="1:13" x14ac:dyDescent="0.25">
      <c r="A8" s="1" t="s">
        <v>10</v>
      </c>
      <c r="B8" s="36">
        <f>FlowMarginal!B8*-247/13.43</f>
        <v>0.79626208547154353</v>
      </c>
      <c r="C8" s="36">
        <f>FlowMarginal!C8*-247/13.43</f>
        <v>0.19733405310945021</v>
      </c>
      <c r="D8" s="36">
        <f>FlowMarginal!D8*-247/13.43</f>
        <v>0.11899429923947442</v>
      </c>
      <c r="E8" s="36">
        <f>FlowMarginal!E8*-247/13.43</f>
        <v>0.14506519898132428</v>
      </c>
      <c r="F8" s="36">
        <f>FlowMarginal!F8*-247/13.43</f>
        <v>0.10859140240432028</v>
      </c>
      <c r="G8" s="36">
        <f>FlowMarginal!G8*-247/13.43</f>
        <v>0.11702199029301161</v>
      </c>
      <c r="H8" s="36">
        <f>FlowMarginal!H8*-247/13.43</f>
        <v>0.14864839613475714</v>
      </c>
      <c r="I8" s="36">
        <f>FlowMarginal!I8*-247/13.43</f>
        <v>0.1842208745197465</v>
      </c>
      <c r="J8" s="36">
        <f>FlowMarginal!J8*-247/13.43</f>
        <v>0.42786758755857157</v>
      </c>
      <c r="K8" s="36">
        <f>FlowMarginal!K8*-247/13.43</f>
        <v>0.32186992637695655</v>
      </c>
      <c r="L8" s="36">
        <f>FlowMarginal!L8*-247/13.43</f>
        <v>0.39110818271685321</v>
      </c>
      <c r="M8" s="36">
        <f>FlowMarginal!M8*-247/13.43</f>
        <v>0.38732612499722091</v>
      </c>
    </row>
    <row r="9" spans="1:13" x14ac:dyDescent="0.25">
      <c r="A9" s="1" t="s">
        <v>12</v>
      </c>
      <c r="B9" s="36">
        <f>FlowMarginal!B9*-247/13.43</f>
        <v>0.65327177959791505</v>
      </c>
      <c r="C9" s="36">
        <f>FlowMarginal!C9*-247/13.43</f>
        <v>4.3551451973194349E-2</v>
      </c>
      <c r="D9" s="36">
        <f>FlowMarginal!D9*-247/13.43</f>
        <v>1.7420580789277738E-2</v>
      </c>
      <c r="E9" s="36">
        <f>FlowMarginal!E9*-247/13.43</f>
        <v>4.3551451973194349E-2</v>
      </c>
      <c r="F9" s="36">
        <f>FlowMarginal!F9*-247/13.43</f>
        <v>6.5327177959791519E-3</v>
      </c>
      <c r="G9" s="36">
        <f>FlowMarginal!G9*-247/13.43</f>
        <v>1.5243008190618018E-2</v>
      </c>
      <c r="H9" s="36">
        <f>FlowMarginal!H9*-247/13.43</f>
        <v>4.3551451973194349E-2</v>
      </c>
      <c r="I9" s="36">
        <f>FlowMarginal!I9*-247/13.43</f>
        <v>6.5327177959791524E-2</v>
      </c>
      <c r="J9" s="36">
        <f>FlowMarginal!J9*-247/13.43</f>
        <v>0.21775725986597175</v>
      </c>
      <c r="K9" s="36">
        <f>FlowMarginal!K9*-247/13.43</f>
        <v>0.13065435591958305</v>
      </c>
      <c r="L9" s="36">
        <f>FlowMarginal!L9*-247/13.43</f>
        <v>0.21775725986597175</v>
      </c>
      <c r="M9" s="36">
        <f>FlowMarginal!M9*-247/13.43</f>
        <v>0.21775725986597175</v>
      </c>
    </row>
    <row r="10" spans="1:13" x14ac:dyDescent="0.25">
      <c r="A10" s="1" t="s">
        <v>14</v>
      </c>
      <c r="B10" s="36">
        <f>FlowMarginal!B10*-247/13.43</f>
        <v>1.351799884637491</v>
      </c>
      <c r="C10" s="36">
        <f>FlowMarginal!C10*-247/13.43</f>
        <v>0.75725967451082044</v>
      </c>
      <c r="D10" s="36">
        <f>FlowMarginal!D10*-247/13.43</f>
        <v>0.57308905622607786</v>
      </c>
      <c r="E10" s="36">
        <f>FlowMarginal!E10*-247/13.43</f>
        <v>2.3258064462466295</v>
      </c>
      <c r="F10" s="36">
        <f>FlowMarginal!F10*-247/13.43</f>
        <v>0.72264732904778983</v>
      </c>
      <c r="G10" s="36">
        <f>FlowMarginal!G10*-247/13.43</f>
        <v>0.67747008106937023</v>
      </c>
      <c r="H10" s="36">
        <f>FlowMarginal!H10*-247/13.43</f>
        <v>0.77403748211470025</v>
      </c>
      <c r="I10" s="36">
        <f>FlowMarginal!I10*-247/13.43</f>
        <v>0.87542033854086077</v>
      </c>
      <c r="J10" s="36">
        <f>FlowMarginal!J10*-247/13.43</f>
        <v>1.0704885003666127</v>
      </c>
      <c r="K10" s="36">
        <f>FlowMarginal!K10*-247/13.43</f>
        <v>0.97171885122265655</v>
      </c>
      <c r="L10" s="36">
        <f>FlowMarginal!L10*-247/13.43</f>
        <v>0.98039909146094339</v>
      </c>
      <c r="M10" s="36">
        <f>FlowMarginal!M10*-247/13.43</f>
        <v>0.9489022430869456</v>
      </c>
    </row>
    <row r="11" spans="1:13" x14ac:dyDescent="0.25">
      <c r="A11" s="1" t="s">
        <v>15</v>
      </c>
      <c r="B11" s="36">
        <f>FlowMarginal!B11*-247/13.43</f>
        <v>1.7675471333797124</v>
      </c>
      <c r="C11" s="36">
        <f>FlowMarginal!C11*-247/13.43</f>
        <v>1.173223993866523</v>
      </c>
      <c r="D11" s="36">
        <f>FlowMarginal!D11*-247/13.43</f>
        <v>1.0715823919430718</v>
      </c>
      <c r="E11" s="36">
        <f>FlowMarginal!E11*-247/13.43</f>
        <v>2.8456396751586039</v>
      </c>
      <c r="F11" s="36">
        <f>FlowMarginal!F11*-247/13.43</f>
        <v>1.2599157435780008</v>
      </c>
      <c r="G11" s="36">
        <f>FlowMarginal!G11*-247/13.43</f>
        <v>1.2179647478848088</v>
      </c>
      <c r="H11" s="36">
        <f>FlowMarginal!H11*-247/13.43</f>
        <v>1.2913117530657097</v>
      </c>
      <c r="I11" s="36">
        <f>FlowMarginal!I11*-247/13.43</f>
        <v>1.3974708885789044</v>
      </c>
      <c r="J11" s="36">
        <f>FlowMarginal!J11*-247/13.43</f>
        <v>1.4767342039419082</v>
      </c>
      <c r="K11" s="36">
        <f>FlowMarginal!K11*-247/13.43</f>
        <v>1.3818215331903634</v>
      </c>
      <c r="L11" s="36">
        <f>FlowMarginal!L11*-247/13.43</f>
        <v>1.3905213603279218</v>
      </c>
      <c r="M11" s="36">
        <f>FlowMarginal!M11*-247/13.43</f>
        <v>1.3608784212563334</v>
      </c>
    </row>
    <row r="12" spans="1:13" x14ac:dyDescent="0.25">
      <c r="A12" s="1" t="s">
        <v>17</v>
      </c>
      <c r="B12" s="36">
        <f>FlowMarginal!B12*-247/13.43</f>
        <v>1.7952873176500421</v>
      </c>
      <c r="C12" s="36">
        <f>FlowMarginal!C12*-247/13.43</f>
        <v>1.2009641838301859</v>
      </c>
      <c r="D12" s="36">
        <f>FlowMarginal!D12*-247/13.43</f>
        <v>1.0993224360462857</v>
      </c>
      <c r="E12" s="36">
        <f>FlowMarginal!E12*-247/13.43</f>
        <v>2.8739389389145638</v>
      </c>
      <c r="F12" s="36">
        <f>FlowMarginal!F12*-247/13.43</f>
        <v>1.2881035396261122</v>
      </c>
      <c r="G12" s="36">
        <f>FlowMarginal!G12*-247/13.43</f>
        <v>1.2461356642199073</v>
      </c>
      <c r="H12" s="36">
        <f>FlowMarginal!H12*-247/13.43</f>
        <v>1.3196309809615014</v>
      </c>
      <c r="I12" s="36">
        <f>FlowMarginal!I12*-247/13.43</f>
        <v>1.4257537184113795</v>
      </c>
      <c r="J12" s="36">
        <f>FlowMarginal!J12*-247/13.43</f>
        <v>1.5044741783783795</v>
      </c>
      <c r="K12" s="36">
        <f>FlowMarginal!K12*-247/13.43</f>
        <v>1.4095615841164768</v>
      </c>
      <c r="L12" s="36">
        <f>FlowMarginal!L12*-247/13.43</f>
        <v>1.4182614116708752</v>
      </c>
      <c r="M12" s="36">
        <f>FlowMarginal!M12*-247/13.43</f>
        <v>1.3886185134385522</v>
      </c>
    </row>
    <row r="13" spans="1:13" x14ac:dyDescent="0.25">
      <c r="A13" s="1" t="s">
        <v>19</v>
      </c>
      <c r="B13" s="36">
        <f>FlowMarginal!B13*-247/13.43</f>
        <v>3.9018090704951502</v>
      </c>
      <c r="C13" s="36">
        <f>FlowMarginal!C13*-247/13.43</f>
        <v>3.9017333069129445</v>
      </c>
      <c r="D13" s="36">
        <f>FlowMarginal!D13*-247/13.43</f>
        <v>3.1719484340265187</v>
      </c>
      <c r="E13" s="36">
        <f>FlowMarginal!E13*-247/13.43</f>
        <v>3.0157493881683646</v>
      </c>
      <c r="F13" s="36">
        <f>FlowMarginal!F13*-247/13.43</f>
        <v>3.0340576707831284</v>
      </c>
      <c r="G13" s="36">
        <f>FlowMarginal!G13*-247/13.43</f>
        <v>2.9960144545157772</v>
      </c>
      <c r="H13" s="36">
        <f>FlowMarginal!H13*-247/13.43</f>
        <v>5.7345942962008758</v>
      </c>
      <c r="I13" s="36">
        <f>FlowMarginal!I13*-247/13.43</f>
        <v>3.0734764832333816</v>
      </c>
      <c r="J13" s="36">
        <f>FlowMarginal!J13*-247/13.43</f>
        <v>3.917759813514051</v>
      </c>
      <c r="K13" s="36">
        <f>FlowMarginal!K13*-247/13.43</f>
        <v>2.34402060353613</v>
      </c>
      <c r="L13" s="36">
        <f>FlowMarginal!L13*-247/13.43</f>
        <v>2.3470691594351951</v>
      </c>
      <c r="M13" s="36">
        <f>FlowMarginal!M13*-247/13.43</f>
        <v>1.4775266138431062</v>
      </c>
    </row>
    <row r="14" spans="1:13" x14ac:dyDescent="0.25">
      <c r="A14" s="1" t="s">
        <v>21</v>
      </c>
      <c r="B14" s="36">
        <f>FlowMarginal!B14*-247/13.43</f>
        <v>7.5941906038350941</v>
      </c>
      <c r="C14" s="36">
        <f>FlowMarginal!C14*-247/13.43</f>
        <v>7.8259983593203497</v>
      </c>
      <c r="D14" s="36">
        <f>FlowMarginal!D14*-247/13.43</f>
        <v>7.8090800209468165</v>
      </c>
      <c r="E14" s="36">
        <f>FlowMarginal!E14*-247/13.43</f>
        <v>6.1836789740825893</v>
      </c>
      <c r="F14" s="36">
        <f>FlowMarginal!F14*-247/13.43</f>
        <v>6.1956885527282921</v>
      </c>
      <c r="G14" s="36">
        <f>FlowMarginal!G14*-247/13.43</f>
        <v>6.2623237137299821</v>
      </c>
      <c r="H14" s="36">
        <f>FlowMarginal!H14*-247/13.43</f>
        <v>6.3352898482127502</v>
      </c>
      <c r="I14" s="36">
        <f>FlowMarginal!I14*-247/13.43</f>
        <v>6.3785829751881096</v>
      </c>
      <c r="J14" s="36">
        <f>FlowMarginal!J14*-247/13.43</f>
        <v>7.7410134966544142</v>
      </c>
      <c r="K14" s="36">
        <f>FlowMarginal!K14*-247/13.43</f>
        <v>7.7302944934363342</v>
      </c>
      <c r="L14" s="36">
        <f>FlowMarginal!L14*-247/13.43</f>
        <v>7.7590369202055367</v>
      </c>
      <c r="M14" s="36">
        <f>FlowMarginal!M14*-247/13.43</f>
        <v>4.2472052105625826</v>
      </c>
    </row>
    <row r="15" spans="1:13" x14ac:dyDescent="0.25">
      <c r="A15" s="1" t="s">
        <v>165</v>
      </c>
      <c r="B15" s="36">
        <f>FlowMarginal!B15*-247/13.43</f>
        <v>6.8452943615640951</v>
      </c>
      <c r="C15" s="36">
        <f>FlowMarginal!C15*-247/13.43</f>
        <v>6.8411157472698561</v>
      </c>
      <c r="D15" s="36">
        <f>FlowMarginal!D15*-247/13.43</f>
        <v>4.5250559679256765</v>
      </c>
      <c r="E15" s="36">
        <f>FlowMarginal!E15*-247/13.43</f>
        <v>3.2714249022795827</v>
      </c>
      <c r="F15" s="36">
        <f>FlowMarginal!F15*-247/13.43</f>
        <v>3.416904845860592</v>
      </c>
      <c r="G15" s="36">
        <f>FlowMarginal!G15*-247/13.43</f>
        <v>3.2016752148832199</v>
      </c>
      <c r="H15" s="36">
        <f>FlowMarginal!H15*-247/13.43</f>
        <v>6.1760874799064345</v>
      </c>
      <c r="I15" s="36">
        <f>FlowMarginal!I15*-247/13.43</f>
        <v>3.5158219431269586</v>
      </c>
      <c r="J15" s="36">
        <f>FlowMarginal!J15*-247/13.43</f>
        <v>6.9759146903390352</v>
      </c>
      <c r="K15" s="36">
        <f>FlowMarginal!K15*-247/13.43</f>
        <v>5.2782081434378609</v>
      </c>
      <c r="L15" s="36">
        <f>FlowMarginal!L15*-247/13.43</f>
        <v>5.2899422868218666</v>
      </c>
      <c r="M15" s="36">
        <f>FlowMarginal!M15*-247/13.43</f>
        <v>4.6702524017288445</v>
      </c>
    </row>
    <row r="16" spans="1:13" x14ac:dyDescent="0.25">
      <c r="A16" s="1" t="s">
        <v>168</v>
      </c>
      <c r="B16" s="36">
        <f>FlowMarginal!B16*-247/13.43</f>
        <v>4.5969597890686877</v>
      </c>
      <c r="C16" s="36">
        <f>FlowMarginal!C16*-247/13.43</f>
        <v>4.5968329800965506</v>
      </c>
      <c r="D16" s="36">
        <f>FlowMarginal!D16*-247/13.43</f>
        <v>3.8683011228851667</v>
      </c>
      <c r="E16" s="36">
        <f>FlowMarginal!E16*-247/13.43</f>
        <v>3.0927034301359448</v>
      </c>
      <c r="F16" s="36">
        <f>FlowMarginal!F16*-247/13.43</f>
        <v>3.1102566646296559</v>
      </c>
      <c r="G16" s="36">
        <f>FlowMarginal!G16*-247/13.43</f>
        <v>3.0467449256677157</v>
      </c>
      <c r="H16" s="36">
        <f>FlowMarginal!H16*-247/13.43</f>
        <v>6.0543188425626893</v>
      </c>
      <c r="I16" s="36">
        <f>FlowMarginal!I16*-247/13.43</f>
        <v>3.3932010295951955</v>
      </c>
      <c r="J16" s="36">
        <f>FlowMarginal!J16*-247/13.43</f>
        <v>4.7786955279299068</v>
      </c>
      <c r="K16" s="36">
        <f>FlowMarginal!K16*-247/13.43</f>
        <v>3.0378917963562966</v>
      </c>
      <c r="L16" s="36">
        <f>FlowMarginal!L16*-247/13.43</f>
        <v>3.0429943037722853</v>
      </c>
      <c r="M16" s="36">
        <f>FlowMarginal!M16*-247/13.43</f>
        <v>2.4377274091728509</v>
      </c>
    </row>
    <row r="17" spans="1:13" x14ac:dyDescent="0.25">
      <c r="A17" s="1" t="s">
        <v>167</v>
      </c>
      <c r="B17" s="36">
        <f>FlowMarginal!B17*-247/13.43</f>
        <v>5.4822372457040291</v>
      </c>
      <c r="C17" s="36">
        <f>FlowMarginal!C17*-247/13.43</f>
        <v>5.4398361061928409</v>
      </c>
      <c r="D17" s="36">
        <f>FlowMarginal!D17*-247/13.43</f>
        <v>4.7113042489814569</v>
      </c>
      <c r="E17" s="36">
        <f>FlowMarginal!E17*-247/13.43</f>
        <v>3.1786749831541381</v>
      </c>
      <c r="F17" s="36">
        <f>FlowMarginal!F17*-247/13.43</f>
        <v>6.0555741364803914</v>
      </c>
      <c r="G17" s="36">
        <f>FlowMarginal!G17*-247/13.43</f>
        <v>6.1116264712704069</v>
      </c>
      <c r="H17" s="36">
        <f>FlowMarginal!H17*-247/13.43</f>
        <v>6.1608266061876806</v>
      </c>
      <c r="I17" s="36">
        <f>FlowMarginal!I17*-247/13.43</f>
        <v>6.1933857598401874</v>
      </c>
      <c r="J17" s="36">
        <f>FlowMarginal!J17*-247/13.43</f>
        <v>5.719386415173207</v>
      </c>
      <c r="K17" s="36">
        <f>FlowMarginal!K17*-247/13.43</f>
        <v>3.8808949224525868</v>
      </c>
      <c r="L17" s="36">
        <f>FlowMarginal!L17*-247/13.43</f>
        <v>3.8859974298685751</v>
      </c>
      <c r="M17" s="36">
        <f>FlowMarginal!M17*-247/13.43</f>
        <v>2.5026762197450139</v>
      </c>
    </row>
    <row r="18" spans="1:13" x14ac:dyDescent="0.25">
      <c r="A18" s="1" t="s">
        <v>169</v>
      </c>
      <c r="B18" s="36">
        <f>FlowMarginal!B18*-247/13.43</f>
        <v>4.5969597890686877</v>
      </c>
      <c r="C18" s="36">
        <f>FlowMarginal!C18*-247/13.43</f>
        <v>4.5968329800965506</v>
      </c>
      <c r="D18" s="36">
        <f>FlowMarginal!D18*-247/13.43</f>
        <v>3.8683011228851667</v>
      </c>
      <c r="E18" s="36">
        <f>FlowMarginal!E18*-247/13.43</f>
        <v>3.0721672195291476</v>
      </c>
      <c r="F18" s="36">
        <f>FlowMarginal!F18*-247/13.43</f>
        <v>3.1102566646296559</v>
      </c>
      <c r="G18" s="36">
        <f>FlowMarginal!G18*-247/13.43</f>
        <v>3.0467449256677157</v>
      </c>
      <c r="H18" s="36">
        <f>FlowMarginal!H18*-247/13.43</f>
        <v>6.0543188425626893</v>
      </c>
      <c r="I18" s="36">
        <f>FlowMarginal!I18*-247/13.43</f>
        <v>3.3932010295951955</v>
      </c>
      <c r="J18" s="36">
        <f>FlowMarginal!J18*-247/13.43</f>
        <v>4.7786955279299068</v>
      </c>
      <c r="K18" s="36">
        <f>FlowMarginal!K18*-247/13.43</f>
        <v>3.0378917963562966</v>
      </c>
      <c r="L18" s="36">
        <f>FlowMarginal!L18*-247/13.43</f>
        <v>3.0429943037722853</v>
      </c>
      <c r="M18" s="36">
        <f>FlowMarginal!M18*-247/13.43</f>
        <v>1.8340685263771839</v>
      </c>
    </row>
    <row r="19" spans="1:13" x14ac:dyDescent="0.25">
      <c r="A19" s="1"/>
    </row>
    <row r="20" spans="1:13" x14ac:dyDescent="0.25">
      <c r="A20" s="1"/>
    </row>
    <row r="21" spans="1:13" x14ac:dyDescent="0.25">
      <c r="A21" s="1"/>
    </row>
    <row r="22" spans="1:13" x14ac:dyDescent="0.25">
      <c r="A22" s="1"/>
    </row>
    <row r="23" spans="1:13" x14ac:dyDescent="0.25">
      <c r="A23" s="1"/>
    </row>
    <row r="24" spans="1:13" x14ac:dyDescent="0.25">
      <c r="A24" s="1"/>
    </row>
    <row r="25" spans="1:13" x14ac:dyDescent="0.25">
      <c r="A25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/>
  </sheetViews>
  <sheetFormatPr defaultRowHeight="15" x14ac:dyDescent="0.25"/>
  <sheetData>
    <row r="1" spans="1:22" x14ac:dyDescent="0.25">
      <c r="B1" s="1" t="s">
        <v>0</v>
      </c>
      <c r="C1" s="1" t="s">
        <v>1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19</v>
      </c>
      <c r="S1" s="1" t="s">
        <v>20</v>
      </c>
      <c r="T1" s="1" t="s">
        <v>168</v>
      </c>
      <c r="U1" s="1" t="s">
        <v>167</v>
      </c>
      <c r="V1" s="1" t="s">
        <v>169</v>
      </c>
    </row>
    <row r="2" spans="1:22" x14ac:dyDescent="0.25">
      <c r="A2" s="1" t="s">
        <v>0</v>
      </c>
      <c r="C2">
        <v>55344.137738351703</v>
      </c>
    </row>
    <row r="3" spans="1:22" x14ac:dyDescent="0.25">
      <c r="A3" s="1" t="s">
        <v>1</v>
      </c>
      <c r="D3">
        <v>14090</v>
      </c>
    </row>
    <row r="4" spans="1:22" x14ac:dyDescent="0.25">
      <c r="A4" s="1" t="s">
        <v>3</v>
      </c>
      <c r="J4">
        <v>11513</v>
      </c>
    </row>
    <row r="5" spans="1:22" x14ac:dyDescent="0.25">
      <c r="A5" s="1" t="s">
        <v>4</v>
      </c>
      <c r="D5">
        <v>470</v>
      </c>
    </row>
    <row r="6" spans="1:22" x14ac:dyDescent="0.25">
      <c r="A6" s="1" t="s">
        <v>5</v>
      </c>
      <c r="F6">
        <v>8267.8961608270001</v>
      </c>
    </row>
    <row r="7" spans="1:22" x14ac:dyDescent="0.25">
      <c r="A7" s="1" t="s">
        <v>6</v>
      </c>
      <c r="G7">
        <v>8463.248964593</v>
      </c>
    </row>
    <row r="8" spans="1:22" x14ac:dyDescent="0.25">
      <c r="A8" s="1" t="s">
        <v>7</v>
      </c>
      <c r="H8">
        <v>14391.807900190001</v>
      </c>
    </row>
    <row r="9" spans="1:22" x14ac:dyDescent="0.25">
      <c r="A9" s="1" t="s">
        <v>8</v>
      </c>
      <c r="I9">
        <v>12605.1800972</v>
      </c>
    </row>
    <row r="10" spans="1:22" x14ac:dyDescent="0.25">
      <c r="A10" s="1" t="s">
        <v>9</v>
      </c>
      <c r="K10">
        <v>56557.259406160985</v>
      </c>
    </row>
    <row r="11" spans="1:22" x14ac:dyDescent="0.25">
      <c r="A11" s="1" t="s">
        <v>2</v>
      </c>
      <c r="E11">
        <v>13304.680713079499</v>
      </c>
    </row>
    <row r="12" spans="1:22" x14ac:dyDescent="0.25">
      <c r="A12" s="1" t="s">
        <v>11</v>
      </c>
      <c r="K12">
        <v>127172.76340564701</v>
      </c>
    </row>
    <row r="13" spans="1:22" x14ac:dyDescent="0.25">
      <c r="A13" s="1" t="s">
        <v>10</v>
      </c>
      <c r="L13">
        <v>34077.588926237702</v>
      </c>
    </row>
    <row r="14" spans="1:22" x14ac:dyDescent="0.25">
      <c r="A14" s="1" t="s">
        <v>12</v>
      </c>
      <c r="M14">
        <v>33740</v>
      </c>
    </row>
    <row r="15" spans="1:22" x14ac:dyDescent="0.25">
      <c r="A15" s="1" t="s">
        <v>14</v>
      </c>
      <c r="E15">
        <v>13641.103003763998</v>
      </c>
    </row>
    <row r="16" spans="1:22" x14ac:dyDescent="0.25">
      <c r="A16" s="1" t="s">
        <v>15</v>
      </c>
      <c r="N16">
        <v>40608.269800000002</v>
      </c>
    </row>
    <row r="17" spans="1:22" x14ac:dyDescent="0.25">
      <c r="A17" s="1" t="s">
        <v>16</v>
      </c>
      <c r="N17">
        <v>45127.674953108988</v>
      </c>
    </row>
    <row r="18" spans="1:22" x14ac:dyDescent="0.25">
      <c r="A18" s="1" t="s">
        <v>17</v>
      </c>
      <c r="O18">
        <v>9321.7923111399996</v>
      </c>
    </row>
    <row r="19" spans="1:22" x14ac:dyDescent="0.25">
      <c r="A19" s="1" t="s">
        <v>18</v>
      </c>
      <c r="Q19">
        <v>14994.285154515001</v>
      </c>
    </row>
    <row r="20" spans="1:22" x14ac:dyDescent="0.25">
      <c r="A20" s="1" t="s">
        <v>19</v>
      </c>
      <c r="P20">
        <v>13750.127978322</v>
      </c>
    </row>
    <row r="21" spans="1:22" x14ac:dyDescent="0.25">
      <c r="A21" s="1" t="s">
        <v>20</v>
      </c>
      <c r="U21">
        <v>11225.807000000001</v>
      </c>
    </row>
    <row r="22" spans="1:22" x14ac:dyDescent="0.25">
      <c r="A22" s="1" t="s">
        <v>21</v>
      </c>
      <c r="S22">
        <v>26044.447</v>
      </c>
    </row>
    <row r="23" spans="1:22" x14ac:dyDescent="0.25">
      <c r="A23" s="1" t="s">
        <v>165</v>
      </c>
      <c r="T23">
        <v>29911.16</v>
      </c>
    </row>
    <row r="24" spans="1:22" x14ac:dyDescent="0.25">
      <c r="A24" s="1" t="s">
        <v>22</v>
      </c>
      <c r="B24">
        <v>21736.476316384797</v>
      </c>
    </row>
    <row r="25" spans="1:22" x14ac:dyDescent="0.25">
      <c r="A25" s="1" t="s">
        <v>168</v>
      </c>
      <c r="R25">
        <v>12864.68</v>
      </c>
    </row>
    <row r="26" spans="1:22" x14ac:dyDescent="0.25">
      <c r="A26" s="1" t="s">
        <v>167</v>
      </c>
      <c r="V26">
        <v>17372.548999999999</v>
      </c>
    </row>
    <row r="27" spans="1:22" x14ac:dyDescent="0.25">
      <c r="A27" s="1" t="s">
        <v>169</v>
      </c>
      <c r="R27">
        <v>9264.09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3"/>
  <sheetViews>
    <sheetView workbookViewId="0"/>
  </sheetViews>
  <sheetFormatPr defaultRowHeight="15" x14ac:dyDescent="0.25"/>
  <sheetData>
    <row r="1" spans="1:4" x14ac:dyDescent="0.25">
      <c r="D1" s="1" t="s">
        <v>77</v>
      </c>
    </row>
    <row r="2" spans="1:4" x14ac:dyDescent="0.25">
      <c r="A2" s="1" t="s">
        <v>0</v>
      </c>
      <c r="B2" s="1" t="s">
        <v>1</v>
      </c>
      <c r="C2" s="1" t="s">
        <v>65</v>
      </c>
      <c r="D2">
        <v>0.1</v>
      </c>
    </row>
    <row r="3" spans="1:4" x14ac:dyDescent="0.25">
      <c r="A3" s="1" t="s">
        <v>0</v>
      </c>
      <c r="B3" s="1" t="s">
        <v>1</v>
      </c>
      <c r="C3" s="1" t="s">
        <v>66</v>
      </c>
      <c r="D3">
        <v>33.647488000000003</v>
      </c>
    </row>
    <row r="4" spans="1:4" x14ac:dyDescent="0.25">
      <c r="A4" s="1" t="s">
        <v>0</v>
      </c>
      <c r="B4" s="1" t="s">
        <v>1</v>
      </c>
      <c r="C4" s="1" t="s">
        <v>67</v>
      </c>
      <c r="D4">
        <v>33.647488000000003</v>
      </c>
    </row>
    <row r="5" spans="1:4" x14ac:dyDescent="0.25">
      <c r="A5" s="1" t="s">
        <v>0</v>
      </c>
      <c r="B5" s="1" t="s">
        <v>1</v>
      </c>
      <c r="C5" s="1" t="s">
        <v>68</v>
      </c>
      <c r="D5">
        <v>33.647488000000003</v>
      </c>
    </row>
    <row r="6" spans="1:4" x14ac:dyDescent="0.25">
      <c r="A6" s="1" t="s">
        <v>0</v>
      </c>
      <c r="B6" s="1" t="s">
        <v>1</v>
      </c>
      <c r="C6" s="1" t="s">
        <v>69</v>
      </c>
      <c r="D6">
        <v>33.647488000000003</v>
      </c>
    </row>
    <row r="7" spans="1:4" x14ac:dyDescent="0.25">
      <c r="A7" s="1" t="s">
        <v>0</v>
      </c>
      <c r="B7" s="1" t="s">
        <v>1</v>
      </c>
      <c r="C7" s="1" t="s">
        <v>70</v>
      </c>
      <c r="D7">
        <v>33.647488000000003</v>
      </c>
    </row>
    <row r="8" spans="1:4" x14ac:dyDescent="0.25">
      <c r="A8" s="1" t="s">
        <v>0</v>
      </c>
      <c r="B8" s="1" t="s">
        <v>1</v>
      </c>
      <c r="C8" s="1" t="s">
        <v>71</v>
      </c>
      <c r="D8">
        <v>33.647488000000003</v>
      </c>
    </row>
    <row r="9" spans="1:4" x14ac:dyDescent="0.25">
      <c r="A9" s="1" t="s">
        <v>0</v>
      </c>
      <c r="B9" s="1" t="s">
        <v>1</v>
      </c>
      <c r="C9" s="1" t="s">
        <v>72</v>
      </c>
      <c r="D9">
        <v>33.647488000000003</v>
      </c>
    </row>
    <row r="10" spans="1:4" x14ac:dyDescent="0.25">
      <c r="A10" s="1" t="s">
        <v>0</v>
      </c>
      <c r="B10" s="1" t="s">
        <v>1</v>
      </c>
      <c r="C10" s="1" t="s">
        <v>73</v>
      </c>
      <c r="D10">
        <v>33.647488000000003</v>
      </c>
    </row>
    <row r="11" spans="1:4" x14ac:dyDescent="0.25">
      <c r="A11" s="1" t="s">
        <v>0</v>
      </c>
      <c r="B11" s="1" t="s">
        <v>1</v>
      </c>
      <c r="C11" s="1" t="s">
        <v>74</v>
      </c>
      <c r="D11">
        <v>33.647488000000003</v>
      </c>
    </row>
    <row r="12" spans="1:4" x14ac:dyDescent="0.25">
      <c r="A12" s="1" t="s">
        <v>0</v>
      </c>
      <c r="B12" s="1" t="s">
        <v>1</v>
      </c>
      <c r="C12" s="1" t="s">
        <v>75</v>
      </c>
      <c r="D12">
        <v>33.647488000000003</v>
      </c>
    </row>
    <row r="13" spans="1:4" x14ac:dyDescent="0.25">
      <c r="A13" s="1" t="s">
        <v>0</v>
      </c>
      <c r="B13" s="1" t="s">
        <v>1</v>
      </c>
      <c r="C13" s="1" t="s">
        <v>76</v>
      </c>
      <c r="D13">
        <v>33.647488000000003</v>
      </c>
    </row>
    <row r="14" spans="1:4" x14ac:dyDescent="0.25">
      <c r="A14" s="1" t="s">
        <v>1</v>
      </c>
      <c r="B14" s="1" t="s">
        <v>3</v>
      </c>
      <c r="C14" s="1" t="s">
        <v>65</v>
      </c>
      <c r="D14">
        <v>0.1</v>
      </c>
    </row>
    <row r="15" spans="1:4" x14ac:dyDescent="0.25">
      <c r="A15" s="1" t="s">
        <v>1</v>
      </c>
      <c r="B15" s="1" t="s">
        <v>3</v>
      </c>
      <c r="C15" s="1" t="s">
        <v>66</v>
      </c>
      <c r="D15">
        <v>8.6592000000000002</v>
      </c>
    </row>
    <row r="16" spans="1:4" x14ac:dyDescent="0.25">
      <c r="A16" s="1" t="s">
        <v>1</v>
      </c>
      <c r="B16" s="1" t="s">
        <v>3</v>
      </c>
      <c r="C16" s="1" t="s">
        <v>67</v>
      </c>
      <c r="D16">
        <v>8.6592000000000002</v>
      </c>
    </row>
    <row r="17" spans="1:4" x14ac:dyDescent="0.25">
      <c r="A17" s="1" t="s">
        <v>1</v>
      </c>
      <c r="B17" s="1" t="s">
        <v>3</v>
      </c>
      <c r="C17" s="1" t="s">
        <v>68</v>
      </c>
      <c r="D17">
        <v>8.6592000000000002</v>
      </c>
    </row>
    <row r="18" spans="1:4" x14ac:dyDescent="0.25">
      <c r="A18" s="1" t="s">
        <v>1</v>
      </c>
      <c r="B18" s="1" t="s">
        <v>3</v>
      </c>
      <c r="C18" s="1" t="s">
        <v>69</v>
      </c>
      <c r="D18">
        <v>8.6592000000000002</v>
      </c>
    </row>
    <row r="19" spans="1:4" x14ac:dyDescent="0.25">
      <c r="A19" s="1" t="s">
        <v>1</v>
      </c>
      <c r="B19" s="1" t="s">
        <v>3</v>
      </c>
      <c r="C19" s="1" t="s">
        <v>70</v>
      </c>
      <c r="D19">
        <v>8.6592000000000002</v>
      </c>
    </row>
    <row r="20" spans="1:4" x14ac:dyDescent="0.25">
      <c r="A20" s="1" t="s">
        <v>1</v>
      </c>
      <c r="B20" s="1" t="s">
        <v>3</v>
      </c>
      <c r="C20" s="1" t="s">
        <v>71</v>
      </c>
      <c r="D20">
        <v>8.6592000000000002</v>
      </c>
    </row>
    <row r="21" spans="1:4" x14ac:dyDescent="0.25">
      <c r="A21" s="1" t="s">
        <v>1</v>
      </c>
      <c r="B21" s="1" t="s">
        <v>3</v>
      </c>
      <c r="C21" s="1" t="s">
        <v>72</v>
      </c>
      <c r="D21">
        <v>8.6592000000000002</v>
      </c>
    </row>
    <row r="22" spans="1:4" x14ac:dyDescent="0.25">
      <c r="A22" s="1" t="s">
        <v>1</v>
      </c>
      <c r="B22" s="1" t="s">
        <v>3</v>
      </c>
      <c r="C22" s="1" t="s">
        <v>73</v>
      </c>
      <c r="D22">
        <v>8.6592000000000002</v>
      </c>
    </row>
    <row r="23" spans="1:4" x14ac:dyDescent="0.25">
      <c r="A23" s="1" t="s">
        <v>1</v>
      </c>
      <c r="B23" s="1" t="s">
        <v>3</v>
      </c>
      <c r="C23" s="1" t="s">
        <v>74</v>
      </c>
      <c r="D23">
        <v>8.6592000000000002</v>
      </c>
    </row>
    <row r="24" spans="1:4" x14ac:dyDescent="0.25">
      <c r="A24" s="1" t="s">
        <v>1</v>
      </c>
      <c r="B24" s="1" t="s">
        <v>3</v>
      </c>
      <c r="C24" s="1" t="s">
        <v>75</v>
      </c>
      <c r="D24">
        <v>8.6592000000000002</v>
      </c>
    </row>
    <row r="25" spans="1:4" x14ac:dyDescent="0.25">
      <c r="A25" s="1" t="s">
        <v>1</v>
      </c>
      <c r="B25" s="1" t="s">
        <v>3</v>
      </c>
      <c r="C25" s="1" t="s">
        <v>76</v>
      </c>
      <c r="D25">
        <v>8.6592000000000002</v>
      </c>
    </row>
    <row r="26" spans="1:4" x14ac:dyDescent="0.25">
      <c r="A26" s="1" t="s">
        <v>3</v>
      </c>
      <c r="B26" s="1" t="s">
        <v>2</v>
      </c>
      <c r="C26" s="1" t="s">
        <v>65</v>
      </c>
      <c r="D26">
        <v>0.1</v>
      </c>
    </row>
    <row r="27" spans="1:4" x14ac:dyDescent="0.25">
      <c r="A27" s="1" t="s">
        <v>3</v>
      </c>
      <c r="B27" s="1" t="s">
        <v>2</v>
      </c>
      <c r="C27" s="1" t="s">
        <v>66</v>
      </c>
      <c r="D27">
        <v>11.079796999999999</v>
      </c>
    </row>
    <row r="28" spans="1:4" x14ac:dyDescent="0.25">
      <c r="A28" s="1" t="s">
        <v>3</v>
      </c>
      <c r="B28" s="1" t="s">
        <v>2</v>
      </c>
      <c r="C28" s="1" t="s">
        <v>67</v>
      </c>
      <c r="D28">
        <v>11.079796999999999</v>
      </c>
    </row>
    <row r="29" spans="1:4" x14ac:dyDescent="0.25">
      <c r="A29" s="1" t="s">
        <v>3</v>
      </c>
      <c r="B29" s="1" t="s">
        <v>2</v>
      </c>
      <c r="C29" s="1" t="s">
        <v>68</v>
      </c>
      <c r="D29">
        <v>11.079796999999999</v>
      </c>
    </row>
    <row r="30" spans="1:4" x14ac:dyDescent="0.25">
      <c r="A30" s="1" t="s">
        <v>3</v>
      </c>
      <c r="B30" s="1" t="s">
        <v>2</v>
      </c>
      <c r="C30" s="1" t="s">
        <v>69</v>
      </c>
      <c r="D30">
        <v>11.079796999999999</v>
      </c>
    </row>
    <row r="31" spans="1:4" x14ac:dyDescent="0.25">
      <c r="A31" s="1" t="s">
        <v>3</v>
      </c>
      <c r="B31" s="1" t="s">
        <v>2</v>
      </c>
      <c r="C31" s="1" t="s">
        <v>70</v>
      </c>
      <c r="D31">
        <v>11.079796999999999</v>
      </c>
    </row>
    <row r="32" spans="1:4" x14ac:dyDescent="0.25">
      <c r="A32" s="1" t="s">
        <v>3</v>
      </c>
      <c r="B32" s="1" t="s">
        <v>2</v>
      </c>
      <c r="C32" s="1" t="s">
        <v>71</v>
      </c>
      <c r="D32">
        <v>11.079796999999999</v>
      </c>
    </row>
    <row r="33" spans="1:4" x14ac:dyDescent="0.25">
      <c r="A33" s="1" t="s">
        <v>3</v>
      </c>
      <c r="B33" s="1" t="s">
        <v>2</v>
      </c>
      <c r="C33" s="1" t="s">
        <v>72</v>
      </c>
      <c r="D33">
        <v>11.079796999999999</v>
      </c>
    </row>
    <row r="34" spans="1:4" x14ac:dyDescent="0.25">
      <c r="A34" s="1" t="s">
        <v>3</v>
      </c>
      <c r="B34" s="1" t="s">
        <v>2</v>
      </c>
      <c r="C34" s="1" t="s">
        <v>73</v>
      </c>
      <c r="D34">
        <v>11.079796999999999</v>
      </c>
    </row>
    <row r="35" spans="1:4" x14ac:dyDescent="0.25">
      <c r="A35" s="1" t="s">
        <v>3</v>
      </c>
      <c r="B35" s="1" t="s">
        <v>2</v>
      </c>
      <c r="C35" s="1" t="s">
        <v>74</v>
      </c>
      <c r="D35">
        <v>11.079796999999999</v>
      </c>
    </row>
    <row r="36" spans="1:4" x14ac:dyDescent="0.25">
      <c r="A36" s="1" t="s">
        <v>3</v>
      </c>
      <c r="B36" s="1" t="s">
        <v>2</v>
      </c>
      <c r="C36" s="1" t="s">
        <v>75</v>
      </c>
      <c r="D36">
        <v>11.079796999999999</v>
      </c>
    </row>
    <row r="37" spans="1:4" x14ac:dyDescent="0.25">
      <c r="A37" s="1" t="s">
        <v>3</v>
      </c>
      <c r="B37" s="1" t="s">
        <v>2</v>
      </c>
      <c r="C37" s="1" t="s">
        <v>76</v>
      </c>
      <c r="D37">
        <v>11.079796999999999</v>
      </c>
    </row>
    <row r="38" spans="1:4" x14ac:dyDescent="0.25">
      <c r="A38" s="1" t="s">
        <v>4</v>
      </c>
      <c r="B38" s="1" t="s">
        <v>3</v>
      </c>
      <c r="C38" s="1" t="s">
        <v>65</v>
      </c>
      <c r="D38">
        <v>0.1</v>
      </c>
    </row>
    <row r="39" spans="1:4" x14ac:dyDescent="0.25">
      <c r="A39" s="1" t="s">
        <v>4</v>
      </c>
      <c r="B39" s="1" t="s">
        <v>3</v>
      </c>
      <c r="C39" s="1" t="s">
        <v>66</v>
      </c>
      <c r="D39">
        <v>0.470914</v>
      </c>
    </row>
    <row r="40" spans="1:4" x14ac:dyDescent="0.25">
      <c r="A40" s="1" t="s">
        <v>4</v>
      </c>
      <c r="B40" s="1" t="s">
        <v>3</v>
      </c>
      <c r="C40" s="1" t="s">
        <v>67</v>
      </c>
      <c r="D40">
        <v>0.470914</v>
      </c>
    </row>
    <row r="41" spans="1:4" x14ac:dyDescent="0.25">
      <c r="A41" s="1" t="s">
        <v>4</v>
      </c>
      <c r="B41" s="1" t="s">
        <v>3</v>
      </c>
      <c r="C41" s="1" t="s">
        <v>68</v>
      </c>
      <c r="D41">
        <v>0.470914</v>
      </c>
    </row>
    <row r="42" spans="1:4" x14ac:dyDescent="0.25">
      <c r="A42" s="1" t="s">
        <v>4</v>
      </c>
      <c r="B42" s="1" t="s">
        <v>3</v>
      </c>
      <c r="C42" s="1" t="s">
        <v>69</v>
      </c>
      <c r="D42">
        <v>0.470914</v>
      </c>
    </row>
    <row r="43" spans="1:4" x14ac:dyDescent="0.25">
      <c r="A43" s="1" t="s">
        <v>4</v>
      </c>
      <c r="B43" s="1" t="s">
        <v>3</v>
      </c>
      <c r="C43" s="1" t="s">
        <v>70</v>
      </c>
      <c r="D43">
        <v>0.470914</v>
      </c>
    </row>
    <row r="44" spans="1:4" x14ac:dyDescent="0.25">
      <c r="A44" s="1" t="s">
        <v>4</v>
      </c>
      <c r="B44" s="1" t="s">
        <v>3</v>
      </c>
      <c r="C44" s="1" t="s">
        <v>71</v>
      </c>
      <c r="D44">
        <v>0.470914</v>
      </c>
    </row>
    <row r="45" spans="1:4" x14ac:dyDescent="0.25">
      <c r="A45" s="1" t="s">
        <v>4</v>
      </c>
      <c r="B45" s="1" t="s">
        <v>3</v>
      </c>
      <c r="C45" s="1" t="s">
        <v>72</v>
      </c>
      <c r="D45">
        <v>0.470914</v>
      </c>
    </row>
    <row r="46" spans="1:4" x14ac:dyDescent="0.25">
      <c r="A46" s="1" t="s">
        <v>4</v>
      </c>
      <c r="B46" s="1" t="s">
        <v>3</v>
      </c>
      <c r="C46" s="1" t="s">
        <v>73</v>
      </c>
      <c r="D46">
        <v>0.470914</v>
      </c>
    </row>
    <row r="47" spans="1:4" x14ac:dyDescent="0.25">
      <c r="A47" s="1" t="s">
        <v>4</v>
      </c>
      <c r="B47" s="1" t="s">
        <v>3</v>
      </c>
      <c r="C47" s="1" t="s">
        <v>74</v>
      </c>
      <c r="D47">
        <v>0.470914</v>
      </c>
    </row>
    <row r="48" spans="1:4" x14ac:dyDescent="0.25">
      <c r="A48" s="1" t="s">
        <v>4</v>
      </c>
      <c r="B48" s="1" t="s">
        <v>3</v>
      </c>
      <c r="C48" s="1" t="s">
        <v>75</v>
      </c>
      <c r="D48">
        <v>0.470914</v>
      </c>
    </row>
    <row r="49" spans="1:4" x14ac:dyDescent="0.25">
      <c r="A49" s="1" t="s">
        <v>4</v>
      </c>
      <c r="B49" s="1" t="s">
        <v>3</v>
      </c>
      <c r="C49" s="1" t="s">
        <v>76</v>
      </c>
      <c r="D49">
        <v>0.470914</v>
      </c>
    </row>
    <row r="50" spans="1:4" x14ac:dyDescent="0.25">
      <c r="A50" s="1" t="s">
        <v>5</v>
      </c>
      <c r="B50" s="1" t="s">
        <v>6</v>
      </c>
      <c r="C50" s="1" t="s">
        <v>65</v>
      </c>
      <c r="D50">
        <v>0.1</v>
      </c>
    </row>
    <row r="51" spans="1:4" x14ac:dyDescent="0.25">
      <c r="A51" s="1" t="s">
        <v>5</v>
      </c>
      <c r="B51" s="1" t="s">
        <v>6</v>
      </c>
      <c r="C51" s="1" t="s">
        <v>66</v>
      </c>
      <c r="D51">
        <v>0.68312600000000001</v>
      </c>
    </row>
    <row r="52" spans="1:4" x14ac:dyDescent="0.25">
      <c r="A52" s="1" t="s">
        <v>5</v>
      </c>
      <c r="B52" s="1" t="s">
        <v>6</v>
      </c>
      <c r="C52" s="1" t="s">
        <v>67</v>
      </c>
      <c r="D52">
        <v>0.68312600000000001</v>
      </c>
    </row>
    <row r="53" spans="1:4" x14ac:dyDescent="0.25">
      <c r="A53" s="1" t="s">
        <v>5</v>
      </c>
      <c r="B53" s="1" t="s">
        <v>6</v>
      </c>
      <c r="C53" s="1" t="s">
        <v>68</v>
      </c>
      <c r="D53">
        <v>0.68312600000000001</v>
      </c>
    </row>
    <row r="54" spans="1:4" x14ac:dyDescent="0.25">
      <c r="A54" s="1" t="s">
        <v>5</v>
      </c>
      <c r="B54" s="1" t="s">
        <v>6</v>
      </c>
      <c r="C54" s="1" t="s">
        <v>69</v>
      </c>
      <c r="D54">
        <v>0.68312600000000001</v>
      </c>
    </row>
    <row r="55" spans="1:4" x14ac:dyDescent="0.25">
      <c r="A55" s="1" t="s">
        <v>5</v>
      </c>
      <c r="B55" s="1" t="s">
        <v>6</v>
      </c>
      <c r="C55" s="1" t="s">
        <v>70</v>
      </c>
      <c r="D55">
        <v>0.68312600000000001</v>
      </c>
    </row>
    <row r="56" spans="1:4" x14ac:dyDescent="0.25">
      <c r="A56" s="1" t="s">
        <v>5</v>
      </c>
      <c r="B56" s="1" t="s">
        <v>6</v>
      </c>
      <c r="C56" s="1" t="s">
        <v>71</v>
      </c>
      <c r="D56">
        <v>0.68312600000000001</v>
      </c>
    </row>
    <row r="57" spans="1:4" x14ac:dyDescent="0.25">
      <c r="A57" s="1" t="s">
        <v>5</v>
      </c>
      <c r="B57" s="1" t="s">
        <v>6</v>
      </c>
      <c r="C57" s="1" t="s">
        <v>72</v>
      </c>
      <c r="D57">
        <v>0.68312600000000001</v>
      </c>
    </row>
    <row r="58" spans="1:4" x14ac:dyDescent="0.25">
      <c r="A58" s="1" t="s">
        <v>5</v>
      </c>
      <c r="B58" s="1" t="s">
        <v>6</v>
      </c>
      <c r="C58" s="1" t="s">
        <v>73</v>
      </c>
      <c r="D58">
        <v>0.68312600000000001</v>
      </c>
    </row>
    <row r="59" spans="1:4" x14ac:dyDescent="0.25">
      <c r="A59" s="1" t="s">
        <v>5</v>
      </c>
      <c r="B59" s="1" t="s">
        <v>6</v>
      </c>
      <c r="C59" s="1" t="s">
        <v>74</v>
      </c>
      <c r="D59">
        <v>0.68312600000000001</v>
      </c>
    </row>
    <row r="60" spans="1:4" x14ac:dyDescent="0.25">
      <c r="A60" s="1" t="s">
        <v>5</v>
      </c>
      <c r="B60" s="1" t="s">
        <v>6</v>
      </c>
      <c r="C60" s="1" t="s">
        <v>75</v>
      </c>
      <c r="D60">
        <v>0.68312600000000001</v>
      </c>
    </row>
    <row r="61" spans="1:4" x14ac:dyDescent="0.25">
      <c r="A61" s="1" t="s">
        <v>5</v>
      </c>
      <c r="B61" s="1" t="s">
        <v>6</v>
      </c>
      <c r="C61" s="1" t="s">
        <v>76</v>
      </c>
      <c r="D61">
        <v>0.68312600000000001</v>
      </c>
    </row>
    <row r="62" spans="1:4" x14ac:dyDescent="0.25">
      <c r="A62" s="1" t="s">
        <v>6</v>
      </c>
      <c r="B62" s="1" t="s">
        <v>7</v>
      </c>
      <c r="C62" s="1" t="s">
        <v>65</v>
      </c>
      <c r="D62">
        <v>0.1</v>
      </c>
    </row>
    <row r="63" spans="1:4" x14ac:dyDescent="0.25">
      <c r="A63" s="1" t="s">
        <v>6</v>
      </c>
      <c r="B63" s="1" t="s">
        <v>7</v>
      </c>
      <c r="C63" s="1" t="s">
        <v>66</v>
      </c>
      <c r="D63">
        <v>4.4568089999999998</v>
      </c>
    </row>
    <row r="64" spans="1:4" x14ac:dyDescent="0.25">
      <c r="A64" s="1" t="s">
        <v>6</v>
      </c>
      <c r="B64" s="1" t="s">
        <v>7</v>
      </c>
      <c r="C64" s="1" t="s">
        <v>67</v>
      </c>
      <c r="D64">
        <v>4.4568089999999998</v>
      </c>
    </row>
    <row r="65" spans="1:4" x14ac:dyDescent="0.25">
      <c r="A65" s="1" t="s">
        <v>6</v>
      </c>
      <c r="B65" s="1" t="s">
        <v>7</v>
      </c>
      <c r="C65" s="1" t="s">
        <v>68</v>
      </c>
      <c r="D65">
        <v>4.4568089999999998</v>
      </c>
    </row>
    <row r="66" spans="1:4" x14ac:dyDescent="0.25">
      <c r="A66" s="1" t="s">
        <v>6</v>
      </c>
      <c r="B66" s="1" t="s">
        <v>7</v>
      </c>
      <c r="C66" s="1" t="s">
        <v>69</v>
      </c>
      <c r="D66">
        <v>4.4568089999999998</v>
      </c>
    </row>
    <row r="67" spans="1:4" x14ac:dyDescent="0.25">
      <c r="A67" s="1" t="s">
        <v>6</v>
      </c>
      <c r="B67" s="1" t="s">
        <v>7</v>
      </c>
      <c r="C67" s="1" t="s">
        <v>70</v>
      </c>
      <c r="D67">
        <v>4.4568089999999998</v>
      </c>
    </row>
    <row r="68" spans="1:4" x14ac:dyDescent="0.25">
      <c r="A68" s="1" t="s">
        <v>6</v>
      </c>
      <c r="B68" s="1" t="s">
        <v>7</v>
      </c>
      <c r="C68" s="1" t="s">
        <v>71</v>
      </c>
      <c r="D68">
        <v>4.4568089999999998</v>
      </c>
    </row>
    <row r="69" spans="1:4" x14ac:dyDescent="0.25">
      <c r="A69" s="1" t="s">
        <v>6</v>
      </c>
      <c r="B69" s="1" t="s">
        <v>7</v>
      </c>
      <c r="C69" s="1" t="s">
        <v>72</v>
      </c>
      <c r="D69">
        <v>4.4568089999999998</v>
      </c>
    </row>
    <row r="70" spans="1:4" x14ac:dyDescent="0.25">
      <c r="A70" s="1" t="s">
        <v>6</v>
      </c>
      <c r="B70" s="1" t="s">
        <v>7</v>
      </c>
      <c r="C70" s="1" t="s">
        <v>73</v>
      </c>
      <c r="D70">
        <v>4.4568089999999998</v>
      </c>
    </row>
    <row r="71" spans="1:4" x14ac:dyDescent="0.25">
      <c r="A71" s="1" t="s">
        <v>6</v>
      </c>
      <c r="B71" s="1" t="s">
        <v>7</v>
      </c>
      <c r="C71" s="1" t="s">
        <v>74</v>
      </c>
      <c r="D71">
        <v>4.4568089999999998</v>
      </c>
    </row>
    <row r="72" spans="1:4" x14ac:dyDescent="0.25">
      <c r="A72" s="1" t="s">
        <v>6</v>
      </c>
      <c r="B72" s="1" t="s">
        <v>7</v>
      </c>
      <c r="C72" s="1" t="s">
        <v>75</v>
      </c>
      <c r="D72">
        <v>4.4568089999999998</v>
      </c>
    </row>
    <row r="73" spans="1:4" x14ac:dyDescent="0.25">
      <c r="A73" s="1" t="s">
        <v>6</v>
      </c>
      <c r="B73" s="1" t="s">
        <v>7</v>
      </c>
      <c r="C73" s="1" t="s">
        <v>76</v>
      </c>
      <c r="D73">
        <v>4.4568089999999998</v>
      </c>
    </row>
    <row r="74" spans="1:4" x14ac:dyDescent="0.25">
      <c r="A74" s="1" t="s">
        <v>7</v>
      </c>
      <c r="B74" s="1" t="s">
        <v>8</v>
      </c>
      <c r="C74" s="1" t="s">
        <v>65</v>
      </c>
      <c r="D74">
        <v>0.1</v>
      </c>
    </row>
    <row r="75" spans="1:4" x14ac:dyDescent="0.25">
      <c r="A75" s="1" t="s">
        <v>7</v>
      </c>
      <c r="B75" s="1" t="s">
        <v>8</v>
      </c>
      <c r="C75" s="1" t="s">
        <v>66</v>
      </c>
      <c r="D75">
        <v>1.0004580000000001</v>
      </c>
    </row>
    <row r="76" spans="1:4" x14ac:dyDescent="0.25">
      <c r="A76" s="1" t="s">
        <v>7</v>
      </c>
      <c r="B76" s="1" t="s">
        <v>8</v>
      </c>
      <c r="C76" s="1" t="s">
        <v>67</v>
      </c>
      <c r="D76">
        <v>1.0004580000000001</v>
      </c>
    </row>
    <row r="77" spans="1:4" x14ac:dyDescent="0.25">
      <c r="A77" s="1" t="s">
        <v>7</v>
      </c>
      <c r="B77" s="1" t="s">
        <v>8</v>
      </c>
      <c r="C77" s="1" t="s">
        <v>68</v>
      </c>
      <c r="D77">
        <v>1.0004580000000001</v>
      </c>
    </row>
    <row r="78" spans="1:4" x14ac:dyDescent="0.25">
      <c r="A78" s="1" t="s">
        <v>7</v>
      </c>
      <c r="B78" s="1" t="s">
        <v>8</v>
      </c>
      <c r="C78" s="1" t="s">
        <v>69</v>
      </c>
      <c r="D78">
        <v>1.0004580000000001</v>
      </c>
    </row>
    <row r="79" spans="1:4" x14ac:dyDescent="0.25">
      <c r="A79" s="1" t="s">
        <v>7</v>
      </c>
      <c r="B79" s="1" t="s">
        <v>8</v>
      </c>
      <c r="C79" s="1" t="s">
        <v>70</v>
      </c>
      <c r="D79">
        <v>1.0004580000000001</v>
      </c>
    </row>
    <row r="80" spans="1:4" x14ac:dyDescent="0.25">
      <c r="A80" s="1" t="s">
        <v>7</v>
      </c>
      <c r="B80" s="1" t="s">
        <v>8</v>
      </c>
      <c r="C80" s="1" t="s">
        <v>71</v>
      </c>
      <c r="D80">
        <v>1.0004580000000001</v>
      </c>
    </row>
    <row r="81" spans="1:4" x14ac:dyDescent="0.25">
      <c r="A81" s="1" t="s">
        <v>7</v>
      </c>
      <c r="B81" s="1" t="s">
        <v>8</v>
      </c>
      <c r="C81" s="1" t="s">
        <v>72</v>
      </c>
      <c r="D81">
        <v>1.0004580000000001</v>
      </c>
    </row>
    <row r="82" spans="1:4" x14ac:dyDescent="0.25">
      <c r="A82" s="1" t="s">
        <v>7</v>
      </c>
      <c r="B82" s="1" t="s">
        <v>8</v>
      </c>
      <c r="C82" s="1" t="s">
        <v>73</v>
      </c>
      <c r="D82">
        <v>1.0004580000000001</v>
      </c>
    </row>
    <row r="83" spans="1:4" x14ac:dyDescent="0.25">
      <c r="A83" s="1" t="s">
        <v>7</v>
      </c>
      <c r="B83" s="1" t="s">
        <v>8</v>
      </c>
      <c r="C83" s="1" t="s">
        <v>74</v>
      </c>
      <c r="D83">
        <v>1.0004580000000001</v>
      </c>
    </row>
    <row r="84" spans="1:4" x14ac:dyDescent="0.25">
      <c r="A84" s="1" t="s">
        <v>7</v>
      </c>
      <c r="B84" s="1" t="s">
        <v>8</v>
      </c>
      <c r="C84" s="1" t="s">
        <v>75</v>
      </c>
      <c r="D84">
        <v>1.0004580000000001</v>
      </c>
    </row>
    <row r="85" spans="1:4" x14ac:dyDescent="0.25">
      <c r="A85" s="1" t="s">
        <v>7</v>
      </c>
      <c r="B85" s="1" t="s">
        <v>8</v>
      </c>
      <c r="C85" s="1" t="s">
        <v>76</v>
      </c>
      <c r="D85">
        <v>1.0004580000000001</v>
      </c>
    </row>
    <row r="86" spans="1:4" x14ac:dyDescent="0.25">
      <c r="A86" s="1" t="s">
        <v>8</v>
      </c>
      <c r="B86" s="1" t="s">
        <v>9</v>
      </c>
      <c r="C86" s="1" t="s">
        <v>65</v>
      </c>
      <c r="D86">
        <v>0.1</v>
      </c>
    </row>
    <row r="87" spans="1:4" x14ac:dyDescent="0.25">
      <c r="A87" s="1" t="s">
        <v>8</v>
      </c>
      <c r="B87" s="1" t="s">
        <v>9</v>
      </c>
      <c r="C87" s="1" t="s">
        <v>66</v>
      </c>
      <c r="D87">
        <v>1.5411250000000001</v>
      </c>
    </row>
    <row r="88" spans="1:4" x14ac:dyDescent="0.25">
      <c r="A88" s="1" t="s">
        <v>8</v>
      </c>
      <c r="B88" s="1" t="s">
        <v>9</v>
      </c>
      <c r="C88" s="1" t="s">
        <v>67</v>
      </c>
      <c r="D88">
        <v>1.5411250000000001</v>
      </c>
    </row>
    <row r="89" spans="1:4" x14ac:dyDescent="0.25">
      <c r="A89" s="1" t="s">
        <v>8</v>
      </c>
      <c r="B89" s="1" t="s">
        <v>9</v>
      </c>
      <c r="C89" s="1" t="s">
        <v>68</v>
      </c>
      <c r="D89">
        <v>1.5411250000000001</v>
      </c>
    </row>
    <row r="90" spans="1:4" x14ac:dyDescent="0.25">
      <c r="A90" s="1" t="s">
        <v>8</v>
      </c>
      <c r="B90" s="1" t="s">
        <v>9</v>
      </c>
      <c r="C90" s="1" t="s">
        <v>69</v>
      </c>
      <c r="D90">
        <v>1.5411250000000001</v>
      </c>
    </row>
    <row r="91" spans="1:4" x14ac:dyDescent="0.25">
      <c r="A91" s="1" t="s">
        <v>8</v>
      </c>
      <c r="B91" s="1" t="s">
        <v>9</v>
      </c>
      <c r="C91" s="1" t="s">
        <v>70</v>
      </c>
      <c r="D91">
        <v>1.5411250000000001</v>
      </c>
    </row>
    <row r="92" spans="1:4" x14ac:dyDescent="0.25">
      <c r="A92" s="1" t="s">
        <v>8</v>
      </c>
      <c r="B92" s="1" t="s">
        <v>9</v>
      </c>
      <c r="C92" s="1" t="s">
        <v>71</v>
      </c>
      <c r="D92">
        <v>1.5411250000000001</v>
      </c>
    </row>
    <row r="93" spans="1:4" x14ac:dyDescent="0.25">
      <c r="A93" s="1" t="s">
        <v>8</v>
      </c>
      <c r="B93" s="1" t="s">
        <v>9</v>
      </c>
      <c r="C93" s="1" t="s">
        <v>72</v>
      </c>
      <c r="D93">
        <v>1.5411250000000001</v>
      </c>
    </row>
    <row r="94" spans="1:4" x14ac:dyDescent="0.25">
      <c r="A94" s="1" t="s">
        <v>8</v>
      </c>
      <c r="B94" s="1" t="s">
        <v>9</v>
      </c>
      <c r="C94" s="1" t="s">
        <v>73</v>
      </c>
      <c r="D94">
        <v>1.5411250000000001</v>
      </c>
    </row>
    <row r="95" spans="1:4" x14ac:dyDescent="0.25">
      <c r="A95" s="1" t="s">
        <v>8</v>
      </c>
      <c r="B95" s="1" t="s">
        <v>9</v>
      </c>
      <c r="C95" s="1" t="s">
        <v>74</v>
      </c>
      <c r="D95">
        <v>1.5411250000000001</v>
      </c>
    </row>
    <row r="96" spans="1:4" x14ac:dyDescent="0.25">
      <c r="A96" s="1" t="s">
        <v>8</v>
      </c>
      <c r="B96" s="1" t="s">
        <v>9</v>
      </c>
      <c r="C96" s="1" t="s">
        <v>75</v>
      </c>
      <c r="D96">
        <v>1.5411250000000001</v>
      </c>
    </row>
    <row r="97" spans="1:4" x14ac:dyDescent="0.25">
      <c r="A97" s="1" t="s">
        <v>8</v>
      </c>
      <c r="B97" s="1" t="s">
        <v>9</v>
      </c>
      <c r="C97" s="1" t="s">
        <v>76</v>
      </c>
      <c r="D97">
        <v>1.5411250000000001</v>
      </c>
    </row>
    <row r="98" spans="1:4" x14ac:dyDescent="0.25">
      <c r="A98" s="1" t="s">
        <v>9</v>
      </c>
      <c r="B98" s="1" t="s">
        <v>10</v>
      </c>
      <c r="C98" s="1" t="s">
        <v>65</v>
      </c>
      <c r="D98">
        <v>0.1</v>
      </c>
    </row>
    <row r="99" spans="1:4" x14ac:dyDescent="0.25">
      <c r="A99" s="1" t="s">
        <v>9</v>
      </c>
      <c r="B99" s="1" t="s">
        <v>10</v>
      </c>
      <c r="C99" s="1" t="s">
        <v>66</v>
      </c>
      <c r="D99">
        <v>5.9093679999999997</v>
      </c>
    </row>
    <row r="100" spans="1:4" x14ac:dyDescent="0.25">
      <c r="A100" s="1" t="s">
        <v>9</v>
      </c>
      <c r="B100" s="1" t="s">
        <v>10</v>
      </c>
      <c r="C100" s="1" t="s">
        <v>67</v>
      </c>
      <c r="D100">
        <v>5.9093679999999997</v>
      </c>
    </row>
    <row r="101" spans="1:4" x14ac:dyDescent="0.25">
      <c r="A101" s="1" t="s">
        <v>9</v>
      </c>
      <c r="B101" s="1" t="s">
        <v>10</v>
      </c>
      <c r="C101" s="1" t="s">
        <v>68</v>
      </c>
      <c r="D101">
        <v>5.9093679999999997</v>
      </c>
    </row>
    <row r="102" spans="1:4" x14ac:dyDescent="0.25">
      <c r="A102" s="1" t="s">
        <v>9</v>
      </c>
      <c r="B102" s="1" t="s">
        <v>10</v>
      </c>
      <c r="C102" s="1" t="s">
        <v>69</v>
      </c>
      <c r="D102">
        <v>5.9093679999999997</v>
      </c>
    </row>
    <row r="103" spans="1:4" x14ac:dyDescent="0.25">
      <c r="A103" s="1" t="s">
        <v>9</v>
      </c>
      <c r="B103" s="1" t="s">
        <v>10</v>
      </c>
      <c r="C103" s="1" t="s">
        <v>70</v>
      </c>
      <c r="D103">
        <v>5.9093679999999997</v>
      </c>
    </row>
    <row r="104" spans="1:4" x14ac:dyDescent="0.25">
      <c r="A104" s="1" t="s">
        <v>9</v>
      </c>
      <c r="B104" s="1" t="s">
        <v>10</v>
      </c>
      <c r="C104" s="1" t="s">
        <v>71</v>
      </c>
      <c r="D104">
        <v>5.9093679999999997</v>
      </c>
    </row>
    <row r="105" spans="1:4" x14ac:dyDescent="0.25">
      <c r="A105" s="1" t="s">
        <v>9</v>
      </c>
      <c r="B105" s="1" t="s">
        <v>10</v>
      </c>
      <c r="C105" s="1" t="s">
        <v>72</v>
      </c>
      <c r="D105">
        <v>5.9093679999999997</v>
      </c>
    </row>
    <row r="106" spans="1:4" x14ac:dyDescent="0.25">
      <c r="A106" s="1" t="s">
        <v>9</v>
      </c>
      <c r="B106" s="1" t="s">
        <v>10</v>
      </c>
      <c r="C106" s="1" t="s">
        <v>73</v>
      </c>
      <c r="D106">
        <v>5.9093679999999997</v>
      </c>
    </row>
    <row r="107" spans="1:4" x14ac:dyDescent="0.25">
      <c r="A107" s="1" t="s">
        <v>9</v>
      </c>
      <c r="B107" s="1" t="s">
        <v>10</v>
      </c>
      <c r="C107" s="1" t="s">
        <v>74</v>
      </c>
      <c r="D107">
        <v>5.9093679999999997</v>
      </c>
    </row>
    <row r="108" spans="1:4" x14ac:dyDescent="0.25">
      <c r="A108" s="1" t="s">
        <v>9</v>
      </c>
      <c r="B108" s="1" t="s">
        <v>10</v>
      </c>
      <c r="C108" s="1" t="s">
        <v>75</v>
      </c>
      <c r="D108">
        <v>5.9093679999999997</v>
      </c>
    </row>
    <row r="109" spans="1:4" x14ac:dyDescent="0.25">
      <c r="A109" s="1" t="s">
        <v>9</v>
      </c>
      <c r="B109" s="1" t="s">
        <v>10</v>
      </c>
      <c r="C109" s="1" t="s">
        <v>76</v>
      </c>
      <c r="D109">
        <v>5.9093679999999997</v>
      </c>
    </row>
    <row r="110" spans="1:4" x14ac:dyDescent="0.25">
      <c r="A110" s="1" t="s">
        <v>2</v>
      </c>
      <c r="B110" s="1" t="s">
        <v>5</v>
      </c>
      <c r="C110" s="1" t="s">
        <v>65</v>
      </c>
      <c r="D110">
        <v>0.1</v>
      </c>
    </row>
    <row r="111" spans="1:4" x14ac:dyDescent="0.25">
      <c r="A111" s="1" t="s">
        <v>2</v>
      </c>
      <c r="B111" s="1" t="s">
        <v>5</v>
      </c>
      <c r="C111" s="1" t="s">
        <v>66</v>
      </c>
      <c r="D111">
        <v>1.0496970000000001</v>
      </c>
    </row>
    <row r="112" spans="1:4" x14ac:dyDescent="0.25">
      <c r="A112" s="1" t="s">
        <v>2</v>
      </c>
      <c r="B112" s="1" t="s">
        <v>5</v>
      </c>
      <c r="C112" s="1" t="s">
        <v>67</v>
      </c>
      <c r="D112">
        <v>1.0496970000000001</v>
      </c>
    </row>
    <row r="113" spans="1:4" x14ac:dyDescent="0.25">
      <c r="A113" s="1" t="s">
        <v>2</v>
      </c>
      <c r="B113" s="1" t="s">
        <v>5</v>
      </c>
      <c r="C113" s="1" t="s">
        <v>68</v>
      </c>
      <c r="D113">
        <v>1.0496970000000001</v>
      </c>
    </row>
    <row r="114" spans="1:4" x14ac:dyDescent="0.25">
      <c r="A114" s="1" t="s">
        <v>2</v>
      </c>
      <c r="B114" s="1" t="s">
        <v>5</v>
      </c>
      <c r="C114" s="1" t="s">
        <v>69</v>
      </c>
      <c r="D114">
        <v>1.0496970000000001</v>
      </c>
    </row>
    <row r="115" spans="1:4" x14ac:dyDescent="0.25">
      <c r="A115" s="1" t="s">
        <v>2</v>
      </c>
      <c r="B115" s="1" t="s">
        <v>5</v>
      </c>
      <c r="C115" s="1" t="s">
        <v>70</v>
      </c>
      <c r="D115">
        <v>1.0496970000000001</v>
      </c>
    </row>
    <row r="116" spans="1:4" x14ac:dyDescent="0.25">
      <c r="A116" s="1" t="s">
        <v>2</v>
      </c>
      <c r="B116" s="1" t="s">
        <v>5</v>
      </c>
      <c r="C116" s="1" t="s">
        <v>71</v>
      </c>
      <c r="D116">
        <v>1.0496970000000001</v>
      </c>
    </row>
    <row r="117" spans="1:4" x14ac:dyDescent="0.25">
      <c r="A117" s="1" t="s">
        <v>2</v>
      </c>
      <c r="B117" s="1" t="s">
        <v>5</v>
      </c>
      <c r="C117" s="1" t="s">
        <v>72</v>
      </c>
      <c r="D117">
        <v>1.0496970000000001</v>
      </c>
    </row>
    <row r="118" spans="1:4" x14ac:dyDescent="0.25">
      <c r="A118" s="1" t="s">
        <v>2</v>
      </c>
      <c r="B118" s="1" t="s">
        <v>5</v>
      </c>
      <c r="C118" s="1" t="s">
        <v>73</v>
      </c>
      <c r="D118">
        <v>1.0496970000000001</v>
      </c>
    </row>
    <row r="119" spans="1:4" x14ac:dyDescent="0.25">
      <c r="A119" s="1" t="s">
        <v>2</v>
      </c>
      <c r="B119" s="1" t="s">
        <v>5</v>
      </c>
      <c r="C119" s="1" t="s">
        <v>74</v>
      </c>
      <c r="D119">
        <v>1.0496970000000001</v>
      </c>
    </row>
    <row r="120" spans="1:4" x14ac:dyDescent="0.25">
      <c r="A120" s="1" t="s">
        <v>2</v>
      </c>
      <c r="B120" s="1" t="s">
        <v>5</v>
      </c>
      <c r="C120" s="1" t="s">
        <v>75</v>
      </c>
      <c r="D120">
        <v>1.0496970000000001</v>
      </c>
    </row>
    <row r="121" spans="1:4" x14ac:dyDescent="0.25">
      <c r="A121" s="1" t="s">
        <v>2</v>
      </c>
      <c r="B121" s="1" t="s">
        <v>5</v>
      </c>
      <c r="C121" s="1" t="s">
        <v>76</v>
      </c>
      <c r="D121">
        <v>1.0496970000000001</v>
      </c>
    </row>
    <row r="122" spans="1:4" x14ac:dyDescent="0.25">
      <c r="A122" s="1" t="s">
        <v>11</v>
      </c>
      <c r="B122" s="1" t="s">
        <v>10</v>
      </c>
      <c r="C122" s="1" t="s">
        <v>65</v>
      </c>
      <c r="D122">
        <v>0.1</v>
      </c>
    </row>
    <row r="123" spans="1:4" x14ac:dyDescent="0.25">
      <c r="A123" s="1" t="s">
        <v>11</v>
      </c>
      <c r="B123" s="1" t="s">
        <v>10</v>
      </c>
      <c r="C123" s="1" t="s">
        <v>66</v>
      </c>
      <c r="D123">
        <v>0.74018600000000001</v>
      </c>
    </row>
    <row r="124" spans="1:4" x14ac:dyDescent="0.25">
      <c r="A124" s="1" t="s">
        <v>11</v>
      </c>
      <c r="B124" s="1" t="s">
        <v>10</v>
      </c>
      <c r="C124" s="1" t="s">
        <v>67</v>
      </c>
      <c r="D124">
        <v>0.74018600000000001</v>
      </c>
    </row>
    <row r="125" spans="1:4" x14ac:dyDescent="0.25">
      <c r="A125" s="1" t="s">
        <v>11</v>
      </c>
      <c r="B125" s="1" t="s">
        <v>10</v>
      </c>
      <c r="C125" s="1" t="s">
        <v>68</v>
      </c>
      <c r="D125">
        <v>0.74018600000000001</v>
      </c>
    </row>
    <row r="126" spans="1:4" x14ac:dyDescent="0.25">
      <c r="A126" s="1" t="s">
        <v>11</v>
      </c>
      <c r="B126" s="1" t="s">
        <v>10</v>
      </c>
      <c r="C126" s="1" t="s">
        <v>69</v>
      </c>
      <c r="D126">
        <v>0.74018600000000001</v>
      </c>
    </row>
    <row r="127" spans="1:4" x14ac:dyDescent="0.25">
      <c r="A127" s="1" t="s">
        <v>11</v>
      </c>
      <c r="B127" s="1" t="s">
        <v>10</v>
      </c>
      <c r="C127" s="1" t="s">
        <v>70</v>
      </c>
      <c r="D127">
        <v>0.74018600000000001</v>
      </c>
    </row>
    <row r="128" spans="1:4" x14ac:dyDescent="0.25">
      <c r="A128" s="1" t="s">
        <v>11</v>
      </c>
      <c r="B128" s="1" t="s">
        <v>10</v>
      </c>
      <c r="C128" s="1" t="s">
        <v>71</v>
      </c>
      <c r="D128">
        <v>0.74018600000000001</v>
      </c>
    </row>
    <row r="129" spans="1:4" x14ac:dyDescent="0.25">
      <c r="A129" s="1" t="s">
        <v>11</v>
      </c>
      <c r="B129" s="1" t="s">
        <v>10</v>
      </c>
      <c r="C129" s="1" t="s">
        <v>72</v>
      </c>
      <c r="D129">
        <v>0.74018600000000001</v>
      </c>
    </row>
    <row r="130" spans="1:4" x14ac:dyDescent="0.25">
      <c r="A130" s="1" t="s">
        <v>11</v>
      </c>
      <c r="B130" s="1" t="s">
        <v>10</v>
      </c>
      <c r="C130" s="1" t="s">
        <v>73</v>
      </c>
      <c r="D130">
        <v>0.74018600000000001</v>
      </c>
    </row>
    <row r="131" spans="1:4" x14ac:dyDescent="0.25">
      <c r="A131" s="1" t="s">
        <v>11</v>
      </c>
      <c r="B131" s="1" t="s">
        <v>10</v>
      </c>
      <c r="C131" s="1" t="s">
        <v>74</v>
      </c>
      <c r="D131">
        <v>0.74018600000000001</v>
      </c>
    </row>
    <row r="132" spans="1:4" x14ac:dyDescent="0.25">
      <c r="A132" s="1" t="s">
        <v>11</v>
      </c>
      <c r="B132" s="1" t="s">
        <v>10</v>
      </c>
      <c r="C132" s="1" t="s">
        <v>75</v>
      </c>
      <c r="D132">
        <v>0.74018600000000001</v>
      </c>
    </row>
    <row r="133" spans="1:4" x14ac:dyDescent="0.25">
      <c r="A133" s="1" t="s">
        <v>11</v>
      </c>
      <c r="B133" s="1" t="s">
        <v>10</v>
      </c>
      <c r="C133" s="1" t="s">
        <v>76</v>
      </c>
      <c r="D133">
        <v>0.74018600000000001</v>
      </c>
    </row>
    <row r="134" spans="1:4" x14ac:dyDescent="0.25">
      <c r="A134" s="1" t="s">
        <v>10</v>
      </c>
      <c r="B134" s="1" t="s">
        <v>12</v>
      </c>
      <c r="C134" s="1" t="s">
        <v>65</v>
      </c>
      <c r="D134">
        <v>0.1</v>
      </c>
    </row>
    <row r="135" spans="1:4" x14ac:dyDescent="0.25">
      <c r="A135" s="1" t="s">
        <v>10</v>
      </c>
      <c r="B135" s="1" t="s">
        <v>12</v>
      </c>
      <c r="C135" s="1" t="s">
        <v>66</v>
      </c>
      <c r="D135">
        <v>2.2245020000000002</v>
      </c>
    </row>
    <row r="136" spans="1:4" x14ac:dyDescent="0.25">
      <c r="A136" s="1" t="s">
        <v>10</v>
      </c>
      <c r="B136" s="1" t="s">
        <v>12</v>
      </c>
      <c r="C136" s="1" t="s">
        <v>67</v>
      </c>
      <c r="D136">
        <v>2.2245020000000002</v>
      </c>
    </row>
    <row r="137" spans="1:4" x14ac:dyDescent="0.25">
      <c r="A137" s="1" t="s">
        <v>10</v>
      </c>
      <c r="B137" s="1" t="s">
        <v>12</v>
      </c>
      <c r="C137" s="1" t="s">
        <v>68</v>
      </c>
      <c r="D137">
        <v>2.2245020000000002</v>
      </c>
    </row>
    <row r="138" spans="1:4" x14ac:dyDescent="0.25">
      <c r="A138" s="1" t="s">
        <v>10</v>
      </c>
      <c r="B138" s="1" t="s">
        <v>12</v>
      </c>
      <c r="C138" s="1" t="s">
        <v>69</v>
      </c>
      <c r="D138">
        <v>2.2245020000000002</v>
      </c>
    </row>
    <row r="139" spans="1:4" x14ac:dyDescent="0.25">
      <c r="A139" s="1" t="s">
        <v>10</v>
      </c>
      <c r="B139" s="1" t="s">
        <v>12</v>
      </c>
      <c r="C139" s="1" t="s">
        <v>70</v>
      </c>
      <c r="D139">
        <v>2.2245020000000002</v>
      </c>
    </row>
    <row r="140" spans="1:4" x14ac:dyDescent="0.25">
      <c r="A140" s="1" t="s">
        <v>10</v>
      </c>
      <c r="B140" s="1" t="s">
        <v>12</v>
      </c>
      <c r="C140" s="1" t="s">
        <v>71</v>
      </c>
      <c r="D140">
        <v>2.2245020000000002</v>
      </c>
    </row>
    <row r="141" spans="1:4" x14ac:dyDescent="0.25">
      <c r="A141" s="1" t="s">
        <v>10</v>
      </c>
      <c r="B141" s="1" t="s">
        <v>12</v>
      </c>
      <c r="C141" s="1" t="s">
        <v>72</v>
      </c>
      <c r="D141">
        <v>2.2245020000000002</v>
      </c>
    </row>
    <row r="142" spans="1:4" x14ac:dyDescent="0.25">
      <c r="A142" s="1" t="s">
        <v>10</v>
      </c>
      <c r="B142" s="1" t="s">
        <v>12</v>
      </c>
      <c r="C142" s="1" t="s">
        <v>73</v>
      </c>
      <c r="D142">
        <v>2.2245020000000002</v>
      </c>
    </row>
    <row r="143" spans="1:4" x14ac:dyDescent="0.25">
      <c r="A143" s="1" t="s">
        <v>10</v>
      </c>
      <c r="B143" s="1" t="s">
        <v>12</v>
      </c>
      <c r="C143" s="1" t="s">
        <v>74</v>
      </c>
      <c r="D143">
        <v>2.2245020000000002</v>
      </c>
    </row>
    <row r="144" spans="1:4" x14ac:dyDescent="0.25">
      <c r="A144" s="1" t="s">
        <v>10</v>
      </c>
      <c r="B144" s="1" t="s">
        <v>12</v>
      </c>
      <c r="C144" s="1" t="s">
        <v>75</v>
      </c>
      <c r="D144">
        <v>2.2245020000000002</v>
      </c>
    </row>
    <row r="145" spans="1:4" x14ac:dyDescent="0.25">
      <c r="A145" s="1" t="s">
        <v>10</v>
      </c>
      <c r="B145" s="1" t="s">
        <v>12</v>
      </c>
      <c r="C145" s="1" t="s">
        <v>76</v>
      </c>
      <c r="D145">
        <v>2.2245020000000002</v>
      </c>
    </row>
    <row r="146" spans="1:4" x14ac:dyDescent="0.25">
      <c r="A146" s="1" t="s">
        <v>12</v>
      </c>
      <c r="B146" s="1" t="s">
        <v>13</v>
      </c>
      <c r="C146" s="1" t="s">
        <v>65</v>
      </c>
      <c r="D146">
        <v>0.1</v>
      </c>
    </row>
    <row r="147" spans="1:4" x14ac:dyDescent="0.25">
      <c r="A147" s="1" t="s">
        <v>12</v>
      </c>
      <c r="B147" s="1" t="s">
        <v>13</v>
      </c>
      <c r="C147" s="1" t="s">
        <v>66</v>
      </c>
      <c r="D147">
        <v>0.1</v>
      </c>
    </row>
    <row r="148" spans="1:4" x14ac:dyDescent="0.25">
      <c r="A148" s="1" t="s">
        <v>12</v>
      </c>
      <c r="B148" s="1" t="s">
        <v>13</v>
      </c>
      <c r="C148" s="1" t="s">
        <v>67</v>
      </c>
      <c r="D148">
        <v>0.1</v>
      </c>
    </row>
    <row r="149" spans="1:4" x14ac:dyDescent="0.25">
      <c r="A149" s="1" t="s">
        <v>12</v>
      </c>
      <c r="B149" s="1" t="s">
        <v>13</v>
      </c>
      <c r="C149" s="1" t="s">
        <v>68</v>
      </c>
      <c r="D149">
        <v>0.1</v>
      </c>
    </row>
    <row r="150" spans="1:4" x14ac:dyDescent="0.25">
      <c r="A150" s="1" t="s">
        <v>12</v>
      </c>
      <c r="B150" s="1" t="s">
        <v>13</v>
      </c>
      <c r="C150" s="1" t="s">
        <v>69</v>
      </c>
      <c r="D150">
        <v>0.1</v>
      </c>
    </row>
    <row r="151" spans="1:4" x14ac:dyDescent="0.25">
      <c r="A151" s="1" t="s">
        <v>12</v>
      </c>
      <c r="B151" s="1" t="s">
        <v>13</v>
      </c>
      <c r="C151" s="1" t="s">
        <v>70</v>
      </c>
      <c r="D151">
        <v>0.1</v>
      </c>
    </row>
    <row r="152" spans="1:4" x14ac:dyDescent="0.25">
      <c r="A152" s="1" t="s">
        <v>12</v>
      </c>
      <c r="B152" s="1" t="s">
        <v>13</v>
      </c>
      <c r="C152" s="1" t="s">
        <v>71</v>
      </c>
      <c r="D152">
        <v>0.1</v>
      </c>
    </row>
    <row r="153" spans="1:4" x14ac:dyDescent="0.25">
      <c r="A153" s="1" t="s">
        <v>12</v>
      </c>
      <c r="B153" s="1" t="s">
        <v>13</v>
      </c>
      <c r="C153" s="1" t="s">
        <v>72</v>
      </c>
      <c r="D153">
        <v>0.1</v>
      </c>
    </row>
    <row r="154" spans="1:4" x14ac:dyDescent="0.25">
      <c r="A154" s="1" t="s">
        <v>12</v>
      </c>
      <c r="B154" s="1" t="s">
        <v>13</v>
      </c>
      <c r="C154" s="1" t="s">
        <v>73</v>
      </c>
      <c r="D154">
        <v>0.1</v>
      </c>
    </row>
    <row r="155" spans="1:4" x14ac:dyDescent="0.25">
      <c r="A155" s="1" t="s">
        <v>12</v>
      </c>
      <c r="B155" s="1" t="s">
        <v>13</v>
      </c>
      <c r="C155" s="1" t="s">
        <v>74</v>
      </c>
      <c r="D155">
        <v>0.1</v>
      </c>
    </row>
    <row r="156" spans="1:4" x14ac:dyDescent="0.25">
      <c r="A156" s="1" t="s">
        <v>12</v>
      </c>
      <c r="B156" s="1" t="s">
        <v>13</v>
      </c>
      <c r="C156" s="1" t="s">
        <v>75</v>
      </c>
      <c r="D156">
        <v>0.1</v>
      </c>
    </row>
    <row r="157" spans="1:4" x14ac:dyDescent="0.25">
      <c r="A157" s="1" t="s">
        <v>12</v>
      </c>
      <c r="B157" s="1" t="s">
        <v>13</v>
      </c>
      <c r="C157" s="1" t="s">
        <v>76</v>
      </c>
      <c r="D157">
        <v>0.1</v>
      </c>
    </row>
    <row r="158" spans="1:4" x14ac:dyDescent="0.25">
      <c r="A158" s="1" t="s">
        <v>14</v>
      </c>
      <c r="B158" s="1" t="s">
        <v>5</v>
      </c>
      <c r="C158" s="1" t="s">
        <v>65</v>
      </c>
      <c r="D158">
        <v>0.1</v>
      </c>
    </row>
    <row r="159" spans="1:4" x14ac:dyDescent="0.25">
      <c r="A159" s="1" t="s">
        <v>14</v>
      </c>
      <c r="B159" s="1" t="s">
        <v>5</v>
      </c>
      <c r="C159" s="1" t="s">
        <v>66</v>
      </c>
      <c r="D159">
        <v>1.1869970000000001</v>
      </c>
    </row>
    <row r="160" spans="1:4" x14ac:dyDescent="0.25">
      <c r="A160" s="1" t="s">
        <v>14</v>
      </c>
      <c r="B160" s="1" t="s">
        <v>5</v>
      </c>
      <c r="C160" s="1" t="s">
        <v>67</v>
      </c>
      <c r="D160">
        <v>1.1869970000000001</v>
      </c>
    </row>
    <row r="161" spans="1:4" x14ac:dyDescent="0.25">
      <c r="A161" s="1" t="s">
        <v>14</v>
      </c>
      <c r="B161" s="1" t="s">
        <v>5</v>
      </c>
      <c r="C161" s="1" t="s">
        <v>68</v>
      </c>
      <c r="D161">
        <v>1.1869970000000001</v>
      </c>
    </row>
    <row r="162" spans="1:4" x14ac:dyDescent="0.25">
      <c r="A162" s="1" t="s">
        <v>14</v>
      </c>
      <c r="B162" s="1" t="s">
        <v>5</v>
      </c>
      <c r="C162" s="1" t="s">
        <v>69</v>
      </c>
      <c r="D162">
        <v>1.1869970000000001</v>
      </c>
    </row>
    <row r="163" spans="1:4" x14ac:dyDescent="0.25">
      <c r="A163" s="1" t="s">
        <v>14</v>
      </c>
      <c r="B163" s="1" t="s">
        <v>5</v>
      </c>
      <c r="C163" s="1" t="s">
        <v>70</v>
      </c>
      <c r="D163">
        <v>1.1869970000000001</v>
      </c>
    </row>
    <row r="164" spans="1:4" x14ac:dyDescent="0.25">
      <c r="A164" s="1" t="s">
        <v>14</v>
      </c>
      <c r="B164" s="1" t="s">
        <v>5</v>
      </c>
      <c r="C164" s="1" t="s">
        <v>71</v>
      </c>
      <c r="D164">
        <v>1.1869970000000001</v>
      </c>
    </row>
    <row r="165" spans="1:4" x14ac:dyDescent="0.25">
      <c r="A165" s="1" t="s">
        <v>14</v>
      </c>
      <c r="B165" s="1" t="s">
        <v>5</v>
      </c>
      <c r="C165" s="1" t="s">
        <v>72</v>
      </c>
      <c r="D165">
        <v>1.1869970000000001</v>
      </c>
    </row>
    <row r="166" spans="1:4" x14ac:dyDescent="0.25">
      <c r="A166" s="1" t="s">
        <v>14</v>
      </c>
      <c r="B166" s="1" t="s">
        <v>5</v>
      </c>
      <c r="C166" s="1" t="s">
        <v>73</v>
      </c>
      <c r="D166">
        <v>1.1869970000000001</v>
      </c>
    </row>
    <row r="167" spans="1:4" x14ac:dyDescent="0.25">
      <c r="A167" s="1" t="s">
        <v>14</v>
      </c>
      <c r="B167" s="1" t="s">
        <v>5</v>
      </c>
      <c r="C167" s="1" t="s">
        <v>74</v>
      </c>
      <c r="D167">
        <v>1.1869970000000001</v>
      </c>
    </row>
    <row r="168" spans="1:4" x14ac:dyDescent="0.25">
      <c r="A168" s="1" t="s">
        <v>14</v>
      </c>
      <c r="B168" s="1" t="s">
        <v>5</v>
      </c>
      <c r="C168" s="1" t="s">
        <v>75</v>
      </c>
      <c r="D168">
        <v>1.1869970000000001</v>
      </c>
    </row>
    <row r="169" spans="1:4" x14ac:dyDescent="0.25">
      <c r="A169" s="1" t="s">
        <v>14</v>
      </c>
      <c r="B169" s="1" t="s">
        <v>5</v>
      </c>
      <c r="C169" s="1" t="s">
        <v>76</v>
      </c>
      <c r="D169">
        <v>1.1869970000000001</v>
      </c>
    </row>
    <row r="170" spans="1:4" x14ac:dyDescent="0.25">
      <c r="A170" s="1" t="s">
        <v>15</v>
      </c>
      <c r="B170" s="1" t="s">
        <v>14</v>
      </c>
      <c r="C170" s="1" t="s">
        <v>65</v>
      </c>
      <c r="D170">
        <v>0.1</v>
      </c>
    </row>
    <row r="171" spans="1:4" x14ac:dyDescent="0.25">
      <c r="A171" s="1" t="s">
        <v>15</v>
      </c>
      <c r="B171" s="1" t="s">
        <v>14</v>
      </c>
      <c r="C171" s="1" t="s">
        <v>66</v>
      </c>
      <c r="D171">
        <v>1.788421</v>
      </c>
    </row>
    <row r="172" spans="1:4" x14ac:dyDescent="0.25">
      <c r="A172" s="1" t="s">
        <v>15</v>
      </c>
      <c r="B172" s="1" t="s">
        <v>14</v>
      </c>
      <c r="C172" s="1" t="s">
        <v>67</v>
      </c>
      <c r="D172">
        <v>1.788421</v>
      </c>
    </row>
    <row r="173" spans="1:4" x14ac:dyDescent="0.25">
      <c r="A173" s="1" t="s">
        <v>15</v>
      </c>
      <c r="B173" s="1" t="s">
        <v>14</v>
      </c>
      <c r="C173" s="1" t="s">
        <v>68</v>
      </c>
      <c r="D173">
        <v>1.788421</v>
      </c>
    </row>
    <row r="174" spans="1:4" x14ac:dyDescent="0.25">
      <c r="A174" s="1" t="s">
        <v>15</v>
      </c>
      <c r="B174" s="1" t="s">
        <v>14</v>
      </c>
      <c r="C174" s="1" t="s">
        <v>69</v>
      </c>
      <c r="D174">
        <v>1.788421</v>
      </c>
    </row>
    <row r="175" spans="1:4" x14ac:dyDescent="0.25">
      <c r="A175" s="1" t="s">
        <v>15</v>
      </c>
      <c r="B175" s="1" t="s">
        <v>14</v>
      </c>
      <c r="C175" s="1" t="s">
        <v>70</v>
      </c>
      <c r="D175">
        <v>1.788421</v>
      </c>
    </row>
    <row r="176" spans="1:4" x14ac:dyDescent="0.25">
      <c r="A176" s="1" t="s">
        <v>15</v>
      </c>
      <c r="B176" s="1" t="s">
        <v>14</v>
      </c>
      <c r="C176" s="1" t="s">
        <v>71</v>
      </c>
      <c r="D176">
        <v>1.788421</v>
      </c>
    </row>
    <row r="177" spans="1:4" x14ac:dyDescent="0.25">
      <c r="A177" s="1" t="s">
        <v>15</v>
      </c>
      <c r="B177" s="1" t="s">
        <v>14</v>
      </c>
      <c r="C177" s="1" t="s">
        <v>72</v>
      </c>
      <c r="D177">
        <v>1.788421</v>
      </c>
    </row>
    <row r="178" spans="1:4" x14ac:dyDescent="0.25">
      <c r="A178" s="1" t="s">
        <v>15</v>
      </c>
      <c r="B178" s="1" t="s">
        <v>14</v>
      </c>
      <c r="C178" s="1" t="s">
        <v>73</v>
      </c>
      <c r="D178">
        <v>1.788421</v>
      </c>
    </row>
    <row r="179" spans="1:4" x14ac:dyDescent="0.25">
      <c r="A179" s="1" t="s">
        <v>15</v>
      </c>
      <c r="B179" s="1" t="s">
        <v>14</v>
      </c>
      <c r="C179" s="1" t="s">
        <v>74</v>
      </c>
      <c r="D179">
        <v>1.788421</v>
      </c>
    </row>
    <row r="180" spans="1:4" x14ac:dyDescent="0.25">
      <c r="A180" s="1" t="s">
        <v>15</v>
      </c>
      <c r="B180" s="1" t="s">
        <v>14</v>
      </c>
      <c r="C180" s="1" t="s">
        <v>75</v>
      </c>
      <c r="D180">
        <v>1.788421</v>
      </c>
    </row>
    <row r="181" spans="1:4" x14ac:dyDescent="0.25">
      <c r="A181" s="1" t="s">
        <v>15</v>
      </c>
      <c r="B181" s="1" t="s">
        <v>14</v>
      </c>
      <c r="C181" s="1" t="s">
        <v>76</v>
      </c>
      <c r="D181">
        <v>1.788421</v>
      </c>
    </row>
    <row r="182" spans="1:4" x14ac:dyDescent="0.25">
      <c r="A182" s="1" t="s">
        <v>16</v>
      </c>
      <c r="B182" s="1" t="s">
        <v>14</v>
      </c>
      <c r="C182" s="1" t="s">
        <v>65</v>
      </c>
      <c r="D182">
        <v>0.1</v>
      </c>
    </row>
    <row r="183" spans="1:4" x14ac:dyDescent="0.25">
      <c r="A183" s="1" t="s">
        <v>16</v>
      </c>
      <c r="B183" s="1" t="s">
        <v>14</v>
      </c>
      <c r="C183" s="1" t="s">
        <v>66</v>
      </c>
      <c r="D183">
        <v>5.4212129999999998</v>
      </c>
    </row>
    <row r="184" spans="1:4" x14ac:dyDescent="0.25">
      <c r="A184" s="1" t="s">
        <v>16</v>
      </c>
      <c r="B184" s="1" t="s">
        <v>14</v>
      </c>
      <c r="C184" s="1" t="s">
        <v>67</v>
      </c>
      <c r="D184">
        <v>5.4212129999999998</v>
      </c>
    </row>
    <row r="185" spans="1:4" x14ac:dyDescent="0.25">
      <c r="A185" s="1" t="s">
        <v>16</v>
      </c>
      <c r="B185" s="1" t="s">
        <v>14</v>
      </c>
      <c r="C185" s="1" t="s">
        <v>68</v>
      </c>
      <c r="D185">
        <v>5.4212129999999998</v>
      </c>
    </row>
    <row r="186" spans="1:4" x14ac:dyDescent="0.25">
      <c r="A186" s="1" t="s">
        <v>16</v>
      </c>
      <c r="B186" s="1" t="s">
        <v>14</v>
      </c>
      <c r="C186" s="1" t="s">
        <v>69</v>
      </c>
      <c r="D186">
        <v>5.4212129999999998</v>
      </c>
    </row>
    <row r="187" spans="1:4" x14ac:dyDescent="0.25">
      <c r="A187" s="1" t="s">
        <v>16</v>
      </c>
      <c r="B187" s="1" t="s">
        <v>14</v>
      </c>
      <c r="C187" s="1" t="s">
        <v>70</v>
      </c>
      <c r="D187">
        <v>5.4212129999999998</v>
      </c>
    </row>
    <row r="188" spans="1:4" x14ac:dyDescent="0.25">
      <c r="A188" s="1" t="s">
        <v>16</v>
      </c>
      <c r="B188" s="1" t="s">
        <v>14</v>
      </c>
      <c r="C188" s="1" t="s">
        <v>71</v>
      </c>
      <c r="D188">
        <v>5.4212129999999998</v>
      </c>
    </row>
    <row r="189" spans="1:4" x14ac:dyDescent="0.25">
      <c r="A189" s="1" t="s">
        <v>16</v>
      </c>
      <c r="B189" s="1" t="s">
        <v>14</v>
      </c>
      <c r="C189" s="1" t="s">
        <v>72</v>
      </c>
      <c r="D189">
        <v>5.4212129999999998</v>
      </c>
    </row>
    <row r="190" spans="1:4" x14ac:dyDescent="0.25">
      <c r="A190" s="1" t="s">
        <v>16</v>
      </c>
      <c r="B190" s="1" t="s">
        <v>14</v>
      </c>
      <c r="C190" s="1" t="s">
        <v>73</v>
      </c>
      <c r="D190">
        <v>5.4212129999999998</v>
      </c>
    </row>
    <row r="191" spans="1:4" x14ac:dyDescent="0.25">
      <c r="A191" s="1" t="s">
        <v>16</v>
      </c>
      <c r="B191" s="1" t="s">
        <v>14</v>
      </c>
      <c r="C191" s="1" t="s">
        <v>74</v>
      </c>
      <c r="D191">
        <v>5.4212129999999998</v>
      </c>
    </row>
    <row r="192" spans="1:4" x14ac:dyDescent="0.25">
      <c r="A192" s="1" t="s">
        <v>16</v>
      </c>
      <c r="B192" s="1" t="s">
        <v>14</v>
      </c>
      <c r="C192" s="1" t="s">
        <v>75</v>
      </c>
      <c r="D192">
        <v>5.4212129999999998</v>
      </c>
    </row>
    <row r="193" spans="1:4" x14ac:dyDescent="0.25">
      <c r="A193" s="1" t="s">
        <v>16</v>
      </c>
      <c r="B193" s="1" t="s">
        <v>14</v>
      </c>
      <c r="C193" s="1" t="s">
        <v>76</v>
      </c>
      <c r="D193">
        <v>5.4212129999999998</v>
      </c>
    </row>
    <row r="194" spans="1:4" x14ac:dyDescent="0.25">
      <c r="A194" s="1" t="s">
        <v>17</v>
      </c>
      <c r="B194" s="1" t="s">
        <v>15</v>
      </c>
      <c r="C194" s="1" t="s">
        <v>65</v>
      </c>
      <c r="D194">
        <v>0.1</v>
      </c>
    </row>
    <row r="195" spans="1:4" x14ac:dyDescent="0.25">
      <c r="A195" s="1" t="s">
        <v>17</v>
      </c>
      <c r="B195" s="1" t="s">
        <v>15</v>
      </c>
      <c r="C195" s="1" t="s">
        <v>66</v>
      </c>
      <c r="D195">
        <v>1.160083</v>
      </c>
    </row>
    <row r="196" spans="1:4" x14ac:dyDescent="0.25">
      <c r="A196" s="1" t="s">
        <v>17</v>
      </c>
      <c r="B196" s="1" t="s">
        <v>15</v>
      </c>
      <c r="C196" s="1" t="s">
        <v>67</v>
      </c>
      <c r="D196">
        <v>1.160083</v>
      </c>
    </row>
    <row r="197" spans="1:4" x14ac:dyDescent="0.25">
      <c r="A197" s="1" t="s">
        <v>17</v>
      </c>
      <c r="B197" s="1" t="s">
        <v>15</v>
      </c>
      <c r="C197" s="1" t="s">
        <v>68</v>
      </c>
      <c r="D197">
        <v>1.160083</v>
      </c>
    </row>
    <row r="198" spans="1:4" x14ac:dyDescent="0.25">
      <c r="A198" s="1" t="s">
        <v>17</v>
      </c>
      <c r="B198" s="1" t="s">
        <v>15</v>
      </c>
      <c r="C198" s="1" t="s">
        <v>69</v>
      </c>
      <c r="D198">
        <v>1.160083</v>
      </c>
    </row>
    <row r="199" spans="1:4" x14ac:dyDescent="0.25">
      <c r="A199" s="1" t="s">
        <v>17</v>
      </c>
      <c r="B199" s="1" t="s">
        <v>15</v>
      </c>
      <c r="C199" s="1" t="s">
        <v>70</v>
      </c>
      <c r="D199">
        <v>1.160083</v>
      </c>
    </row>
    <row r="200" spans="1:4" x14ac:dyDescent="0.25">
      <c r="A200" s="1" t="s">
        <v>17</v>
      </c>
      <c r="B200" s="1" t="s">
        <v>15</v>
      </c>
      <c r="C200" s="1" t="s">
        <v>71</v>
      </c>
      <c r="D200">
        <v>1.160083</v>
      </c>
    </row>
    <row r="201" spans="1:4" x14ac:dyDescent="0.25">
      <c r="A201" s="1" t="s">
        <v>17</v>
      </c>
      <c r="B201" s="1" t="s">
        <v>15</v>
      </c>
      <c r="C201" s="1" t="s">
        <v>72</v>
      </c>
      <c r="D201">
        <v>1.160083</v>
      </c>
    </row>
    <row r="202" spans="1:4" x14ac:dyDescent="0.25">
      <c r="A202" s="1" t="s">
        <v>17</v>
      </c>
      <c r="B202" s="1" t="s">
        <v>15</v>
      </c>
      <c r="C202" s="1" t="s">
        <v>73</v>
      </c>
      <c r="D202">
        <v>1.160083</v>
      </c>
    </row>
    <row r="203" spans="1:4" x14ac:dyDescent="0.25">
      <c r="A203" s="1" t="s">
        <v>17</v>
      </c>
      <c r="B203" s="1" t="s">
        <v>15</v>
      </c>
      <c r="C203" s="1" t="s">
        <v>74</v>
      </c>
      <c r="D203">
        <v>1.160083</v>
      </c>
    </row>
    <row r="204" spans="1:4" x14ac:dyDescent="0.25">
      <c r="A204" s="1" t="s">
        <v>17</v>
      </c>
      <c r="B204" s="1" t="s">
        <v>15</v>
      </c>
      <c r="C204" s="1" t="s">
        <v>75</v>
      </c>
      <c r="D204">
        <v>1.160083</v>
      </c>
    </row>
    <row r="205" spans="1:4" x14ac:dyDescent="0.25">
      <c r="A205" s="1" t="s">
        <v>17</v>
      </c>
      <c r="B205" s="1" t="s">
        <v>15</v>
      </c>
      <c r="C205" s="1" t="s">
        <v>76</v>
      </c>
      <c r="D205">
        <v>1.160083</v>
      </c>
    </row>
    <row r="206" spans="1:4" x14ac:dyDescent="0.25">
      <c r="A206" s="1" t="s">
        <v>18</v>
      </c>
      <c r="B206" s="1" t="s">
        <v>17</v>
      </c>
      <c r="C206" s="1" t="s">
        <v>65</v>
      </c>
      <c r="D206">
        <v>0.1</v>
      </c>
    </row>
    <row r="207" spans="1:4" x14ac:dyDescent="0.25">
      <c r="A207" s="1" t="s">
        <v>18</v>
      </c>
      <c r="B207" s="1" t="s">
        <v>17</v>
      </c>
      <c r="C207" s="1" t="s">
        <v>66</v>
      </c>
      <c r="D207">
        <v>0.47776800000000003</v>
      </c>
    </row>
    <row r="208" spans="1:4" x14ac:dyDescent="0.25">
      <c r="A208" s="1" t="s">
        <v>18</v>
      </c>
      <c r="B208" s="1" t="s">
        <v>17</v>
      </c>
      <c r="C208" s="1" t="s">
        <v>67</v>
      </c>
      <c r="D208">
        <v>0.47776800000000003</v>
      </c>
    </row>
    <row r="209" spans="1:4" x14ac:dyDescent="0.25">
      <c r="A209" s="1" t="s">
        <v>18</v>
      </c>
      <c r="B209" s="1" t="s">
        <v>17</v>
      </c>
      <c r="C209" s="1" t="s">
        <v>68</v>
      </c>
      <c r="D209">
        <v>0.47776800000000003</v>
      </c>
    </row>
    <row r="210" spans="1:4" x14ac:dyDescent="0.25">
      <c r="A210" s="1" t="s">
        <v>18</v>
      </c>
      <c r="B210" s="1" t="s">
        <v>17</v>
      </c>
      <c r="C210" s="1" t="s">
        <v>69</v>
      </c>
      <c r="D210">
        <v>0.47776800000000003</v>
      </c>
    </row>
    <row r="211" spans="1:4" x14ac:dyDescent="0.25">
      <c r="A211" s="1" t="s">
        <v>18</v>
      </c>
      <c r="B211" s="1" t="s">
        <v>17</v>
      </c>
      <c r="C211" s="1" t="s">
        <v>70</v>
      </c>
      <c r="D211">
        <v>0.47776800000000003</v>
      </c>
    </row>
    <row r="212" spans="1:4" x14ac:dyDescent="0.25">
      <c r="A212" s="1" t="s">
        <v>18</v>
      </c>
      <c r="B212" s="1" t="s">
        <v>17</v>
      </c>
      <c r="C212" s="1" t="s">
        <v>71</v>
      </c>
      <c r="D212">
        <v>0.47776800000000003</v>
      </c>
    </row>
    <row r="213" spans="1:4" x14ac:dyDescent="0.25">
      <c r="A213" s="1" t="s">
        <v>18</v>
      </c>
      <c r="B213" s="1" t="s">
        <v>17</v>
      </c>
      <c r="C213" s="1" t="s">
        <v>72</v>
      </c>
      <c r="D213">
        <v>0.47776800000000003</v>
      </c>
    </row>
    <row r="214" spans="1:4" x14ac:dyDescent="0.25">
      <c r="A214" s="1" t="s">
        <v>18</v>
      </c>
      <c r="B214" s="1" t="s">
        <v>17</v>
      </c>
      <c r="C214" s="1" t="s">
        <v>73</v>
      </c>
      <c r="D214">
        <v>0.47776800000000003</v>
      </c>
    </row>
    <row r="215" spans="1:4" x14ac:dyDescent="0.25">
      <c r="A215" s="1" t="s">
        <v>18</v>
      </c>
      <c r="B215" s="1" t="s">
        <v>17</v>
      </c>
      <c r="C215" s="1" t="s">
        <v>74</v>
      </c>
      <c r="D215">
        <v>0.47776800000000003</v>
      </c>
    </row>
    <row r="216" spans="1:4" x14ac:dyDescent="0.25">
      <c r="A216" s="1" t="s">
        <v>18</v>
      </c>
      <c r="B216" s="1" t="s">
        <v>17</v>
      </c>
      <c r="C216" s="1" t="s">
        <v>75</v>
      </c>
      <c r="D216">
        <v>0.47776800000000003</v>
      </c>
    </row>
    <row r="217" spans="1:4" x14ac:dyDescent="0.25">
      <c r="A217" s="1" t="s">
        <v>18</v>
      </c>
      <c r="B217" s="1" t="s">
        <v>17</v>
      </c>
      <c r="C217" s="1" t="s">
        <v>76</v>
      </c>
      <c r="D217">
        <v>0.47776800000000003</v>
      </c>
    </row>
    <row r="218" spans="1:4" x14ac:dyDescent="0.25">
      <c r="A218" s="1" t="s">
        <v>19</v>
      </c>
      <c r="B218" s="1" t="s">
        <v>16</v>
      </c>
      <c r="C218" s="1" t="s">
        <v>65</v>
      </c>
      <c r="D218">
        <v>0.1</v>
      </c>
    </row>
    <row r="219" spans="1:4" x14ac:dyDescent="0.25">
      <c r="A219" s="1" t="s">
        <v>19</v>
      </c>
      <c r="B219" s="1" t="s">
        <v>16</v>
      </c>
      <c r="C219" s="1" t="s">
        <v>66</v>
      </c>
      <c r="D219">
        <v>1.6566050000000001</v>
      </c>
    </row>
    <row r="220" spans="1:4" x14ac:dyDescent="0.25">
      <c r="A220" s="1" t="s">
        <v>19</v>
      </c>
      <c r="B220" s="1" t="s">
        <v>16</v>
      </c>
      <c r="C220" s="1" t="s">
        <v>67</v>
      </c>
      <c r="D220">
        <v>1.6566050000000001</v>
      </c>
    </row>
    <row r="221" spans="1:4" x14ac:dyDescent="0.25">
      <c r="A221" s="1" t="s">
        <v>19</v>
      </c>
      <c r="B221" s="1" t="s">
        <v>16</v>
      </c>
      <c r="C221" s="1" t="s">
        <v>68</v>
      </c>
      <c r="D221">
        <v>1.6566050000000001</v>
      </c>
    </row>
    <row r="222" spans="1:4" x14ac:dyDescent="0.25">
      <c r="A222" s="1" t="s">
        <v>19</v>
      </c>
      <c r="B222" s="1" t="s">
        <v>16</v>
      </c>
      <c r="C222" s="1" t="s">
        <v>69</v>
      </c>
      <c r="D222">
        <v>1.6566050000000001</v>
      </c>
    </row>
    <row r="223" spans="1:4" x14ac:dyDescent="0.25">
      <c r="A223" s="1" t="s">
        <v>19</v>
      </c>
      <c r="B223" s="1" t="s">
        <v>16</v>
      </c>
      <c r="C223" s="1" t="s">
        <v>70</v>
      </c>
      <c r="D223">
        <v>1.6566050000000001</v>
      </c>
    </row>
    <row r="224" spans="1:4" x14ac:dyDescent="0.25">
      <c r="A224" s="1" t="s">
        <v>19</v>
      </c>
      <c r="B224" s="1" t="s">
        <v>16</v>
      </c>
      <c r="C224" s="1" t="s">
        <v>71</v>
      </c>
      <c r="D224">
        <v>1.6566050000000001</v>
      </c>
    </row>
    <row r="225" spans="1:4" x14ac:dyDescent="0.25">
      <c r="A225" s="1" t="s">
        <v>19</v>
      </c>
      <c r="B225" s="1" t="s">
        <v>16</v>
      </c>
      <c r="C225" s="1" t="s">
        <v>72</v>
      </c>
      <c r="D225">
        <v>1.6566050000000001</v>
      </c>
    </row>
    <row r="226" spans="1:4" x14ac:dyDescent="0.25">
      <c r="A226" s="1" t="s">
        <v>19</v>
      </c>
      <c r="B226" s="1" t="s">
        <v>16</v>
      </c>
      <c r="C226" s="1" t="s">
        <v>73</v>
      </c>
      <c r="D226">
        <v>1.6566050000000001</v>
      </c>
    </row>
    <row r="227" spans="1:4" x14ac:dyDescent="0.25">
      <c r="A227" s="1" t="s">
        <v>19</v>
      </c>
      <c r="B227" s="1" t="s">
        <v>16</v>
      </c>
      <c r="C227" s="1" t="s">
        <v>74</v>
      </c>
      <c r="D227">
        <v>1.6566050000000001</v>
      </c>
    </row>
    <row r="228" spans="1:4" x14ac:dyDescent="0.25">
      <c r="A228" s="1" t="s">
        <v>19</v>
      </c>
      <c r="B228" s="1" t="s">
        <v>16</v>
      </c>
      <c r="C228" s="1" t="s">
        <v>75</v>
      </c>
      <c r="D228">
        <v>1.6566050000000001</v>
      </c>
    </row>
    <row r="229" spans="1:4" x14ac:dyDescent="0.25">
      <c r="A229" s="1" t="s">
        <v>19</v>
      </c>
      <c r="B229" s="1" t="s">
        <v>16</v>
      </c>
      <c r="C229" s="1" t="s">
        <v>76</v>
      </c>
      <c r="D229">
        <v>1.6566050000000001</v>
      </c>
    </row>
    <row r="230" spans="1:4" x14ac:dyDescent="0.25">
      <c r="A230" s="1" t="s">
        <v>20</v>
      </c>
      <c r="B230" s="1" t="s">
        <v>167</v>
      </c>
      <c r="C230" s="1" t="s">
        <v>65</v>
      </c>
      <c r="D230">
        <v>0.1</v>
      </c>
    </row>
    <row r="231" spans="1:4" x14ac:dyDescent="0.25">
      <c r="A231" s="1" t="s">
        <v>20</v>
      </c>
      <c r="B231" s="1" t="s">
        <v>167</v>
      </c>
      <c r="C231" s="1" t="s">
        <v>66</v>
      </c>
      <c r="D231">
        <v>0.22342300000000001</v>
      </c>
    </row>
    <row r="232" spans="1:4" x14ac:dyDescent="0.25">
      <c r="A232" s="1" t="s">
        <v>20</v>
      </c>
      <c r="B232" s="1" t="s">
        <v>167</v>
      </c>
      <c r="C232" s="1" t="s">
        <v>67</v>
      </c>
      <c r="D232">
        <v>0.22342300000000001</v>
      </c>
    </row>
    <row r="233" spans="1:4" x14ac:dyDescent="0.25">
      <c r="A233" s="1" t="s">
        <v>20</v>
      </c>
      <c r="B233" s="1" t="s">
        <v>167</v>
      </c>
      <c r="C233" s="1" t="s">
        <v>68</v>
      </c>
      <c r="D233">
        <v>0.22342300000000001</v>
      </c>
    </row>
    <row r="234" spans="1:4" x14ac:dyDescent="0.25">
      <c r="A234" s="1" t="s">
        <v>20</v>
      </c>
      <c r="B234" s="1" t="s">
        <v>167</v>
      </c>
      <c r="C234" s="1" t="s">
        <v>69</v>
      </c>
      <c r="D234">
        <v>0.22342300000000001</v>
      </c>
    </row>
    <row r="235" spans="1:4" x14ac:dyDescent="0.25">
      <c r="A235" s="1" t="s">
        <v>20</v>
      </c>
      <c r="B235" s="1" t="s">
        <v>167</v>
      </c>
      <c r="C235" s="1" t="s">
        <v>70</v>
      </c>
      <c r="D235">
        <v>0.22342300000000001</v>
      </c>
    </row>
    <row r="236" spans="1:4" x14ac:dyDescent="0.25">
      <c r="A236" s="1" t="s">
        <v>20</v>
      </c>
      <c r="B236" s="1" t="s">
        <v>167</v>
      </c>
      <c r="C236" s="1" t="s">
        <v>71</v>
      </c>
      <c r="D236">
        <v>0.22342300000000001</v>
      </c>
    </row>
    <row r="237" spans="1:4" x14ac:dyDescent="0.25">
      <c r="A237" s="1" t="s">
        <v>20</v>
      </c>
      <c r="B237" s="1" t="s">
        <v>167</v>
      </c>
      <c r="C237" s="1" t="s">
        <v>72</v>
      </c>
      <c r="D237">
        <v>0.22342300000000001</v>
      </c>
    </row>
    <row r="238" spans="1:4" x14ac:dyDescent="0.25">
      <c r="A238" s="1" t="s">
        <v>20</v>
      </c>
      <c r="B238" s="1" t="s">
        <v>167</v>
      </c>
      <c r="C238" s="1" t="s">
        <v>73</v>
      </c>
      <c r="D238">
        <v>0.22342300000000001</v>
      </c>
    </row>
    <row r="239" spans="1:4" x14ac:dyDescent="0.25">
      <c r="A239" s="1" t="s">
        <v>20</v>
      </c>
      <c r="B239" s="1" t="s">
        <v>167</v>
      </c>
      <c r="C239" s="1" t="s">
        <v>74</v>
      </c>
      <c r="D239">
        <v>0.22342300000000001</v>
      </c>
    </row>
    <row r="240" spans="1:4" x14ac:dyDescent="0.25">
      <c r="A240" s="1" t="s">
        <v>20</v>
      </c>
      <c r="B240" s="1" t="s">
        <v>167</v>
      </c>
      <c r="C240" s="1" t="s">
        <v>75</v>
      </c>
      <c r="D240">
        <v>0.22342300000000001</v>
      </c>
    </row>
    <row r="241" spans="1:4" x14ac:dyDescent="0.25">
      <c r="A241" s="1" t="s">
        <v>20</v>
      </c>
      <c r="B241" s="1" t="s">
        <v>167</v>
      </c>
      <c r="C241" s="1" t="s">
        <v>76</v>
      </c>
      <c r="D241">
        <v>0.22342300000000001</v>
      </c>
    </row>
    <row r="242" spans="1:4" x14ac:dyDescent="0.25">
      <c r="A242" s="1" t="s">
        <v>21</v>
      </c>
      <c r="B242" s="1" t="s">
        <v>20</v>
      </c>
      <c r="C242" s="1" t="s">
        <v>65</v>
      </c>
      <c r="D242">
        <v>0.1</v>
      </c>
    </row>
    <row r="243" spans="1:4" x14ac:dyDescent="0.25">
      <c r="A243" s="1" t="s">
        <v>21</v>
      </c>
      <c r="B243" s="1" t="s">
        <v>20</v>
      </c>
      <c r="C243" s="1" t="s">
        <v>66</v>
      </c>
      <c r="D243">
        <v>0.54898800000000003</v>
      </c>
    </row>
    <row r="244" spans="1:4" x14ac:dyDescent="0.25">
      <c r="A244" s="1" t="s">
        <v>21</v>
      </c>
      <c r="B244" s="1" t="s">
        <v>20</v>
      </c>
      <c r="C244" s="1" t="s">
        <v>67</v>
      </c>
      <c r="D244">
        <v>0.54898800000000003</v>
      </c>
    </row>
    <row r="245" spans="1:4" x14ac:dyDescent="0.25">
      <c r="A245" s="1" t="s">
        <v>21</v>
      </c>
      <c r="B245" s="1" t="s">
        <v>20</v>
      </c>
      <c r="C245" s="1" t="s">
        <v>68</v>
      </c>
      <c r="D245">
        <v>0.54898800000000003</v>
      </c>
    </row>
    <row r="246" spans="1:4" x14ac:dyDescent="0.25">
      <c r="A246" s="1" t="s">
        <v>21</v>
      </c>
      <c r="B246" s="1" t="s">
        <v>20</v>
      </c>
      <c r="C246" s="1" t="s">
        <v>69</v>
      </c>
      <c r="D246">
        <v>0.54898800000000003</v>
      </c>
    </row>
    <row r="247" spans="1:4" x14ac:dyDescent="0.25">
      <c r="A247" s="1" t="s">
        <v>21</v>
      </c>
      <c r="B247" s="1" t="s">
        <v>20</v>
      </c>
      <c r="C247" s="1" t="s">
        <v>70</v>
      </c>
      <c r="D247">
        <v>0.54898800000000003</v>
      </c>
    </row>
    <row r="248" spans="1:4" x14ac:dyDescent="0.25">
      <c r="A248" s="1" t="s">
        <v>21</v>
      </c>
      <c r="B248" s="1" t="s">
        <v>20</v>
      </c>
      <c r="C248" s="1" t="s">
        <v>71</v>
      </c>
      <c r="D248">
        <v>0.54898800000000003</v>
      </c>
    </row>
    <row r="249" spans="1:4" x14ac:dyDescent="0.25">
      <c r="A249" s="1" t="s">
        <v>21</v>
      </c>
      <c r="B249" s="1" t="s">
        <v>20</v>
      </c>
      <c r="C249" s="1" t="s">
        <v>72</v>
      </c>
      <c r="D249">
        <v>0.54898800000000003</v>
      </c>
    </row>
    <row r="250" spans="1:4" x14ac:dyDescent="0.25">
      <c r="A250" s="1" t="s">
        <v>21</v>
      </c>
      <c r="B250" s="1" t="s">
        <v>20</v>
      </c>
      <c r="C250" s="1" t="s">
        <v>73</v>
      </c>
      <c r="D250">
        <v>0.54898800000000003</v>
      </c>
    </row>
    <row r="251" spans="1:4" x14ac:dyDescent="0.25">
      <c r="A251" s="1" t="s">
        <v>21</v>
      </c>
      <c r="B251" s="1" t="s">
        <v>20</v>
      </c>
      <c r="C251" s="1" t="s">
        <v>74</v>
      </c>
      <c r="D251">
        <v>0.54898800000000003</v>
      </c>
    </row>
    <row r="252" spans="1:4" x14ac:dyDescent="0.25">
      <c r="A252" s="1" t="s">
        <v>21</v>
      </c>
      <c r="B252" s="1" t="s">
        <v>20</v>
      </c>
      <c r="C252" s="1" t="s">
        <v>75</v>
      </c>
      <c r="D252">
        <v>0.54898800000000003</v>
      </c>
    </row>
    <row r="253" spans="1:4" x14ac:dyDescent="0.25">
      <c r="A253" s="1" t="s">
        <v>21</v>
      </c>
      <c r="B253" s="1" t="s">
        <v>20</v>
      </c>
      <c r="C253" s="1" t="s">
        <v>76</v>
      </c>
      <c r="D253">
        <v>0.54898800000000003</v>
      </c>
    </row>
    <row r="254" spans="1:4" x14ac:dyDescent="0.25">
      <c r="A254" s="1" t="s">
        <v>165</v>
      </c>
      <c r="B254" s="1" t="s">
        <v>168</v>
      </c>
      <c r="C254" s="1" t="s">
        <v>65</v>
      </c>
      <c r="D254">
        <v>0.1</v>
      </c>
    </row>
    <row r="255" spans="1:4" x14ac:dyDescent="0.25">
      <c r="A255" s="1" t="s">
        <v>165</v>
      </c>
      <c r="B255" s="1" t="s">
        <v>168</v>
      </c>
      <c r="C255" s="1" t="s">
        <v>66</v>
      </c>
      <c r="D255">
        <v>1.493862</v>
      </c>
    </row>
    <row r="256" spans="1:4" x14ac:dyDescent="0.25">
      <c r="A256" s="1" t="s">
        <v>165</v>
      </c>
      <c r="B256" s="1" t="s">
        <v>168</v>
      </c>
      <c r="C256" s="1" t="s">
        <v>67</v>
      </c>
      <c r="D256">
        <v>1.493862</v>
      </c>
    </row>
    <row r="257" spans="1:4" x14ac:dyDescent="0.25">
      <c r="A257" s="1" t="s">
        <v>165</v>
      </c>
      <c r="B257" s="1" t="s">
        <v>168</v>
      </c>
      <c r="C257" s="1" t="s">
        <v>68</v>
      </c>
      <c r="D257">
        <v>1.493862</v>
      </c>
    </row>
    <row r="258" spans="1:4" x14ac:dyDescent="0.25">
      <c r="A258" s="1" t="s">
        <v>165</v>
      </c>
      <c r="B258" s="1" t="s">
        <v>168</v>
      </c>
      <c r="C258" s="1" t="s">
        <v>69</v>
      </c>
      <c r="D258">
        <v>1.493862</v>
      </c>
    </row>
    <row r="259" spans="1:4" x14ac:dyDescent="0.25">
      <c r="A259" s="1" t="s">
        <v>165</v>
      </c>
      <c r="B259" s="1" t="s">
        <v>168</v>
      </c>
      <c r="C259" s="1" t="s">
        <v>70</v>
      </c>
      <c r="D259">
        <v>1.493862</v>
      </c>
    </row>
    <row r="260" spans="1:4" x14ac:dyDescent="0.25">
      <c r="A260" s="1" t="s">
        <v>165</v>
      </c>
      <c r="B260" s="1" t="s">
        <v>168</v>
      </c>
      <c r="C260" s="1" t="s">
        <v>71</v>
      </c>
      <c r="D260">
        <v>1.493862</v>
      </c>
    </row>
    <row r="261" spans="1:4" x14ac:dyDescent="0.25">
      <c r="A261" s="1" t="s">
        <v>165</v>
      </c>
      <c r="B261" s="1" t="s">
        <v>168</v>
      </c>
      <c r="C261" s="1" t="s">
        <v>72</v>
      </c>
      <c r="D261">
        <v>1.493862</v>
      </c>
    </row>
    <row r="262" spans="1:4" x14ac:dyDescent="0.25">
      <c r="A262" s="1" t="s">
        <v>165</v>
      </c>
      <c r="B262" s="1" t="s">
        <v>168</v>
      </c>
      <c r="C262" s="1" t="s">
        <v>73</v>
      </c>
      <c r="D262">
        <v>1.493862</v>
      </c>
    </row>
    <row r="263" spans="1:4" x14ac:dyDescent="0.25">
      <c r="A263" s="1" t="s">
        <v>165</v>
      </c>
      <c r="B263" s="1" t="s">
        <v>168</v>
      </c>
      <c r="C263" s="1" t="s">
        <v>74</v>
      </c>
      <c r="D263">
        <v>1.493862</v>
      </c>
    </row>
    <row r="264" spans="1:4" x14ac:dyDescent="0.25">
      <c r="A264" s="1" t="s">
        <v>165</v>
      </c>
      <c r="B264" s="1" t="s">
        <v>168</v>
      </c>
      <c r="C264" s="1" t="s">
        <v>75</v>
      </c>
      <c r="D264">
        <v>1.493862</v>
      </c>
    </row>
    <row r="265" spans="1:4" x14ac:dyDescent="0.25">
      <c r="A265" s="1" t="s">
        <v>165</v>
      </c>
      <c r="B265" s="1" t="s">
        <v>168</v>
      </c>
      <c r="C265" s="1" t="s">
        <v>76</v>
      </c>
      <c r="D265">
        <v>1.493862</v>
      </c>
    </row>
    <row r="266" spans="1:4" x14ac:dyDescent="0.25">
      <c r="A266" s="1" t="s">
        <v>22</v>
      </c>
      <c r="B266" s="1" t="s">
        <v>0</v>
      </c>
      <c r="C266" s="1" t="s">
        <v>65</v>
      </c>
      <c r="D266">
        <v>0.1</v>
      </c>
    </row>
    <row r="267" spans="1:4" x14ac:dyDescent="0.25">
      <c r="A267" s="1" t="s">
        <v>22</v>
      </c>
      <c r="B267" s="1" t="s">
        <v>0</v>
      </c>
      <c r="C267" s="1" t="s">
        <v>66</v>
      </c>
      <c r="D267">
        <v>10.585025999999999</v>
      </c>
    </row>
    <row r="268" spans="1:4" x14ac:dyDescent="0.25">
      <c r="A268" s="1" t="s">
        <v>22</v>
      </c>
      <c r="B268" s="1" t="s">
        <v>0</v>
      </c>
      <c r="C268" s="1" t="s">
        <v>67</v>
      </c>
      <c r="D268">
        <v>10.585025999999999</v>
      </c>
    </row>
    <row r="269" spans="1:4" x14ac:dyDescent="0.25">
      <c r="A269" s="1" t="s">
        <v>22</v>
      </c>
      <c r="B269" s="1" t="s">
        <v>0</v>
      </c>
      <c r="C269" s="1" t="s">
        <v>68</v>
      </c>
      <c r="D269">
        <v>10.585025999999999</v>
      </c>
    </row>
    <row r="270" spans="1:4" x14ac:dyDescent="0.25">
      <c r="A270" s="1" t="s">
        <v>22</v>
      </c>
      <c r="B270" s="1" t="s">
        <v>0</v>
      </c>
      <c r="C270" s="1" t="s">
        <v>69</v>
      </c>
      <c r="D270">
        <v>10.585025999999999</v>
      </c>
    </row>
    <row r="271" spans="1:4" x14ac:dyDescent="0.25">
      <c r="A271" s="1" t="s">
        <v>22</v>
      </c>
      <c r="B271" s="1" t="s">
        <v>0</v>
      </c>
      <c r="C271" s="1" t="s">
        <v>70</v>
      </c>
      <c r="D271">
        <v>10.585025999999999</v>
      </c>
    </row>
    <row r="272" spans="1:4" x14ac:dyDescent="0.25">
      <c r="A272" s="1" t="s">
        <v>22</v>
      </c>
      <c r="B272" s="1" t="s">
        <v>0</v>
      </c>
      <c r="C272" s="1" t="s">
        <v>71</v>
      </c>
      <c r="D272">
        <v>10.585025999999999</v>
      </c>
    </row>
    <row r="273" spans="1:4" x14ac:dyDescent="0.25">
      <c r="A273" s="1" t="s">
        <v>22</v>
      </c>
      <c r="B273" s="1" t="s">
        <v>0</v>
      </c>
      <c r="C273" s="1" t="s">
        <v>72</v>
      </c>
      <c r="D273">
        <v>10.585025999999999</v>
      </c>
    </row>
    <row r="274" spans="1:4" x14ac:dyDescent="0.25">
      <c r="A274" s="1" t="s">
        <v>22</v>
      </c>
      <c r="B274" s="1" t="s">
        <v>0</v>
      </c>
      <c r="C274" s="1" t="s">
        <v>73</v>
      </c>
      <c r="D274">
        <v>10.585025999999999</v>
      </c>
    </row>
    <row r="275" spans="1:4" x14ac:dyDescent="0.25">
      <c r="A275" s="1" t="s">
        <v>22</v>
      </c>
      <c r="B275" s="1" t="s">
        <v>0</v>
      </c>
      <c r="C275" s="1" t="s">
        <v>74</v>
      </c>
      <c r="D275">
        <v>10.585025999999999</v>
      </c>
    </row>
    <row r="276" spans="1:4" x14ac:dyDescent="0.25">
      <c r="A276" s="1" t="s">
        <v>22</v>
      </c>
      <c r="B276" s="1" t="s">
        <v>0</v>
      </c>
      <c r="C276" s="1" t="s">
        <v>75</v>
      </c>
      <c r="D276">
        <v>10.585025999999999</v>
      </c>
    </row>
    <row r="277" spans="1:4" x14ac:dyDescent="0.25">
      <c r="A277" s="1" t="s">
        <v>22</v>
      </c>
      <c r="B277" s="1" t="s">
        <v>0</v>
      </c>
      <c r="C277" s="1" t="s">
        <v>76</v>
      </c>
      <c r="D277">
        <v>10.585025999999999</v>
      </c>
    </row>
    <row r="278" spans="1:4" x14ac:dyDescent="0.25">
      <c r="A278" s="1" t="s">
        <v>168</v>
      </c>
      <c r="B278" s="1" t="s">
        <v>19</v>
      </c>
      <c r="C278" s="1" t="s">
        <v>65</v>
      </c>
      <c r="D278">
        <v>0.1</v>
      </c>
    </row>
    <row r="279" spans="1:4" x14ac:dyDescent="0.25">
      <c r="A279" s="1" t="s">
        <v>168</v>
      </c>
      <c r="B279" s="1" t="s">
        <v>19</v>
      </c>
      <c r="C279" s="1" t="s">
        <v>66</v>
      </c>
      <c r="D279">
        <v>0.64456000000000002</v>
      </c>
    </row>
    <row r="280" spans="1:4" x14ac:dyDescent="0.25">
      <c r="A280" s="1" t="s">
        <v>168</v>
      </c>
      <c r="B280" s="1" t="s">
        <v>19</v>
      </c>
      <c r="C280" s="1" t="s">
        <v>67</v>
      </c>
      <c r="D280">
        <v>0.64456000000000002</v>
      </c>
    </row>
    <row r="281" spans="1:4" x14ac:dyDescent="0.25">
      <c r="A281" s="1" t="s">
        <v>168</v>
      </c>
      <c r="B281" s="1" t="s">
        <v>19</v>
      </c>
      <c r="C281" s="1" t="s">
        <v>68</v>
      </c>
      <c r="D281">
        <v>0.64456000000000002</v>
      </c>
    </row>
    <row r="282" spans="1:4" x14ac:dyDescent="0.25">
      <c r="A282" s="1" t="s">
        <v>168</v>
      </c>
      <c r="B282" s="1" t="s">
        <v>19</v>
      </c>
      <c r="C282" s="1" t="s">
        <v>69</v>
      </c>
      <c r="D282">
        <v>0.64456000000000002</v>
      </c>
    </row>
    <row r="283" spans="1:4" x14ac:dyDescent="0.25">
      <c r="A283" s="1" t="s">
        <v>168</v>
      </c>
      <c r="B283" s="1" t="s">
        <v>19</v>
      </c>
      <c r="C283" s="1" t="s">
        <v>70</v>
      </c>
      <c r="D283">
        <v>0.64456000000000002</v>
      </c>
    </row>
    <row r="284" spans="1:4" x14ac:dyDescent="0.25">
      <c r="A284" s="1" t="s">
        <v>168</v>
      </c>
      <c r="B284" s="1" t="s">
        <v>19</v>
      </c>
      <c r="C284" s="1" t="s">
        <v>71</v>
      </c>
      <c r="D284">
        <v>0.64456000000000002</v>
      </c>
    </row>
    <row r="285" spans="1:4" x14ac:dyDescent="0.25">
      <c r="A285" s="1" t="s">
        <v>168</v>
      </c>
      <c r="B285" s="1" t="s">
        <v>19</v>
      </c>
      <c r="C285" s="1" t="s">
        <v>72</v>
      </c>
      <c r="D285">
        <v>0.64456000000000002</v>
      </c>
    </row>
    <row r="286" spans="1:4" x14ac:dyDescent="0.25">
      <c r="A286" s="1" t="s">
        <v>168</v>
      </c>
      <c r="B286" s="1" t="s">
        <v>19</v>
      </c>
      <c r="C286" s="1" t="s">
        <v>73</v>
      </c>
      <c r="D286">
        <v>0.64456000000000002</v>
      </c>
    </row>
    <row r="287" spans="1:4" x14ac:dyDescent="0.25">
      <c r="A287" s="1" t="s">
        <v>168</v>
      </c>
      <c r="B287" s="1" t="s">
        <v>19</v>
      </c>
      <c r="C287" s="1" t="s">
        <v>74</v>
      </c>
      <c r="D287">
        <v>0.64456000000000002</v>
      </c>
    </row>
    <row r="288" spans="1:4" x14ac:dyDescent="0.25">
      <c r="A288" s="1" t="s">
        <v>168</v>
      </c>
      <c r="B288" s="1" t="s">
        <v>19</v>
      </c>
      <c r="C288" s="1" t="s">
        <v>75</v>
      </c>
      <c r="D288">
        <v>0.64456000000000002</v>
      </c>
    </row>
    <row r="289" spans="1:4" x14ac:dyDescent="0.25">
      <c r="A289" s="1" t="s">
        <v>168</v>
      </c>
      <c r="B289" s="1" t="s">
        <v>19</v>
      </c>
      <c r="C289" s="1" t="s">
        <v>76</v>
      </c>
      <c r="D289">
        <v>0.64456000000000002</v>
      </c>
    </row>
    <row r="290" spans="1:4" x14ac:dyDescent="0.25">
      <c r="A290" s="1" t="s">
        <v>167</v>
      </c>
      <c r="B290" s="1" t="s">
        <v>169</v>
      </c>
      <c r="C290" s="1" t="s">
        <v>65</v>
      </c>
      <c r="D290">
        <v>0.1</v>
      </c>
    </row>
    <row r="291" spans="1:4" x14ac:dyDescent="0.25">
      <c r="A291" s="1" t="s">
        <v>167</v>
      </c>
      <c r="B291" s="1" t="s">
        <v>169</v>
      </c>
      <c r="C291" s="1" t="s">
        <v>66</v>
      </c>
      <c r="D291">
        <v>0.60298399999999996</v>
      </c>
    </row>
    <row r="292" spans="1:4" x14ac:dyDescent="0.25">
      <c r="A292" s="1" t="s">
        <v>167</v>
      </c>
      <c r="B292" s="1" t="s">
        <v>169</v>
      </c>
      <c r="C292" s="1" t="s">
        <v>67</v>
      </c>
      <c r="D292">
        <v>0.60298399999999996</v>
      </c>
    </row>
    <row r="293" spans="1:4" x14ac:dyDescent="0.25">
      <c r="A293" s="1" t="s">
        <v>167</v>
      </c>
      <c r="B293" s="1" t="s">
        <v>169</v>
      </c>
      <c r="C293" s="1" t="s">
        <v>68</v>
      </c>
      <c r="D293">
        <v>0.60298399999999996</v>
      </c>
    </row>
    <row r="294" spans="1:4" x14ac:dyDescent="0.25">
      <c r="A294" s="1" t="s">
        <v>167</v>
      </c>
      <c r="B294" s="1" t="s">
        <v>169</v>
      </c>
      <c r="C294" s="1" t="s">
        <v>69</v>
      </c>
      <c r="D294">
        <v>0.60298399999999996</v>
      </c>
    </row>
    <row r="295" spans="1:4" x14ac:dyDescent="0.25">
      <c r="A295" s="1" t="s">
        <v>167</v>
      </c>
      <c r="B295" s="1" t="s">
        <v>169</v>
      </c>
      <c r="C295" s="1" t="s">
        <v>70</v>
      </c>
      <c r="D295">
        <v>0.60298399999999996</v>
      </c>
    </row>
    <row r="296" spans="1:4" x14ac:dyDescent="0.25">
      <c r="A296" s="1" t="s">
        <v>167</v>
      </c>
      <c r="B296" s="1" t="s">
        <v>169</v>
      </c>
      <c r="C296" s="1" t="s">
        <v>71</v>
      </c>
      <c r="D296">
        <v>0.60298399999999996</v>
      </c>
    </row>
    <row r="297" spans="1:4" x14ac:dyDescent="0.25">
      <c r="A297" s="1" t="s">
        <v>167</v>
      </c>
      <c r="B297" s="1" t="s">
        <v>169</v>
      </c>
      <c r="C297" s="1" t="s">
        <v>72</v>
      </c>
      <c r="D297">
        <v>0.60298399999999996</v>
      </c>
    </row>
    <row r="298" spans="1:4" x14ac:dyDescent="0.25">
      <c r="A298" s="1" t="s">
        <v>167</v>
      </c>
      <c r="B298" s="1" t="s">
        <v>169</v>
      </c>
      <c r="C298" s="1" t="s">
        <v>73</v>
      </c>
      <c r="D298">
        <v>0.60298399999999996</v>
      </c>
    </row>
    <row r="299" spans="1:4" x14ac:dyDescent="0.25">
      <c r="A299" s="1" t="s">
        <v>167</v>
      </c>
      <c r="B299" s="1" t="s">
        <v>169</v>
      </c>
      <c r="C299" s="1" t="s">
        <v>74</v>
      </c>
      <c r="D299">
        <v>0.60298399999999996</v>
      </c>
    </row>
    <row r="300" spans="1:4" x14ac:dyDescent="0.25">
      <c r="A300" s="1" t="s">
        <v>167</v>
      </c>
      <c r="B300" s="1" t="s">
        <v>169</v>
      </c>
      <c r="C300" s="1" t="s">
        <v>75</v>
      </c>
      <c r="D300">
        <v>0.60298399999999996</v>
      </c>
    </row>
    <row r="301" spans="1:4" x14ac:dyDescent="0.25">
      <c r="A301" s="1" t="s">
        <v>167</v>
      </c>
      <c r="B301" s="1" t="s">
        <v>169</v>
      </c>
      <c r="C301" s="1" t="s">
        <v>76</v>
      </c>
      <c r="D301">
        <v>0.60298399999999996</v>
      </c>
    </row>
    <row r="302" spans="1:4" x14ac:dyDescent="0.25">
      <c r="A302" s="1" t="s">
        <v>169</v>
      </c>
      <c r="B302" s="1" t="s">
        <v>19</v>
      </c>
      <c r="C302" s="1" t="s">
        <v>65</v>
      </c>
      <c r="D302">
        <v>0.1</v>
      </c>
    </row>
    <row r="303" spans="1:4" x14ac:dyDescent="0.25">
      <c r="A303" s="1" t="s">
        <v>169</v>
      </c>
      <c r="B303" s="1" t="s">
        <v>19</v>
      </c>
      <c r="C303" s="1" t="s">
        <v>66</v>
      </c>
      <c r="D303">
        <v>0.27528399999999997</v>
      </c>
    </row>
    <row r="304" spans="1:4" x14ac:dyDescent="0.25">
      <c r="A304" s="1" t="s">
        <v>169</v>
      </c>
      <c r="B304" s="1" t="s">
        <v>19</v>
      </c>
      <c r="C304" s="1" t="s">
        <v>67</v>
      </c>
      <c r="D304">
        <v>0.27528399999999997</v>
      </c>
    </row>
    <row r="305" spans="1:4" x14ac:dyDescent="0.25">
      <c r="A305" s="1" t="s">
        <v>169</v>
      </c>
      <c r="B305" s="1" t="s">
        <v>19</v>
      </c>
      <c r="C305" s="1" t="s">
        <v>68</v>
      </c>
      <c r="D305">
        <v>0.27528399999999997</v>
      </c>
    </row>
    <row r="306" spans="1:4" x14ac:dyDescent="0.25">
      <c r="A306" s="1" t="s">
        <v>169</v>
      </c>
      <c r="B306" s="1" t="s">
        <v>19</v>
      </c>
      <c r="C306" s="1" t="s">
        <v>69</v>
      </c>
      <c r="D306">
        <v>0.27528399999999997</v>
      </c>
    </row>
    <row r="307" spans="1:4" x14ac:dyDescent="0.25">
      <c r="A307" s="1" t="s">
        <v>169</v>
      </c>
      <c r="B307" s="1" t="s">
        <v>19</v>
      </c>
      <c r="C307" s="1" t="s">
        <v>70</v>
      </c>
      <c r="D307">
        <v>0.27528399999999997</v>
      </c>
    </row>
    <row r="308" spans="1:4" x14ac:dyDescent="0.25">
      <c r="A308" s="1" t="s">
        <v>169</v>
      </c>
      <c r="B308" s="1" t="s">
        <v>19</v>
      </c>
      <c r="C308" s="1" t="s">
        <v>71</v>
      </c>
      <c r="D308">
        <v>0.27528399999999997</v>
      </c>
    </row>
    <row r="309" spans="1:4" x14ac:dyDescent="0.25">
      <c r="A309" s="1" t="s">
        <v>169</v>
      </c>
      <c r="B309" s="1" t="s">
        <v>19</v>
      </c>
      <c r="C309" s="1" t="s">
        <v>72</v>
      </c>
      <c r="D309">
        <v>0.27528399999999997</v>
      </c>
    </row>
    <row r="310" spans="1:4" x14ac:dyDescent="0.25">
      <c r="A310" s="1" t="s">
        <v>169</v>
      </c>
      <c r="B310" s="1" t="s">
        <v>19</v>
      </c>
      <c r="C310" s="1" t="s">
        <v>73</v>
      </c>
      <c r="D310">
        <v>0.27528399999999997</v>
      </c>
    </row>
    <row r="311" spans="1:4" x14ac:dyDescent="0.25">
      <c r="A311" s="1" t="s">
        <v>169</v>
      </c>
      <c r="B311" s="1" t="s">
        <v>19</v>
      </c>
      <c r="C311" s="1" t="s">
        <v>74</v>
      </c>
      <c r="D311">
        <v>0.27528399999999997</v>
      </c>
    </row>
    <row r="312" spans="1:4" x14ac:dyDescent="0.25">
      <c r="A312" s="1" t="s">
        <v>169</v>
      </c>
      <c r="B312" s="1" t="s">
        <v>19</v>
      </c>
      <c r="C312" s="1" t="s">
        <v>75</v>
      </c>
      <c r="D312">
        <v>0.27528399999999997</v>
      </c>
    </row>
    <row r="313" spans="1:4" x14ac:dyDescent="0.25">
      <c r="A313" s="1" t="s">
        <v>169</v>
      </c>
      <c r="B313" s="1" t="s">
        <v>19</v>
      </c>
      <c r="C313" s="1" t="s">
        <v>76</v>
      </c>
      <c r="D313">
        <v>0.27528399999999997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defaultRowHeight="15" x14ac:dyDescent="0.25"/>
  <sheetData>
    <row r="1" spans="1:14" x14ac:dyDescent="0.25"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</row>
    <row r="2" spans="1:14" x14ac:dyDescent="0.25">
      <c r="A2" s="1" t="s">
        <v>12</v>
      </c>
      <c r="B2" s="1" t="s">
        <v>13</v>
      </c>
      <c r="C2">
        <v>299.46616</v>
      </c>
      <c r="D2">
        <v>299.46616</v>
      </c>
      <c r="E2">
        <v>299.46616</v>
      </c>
      <c r="F2">
        <v>299.46616</v>
      </c>
      <c r="G2">
        <v>299.46616</v>
      </c>
      <c r="H2">
        <v>299.46616</v>
      </c>
      <c r="I2">
        <v>299.46616</v>
      </c>
      <c r="J2">
        <v>299.46616</v>
      </c>
      <c r="K2">
        <v>299.46616</v>
      </c>
      <c r="L2">
        <v>299.46616</v>
      </c>
      <c r="M2">
        <v>299.46616</v>
      </c>
      <c r="N2">
        <v>299.46616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3" sqref="E13"/>
    </sheetView>
  </sheetViews>
  <sheetFormatPr defaultRowHeight="15" x14ac:dyDescent="0.25"/>
  <sheetData>
    <row r="1" spans="1:2" x14ac:dyDescent="0.25">
      <c r="A1">
        <v>1</v>
      </c>
      <c r="B1" s="23" t="s">
        <v>108</v>
      </c>
    </row>
    <row r="2" spans="1:2" x14ac:dyDescent="0.25">
      <c r="A2">
        <v>2</v>
      </c>
      <c r="B2" s="23" t="s">
        <v>108</v>
      </c>
    </row>
    <row r="3" spans="1:2" x14ac:dyDescent="0.25">
      <c r="A3">
        <v>3</v>
      </c>
      <c r="B3" s="23" t="s">
        <v>108</v>
      </c>
    </row>
    <row r="4" spans="1:2" x14ac:dyDescent="0.25">
      <c r="A4">
        <v>4</v>
      </c>
      <c r="B4" s="23" t="s">
        <v>108</v>
      </c>
    </row>
    <row r="5" spans="1:2" x14ac:dyDescent="0.25">
      <c r="A5" s="23">
        <v>5</v>
      </c>
      <c r="B5" s="23">
        <v>52.4</v>
      </c>
    </row>
    <row r="6" spans="1:2" x14ac:dyDescent="0.25">
      <c r="A6" s="23">
        <v>6</v>
      </c>
      <c r="B6" s="23">
        <v>53.89</v>
      </c>
    </row>
    <row r="7" spans="1:2" x14ac:dyDescent="0.25">
      <c r="A7" s="23">
        <v>7</v>
      </c>
      <c r="B7" s="23">
        <v>64.109677419354796</v>
      </c>
    </row>
    <row r="8" spans="1:2" x14ac:dyDescent="0.25">
      <c r="A8" s="23">
        <v>8</v>
      </c>
      <c r="B8" s="23">
        <v>60.087096774193498</v>
      </c>
    </row>
    <row r="9" spans="1:2" x14ac:dyDescent="0.25">
      <c r="A9" s="23">
        <v>9</v>
      </c>
      <c r="B9" s="23">
        <v>13.6</v>
      </c>
    </row>
    <row r="10" spans="1:2" x14ac:dyDescent="0.25">
      <c r="A10" s="23">
        <v>10</v>
      </c>
      <c r="B10" s="23" t="s">
        <v>108</v>
      </c>
    </row>
    <row r="11" spans="1:2" x14ac:dyDescent="0.25">
      <c r="A11" s="23">
        <v>11</v>
      </c>
      <c r="B11" s="23" t="s">
        <v>108</v>
      </c>
    </row>
    <row r="12" spans="1:2" x14ac:dyDescent="0.25">
      <c r="A12" s="23">
        <v>12</v>
      </c>
      <c r="B12" s="23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zoomScale="40" zoomScaleNormal="40" workbookViewId="0">
      <selection activeCell="AZ52" sqref="AZ52"/>
    </sheetView>
  </sheetViews>
  <sheetFormatPr defaultRowHeight="15" x14ac:dyDescent="0.25"/>
  <cols>
    <col min="2" max="2" width="12.140625" customWidth="1"/>
    <col min="3" max="3" width="11.42578125" customWidth="1"/>
    <col min="4" max="5" width="9.140625" customWidth="1"/>
  </cols>
  <sheetData>
    <row r="1" spans="1:31" x14ac:dyDescent="0.25">
      <c r="F1" s="51" t="s">
        <v>194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4"/>
      <c r="S1" s="4"/>
      <c r="T1" s="52" t="s">
        <v>195</v>
      </c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1" x14ac:dyDescent="0.25">
      <c r="A2" t="s">
        <v>81</v>
      </c>
      <c r="B2" t="s">
        <v>57</v>
      </c>
      <c r="C2" t="s">
        <v>58</v>
      </c>
      <c r="D2" t="s">
        <v>59</v>
      </c>
      <c r="F2" s="29" t="s">
        <v>201</v>
      </c>
      <c r="G2" s="29" t="s">
        <v>202</v>
      </c>
      <c r="H2" s="29" t="s">
        <v>203</v>
      </c>
      <c r="I2" s="29" t="s">
        <v>204</v>
      </c>
      <c r="J2" s="29" t="s">
        <v>205</v>
      </c>
      <c r="K2" s="29" t="s">
        <v>206</v>
      </c>
      <c r="L2" s="29" t="s">
        <v>207</v>
      </c>
      <c r="M2" s="29" t="s">
        <v>208</v>
      </c>
      <c r="N2" s="29" t="s">
        <v>209</v>
      </c>
      <c r="O2" s="29" t="s">
        <v>210</v>
      </c>
      <c r="P2" s="29" t="s">
        <v>211</v>
      </c>
      <c r="Q2" s="29" t="s">
        <v>212</v>
      </c>
      <c r="R2" s="5"/>
      <c r="S2" s="5"/>
      <c r="T2" s="2" t="s">
        <v>23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  <c r="AB2" s="2" t="s">
        <v>31</v>
      </c>
      <c r="AC2" s="2" t="s">
        <v>32</v>
      </c>
      <c r="AD2" s="2" t="s">
        <v>33</v>
      </c>
      <c r="AE2" s="2" t="s">
        <v>34</v>
      </c>
    </row>
    <row r="3" spans="1:31" x14ac:dyDescent="0.25">
      <c r="A3" t="s">
        <v>109</v>
      </c>
      <c r="B3" s="1" t="s">
        <v>37</v>
      </c>
      <c r="C3" s="1" t="s">
        <v>0</v>
      </c>
      <c r="D3" s="1" t="s">
        <v>1</v>
      </c>
      <c r="E3" s="1"/>
      <c r="F3" s="7">
        <f>Q!C2</f>
        <v>285.58545417804015</v>
      </c>
      <c r="G3" s="7">
        <f>Q!D2</f>
        <v>357.05732639755047</v>
      </c>
      <c r="H3" s="7">
        <f>Q!E2</f>
        <v>398.29087548617321</v>
      </c>
      <c r="I3" s="7">
        <f>Q!F2</f>
        <v>363.14791635723424</v>
      </c>
      <c r="J3" s="7">
        <f>Q!G2</f>
        <v>242.08448212881805</v>
      </c>
      <c r="K3" s="7">
        <f>Q!H2</f>
        <v>902.69556196875453</v>
      </c>
      <c r="L3" s="7">
        <f>Q!I2</f>
        <v>1025.4540368650476</v>
      </c>
      <c r="M3" s="7">
        <f>Q!J2</f>
        <v>896.50462446719177</v>
      </c>
      <c r="N3" s="7">
        <f>Q!K2</f>
        <v>427.97839628757731</v>
      </c>
      <c r="O3" s="7">
        <f>Q!L2</f>
        <v>215.26927583905299</v>
      </c>
      <c r="P3" s="7">
        <f>Q!M2</f>
        <v>285.52582169650134</v>
      </c>
      <c r="Q3" s="7">
        <f>Q!N2</f>
        <v>295.18086521653925</v>
      </c>
      <c r="R3" s="12" t="s">
        <v>0</v>
      </c>
      <c r="S3" s="1" t="s">
        <v>1</v>
      </c>
      <c r="T3" s="3">
        <f>Q_Sim!D2*Q_Sim!$S$3</f>
        <v>285.58602149971534</v>
      </c>
      <c r="U3" s="3">
        <f>Q_Sim!E2*Q_Sim!$S$3</f>
        <v>357.05803569964405</v>
      </c>
      <c r="V3" s="3">
        <f>Q_Sim!F2*Q_Sim!$S$3</f>
        <v>398.29166669960296</v>
      </c>
      <c r="W3" s="3">
        <f>Q_Sim!G2*Q_Sim!$S$3</f>
        <v>363.16805559963791</v>
      </c>
      <c r="X3" s="3">
        <f>Q_Sim!H2*Q_Sim!$S$3</f>
        <v>242.16263439975859</v>
      </c>
      <c r="Y3" s="3">
        <f>Q_Sim!I2*Q_Sim!$S$3</f>
        <v>902.79444439910003</v>
      </c>
      <c r="Z3" s="3">
        <f>Q_Sim!J2*Q_Sim!$S$3</f>
        <v>1025.5725809989774</v>
      </c>
      <c r="AA3" s="3">
        <f>Q_Sim!K2*Q_Sim!$S$3</f>
        <v>896.60349459910628</v>
      </c>
      <c r="AB3" s="3">
        <f>Q_Sim!L2*Q_Sim!$S$3</f>
        <v>428.0374999995733</v>
      </c>
      <c r="AC3" s="3">
        <f>Q_Sim!M2*Q_Sim!$S$3</f>
        <v>215.32795699978533</v>
      </c>
      <c r="AD3" s="3">
        <f>Q_Sim!N2*Q_Sim!$S$3</f>
        <v>285.5263888997153</v>
      </c>
      <c r="AE3" s="3">
        <f>Q_Sim!O2*Q_Sim!$S$3</f>
        <v>295.18145159970572</v>
      </c>
    </row>
    <row r="4" spans="1:31" x14ac:dyDescent="0.25">
      <c r="A4" t="s">
        <v>110</v>
      </c>
      <c r="B4" s="1" t="s">
        <v>108</v>
      </c>
      <c r="C4" s="1" t="s">
        <v>61</v>
      </c>
      <c r="D4" s="1" t="s">
        <v>2</v>
      </c>
      <c r="E4" s="1"/>
      <c r="F4" s="7">
        <f>Q!C3</f>
        <v>23.301137716728118</v>
      </c>
      <c r="G4" s="7">
        <f>Q!D3</f>
        <v>23.301137716728118</v>
      </c>
      <c r="H4" s="7">
        <f>Q!E3</f>
        <v>23.301137716728118</v>
      </c>
      <c r="I4" s="7">
        <f>Q!F3</f>
        <v>32.178597710545802</v>
      </c>
      <c r="J4" s="7">
        <f>Q!G3</f>
        <v>32.178597710545802</v>
      </c>
      <c r="K4" s="7">
        <f>Q!H3</f>
        <v>32.178597710545802</v>
      </c>
      <c r="L4" s="7">
        <f>Q!I3</f>
        <v>32.178597710545802</v>
      </c>
      <c r="M4" s="7">
        <f>Q!J3</f>
        <v>32.178597710545802</v>
      </c>
      <c r="N4" s="7">
        <f>Q!K3</f>
        <v>32.178597710545802</v>
      </c>
      <c r="O4" s="7">
        <f>Q!L3</f>
        <v>32.178597710545802</v>
      </c>
      <c r="P4" s="7">
        <f>Q!M3</f>
        <v>23.301137716728118</v>
      </c>
      <c r="Q4" s="7">
        <f>Q!N3</f>
        <v>23.301137716728118</v>
      </c>
      <c r="R4" s="12"/>
      <c r="S4" s="1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5">
      <c r="A5" t="s">
        <v>111</v>
      </c>
      <c r="B5" s="1" t="s">
        <v>108</v>
      </c>
      <c r="C5" s="1" t="s">
        <v>1</v>
      </c>
      <c r="D5" s="1" t="s">
        <v>61</v>
      </c>
      <c r="E5" s="1"/>
      <c r="F5" s="7">
        <f>Q!C4</f>
        <v>31.919366735243997</v>
      </c>
      <c r="G5" s="7">
        <f>Q!D4</f>
        <v>31.919366735243997</v>
      </c>
      <c r="H5" s="7">
        <f>Q!E4</f>
        <v>31.919366735243997</v>
      </c>
      <c r="I5" s="7">
        <f>Q!F4</f>
        <v>119.17999152054001</v>
      </c>
      <c r="J5" s="7">
        <f>Q!G4</f>
        <v>119.17999152054001</v>
      </c>
      <c r="K5" s="7">
        <f>Q!H4</f>
        <v>119.17999152054001</v>
      </c>
      <c r="L5" s="7">
        <f>Q!I4</f>
        <v>119.17999152054001</v>
      </c>
      <c r="M5" s="7">
        <f>Q!J4</f>
        <v>119.17999152054001</v>
      </c>
      <c r="N5" s="7">
        <f>Q!K4</f>
        <v>119.17999152054001</v>
      </c>
      <c r="O5" s="7">
        <f>Q!L4</f>
        <v>119.17999152054001</v>
      </c>
      <c r="P5" s="7">
        <f>Q!M4</f>
        <v>31.919366735243997</v>
      </c>
      <c r="Q5" s="7">
        <f>Q!N4</f>
        <v>31.919366735243997</v>
      </c>
      <c r="R5" s="12"/>
      <c r="S5" s="1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5">
      <c r="A6" t="s">
        <v>112</v>
      </c>
      <c r="B6" s="1" t="s">
        <v>38</v>
      </c>
      <c r="C6" s="1" t="s">
        <v>1</v>
      </c>
      <c r="D6" s="1" t="s">
        <v>3</v>
      </c>
      <c r="E6" s="1"/>
      <c r="F6" s="7">
        <f>Q!C5</f>
        <v>253.66608744279617</v>
      </c>
      <c r="G6" s="7">
        <f>Q!D5</f>
        <v>325.13795966230651</v>
      </c>
      <c r="H6" s="7">
        <f>Q!E5</f>
        <v>366.37150875092925</v>
      </c>
      <c r="I6" s="7">
        <f>Q!F5</f>
        <v>243.96792483669421</v>
      </c>
      <c r="J6" s="7">
        <f>Q!G5</f>
        <v>122.90449060827804</v>
      </c>
      <c r="K6" s="7">
        <f>Q!H5</f>
        <v>783.51557044821459</v>
      </c>
      <c r="L6" s="7">
        <f>Q!I5</f>
        <v>906.27404534450773</v>
      </c>
      <c r="M6" s="7">
        <f>Q!J5</f>
        <v>777.32463294665195</v>
      </c>
      <c r="N6" s="7">
        <f>Q!K5</f>
        <v>308.79840476703731</v>
      </c>
      <c r="O6" s="7">
        <f>Q!L5</f>
        <v>96.089284318512981</v>
      </c>
      <c r="P6" s="7">
        <f>Q!M5</f>
        <v>253.60645496125738</v>
      </c>
      <c r="Q6" s="7">
        <f>Q!N5</f>
        <v>263.26149848129523</v>
      </c>
      <c r="R6" s="12" t="s">
        <v>1</v>
      </c>
      <c r="S6" s="1" t="s">
        <v>3</v>
      </c>
      <c r="T6" s="3">
        <f>Q_Sim!D2*Q_Sim!$S$3</f>
        <v>285.58602149971534</v>
      </c>
      <c r="U6" s="3">
        <f>Q_Sim!E2*Q_Sim!$S$3</f>
        <v>357.05803569964405</v>
      </c>
      <c r="V6" s="3">
        <f>Q_Sim!F2*Q_Sim!$S$3</f>
        <v>398.29166669960296</v>
      </c>
      <c r="W6" s="3">
        <f>Q_Sim!G2*Q_Sim!$S$3</f>
        <v>363.16805559963791</v>
      </c>
      <c r="X6" s="3">
        <f>Q_Sim!H2*Q_Sim!$S$3</f>
        <v>242.16263439975859</v>
      </c>
      <c r="Y6" s="3">
        <f>Q_Sim!I2*Q_Sim!$S$3</f>
        <v>902.79444439910003</v>
      </c>
      <c r="Z6" s="3">
        <f>Q_Sim!J2*Q_Sim!$S$3</f>
        <v>1025.5725809989774</v>
      </c>
      <c r="AA6" s="3">
        <f>Q_Sim!K2*Q_Sim!$S$3</f>
        <v>896.60349459910628</v>
      </c>
      <c r="AB6" s="3">
        <f>Q_Sim!L2*Q_Sim!$S$3</f>
        <v>428.0374999995733</v>
      </c>
      <c r="AC6" s="3">
        <f>Q_Sim!M2*Q_Sim!$S$3</f>
        <v>215.32795699978533</v>
      </c>
      <c r="AD6" s="3">
        <f>Q_Sim!N2*Q_Sim!$S$3</f>
        <v>285.5263888997153</v>
      </c>
      <c r="AE6" s="3">
        <f>Q_Sim!O2*Q_Sim!$S$3</f>
        <v>295.18145159970572</v>
      </c>
    </row>
    <row r="7" spans="1:31" x14ac:dyDescent="0.25">
      <c r="A7" t="s">
        <v>113</v>
      </c>
      <c r="B7" s="1" t="s">
        <v>40</v>
      </c>
      <c r="C7" s="1" t="s">
        <v>3</v>
      </c>
      <c r="D7" s="1" t="s">
        <v>2</v>
      </c>
      <c r="E7" s="1"/>
      <c r="F7" s="7">
        <f>Q!C6</f>
        <v>270.46602809511614</v>
      </c>
      <c r="G7" s="7">
        <f>Q!D6</f>
        <v>343.6378943092065</v>
      </c>
      <c r="H7" s="7">
        <f>Q!E6</f>
        <v>397.5713985338092</v>
      </c>
      <c r="I7" s="7">
        <f>Q!F6</f>
        <v>325.16763798957425</v>
      </c>
      <c r="J7" s="7">
        <f>Q!G6</f>
        <v>486.80320509513808</v>
      </c>
      <c r="K7" s="7">
        <f>Q!H6</f>
        <v>1201.5140938214147</v>
      </c>
      <c r="L7" s="7">
        <f>Q!I6</f>
        <v>1018.3736493400477</v>
      </c>
      <c r="M7" s="7">
        <f>Q!J6</f>
        <v>832.12443936017189</v>
      </c>
      <c r="N7" s="7">
        <f>Q!K6</f>
        <v>344.89827724017732</v>
      </c>
      <c r="O7" s="7">
        <f>Q!L6</f>
        <v>124.28918469919299</v>
      </c>
      <c r="P7" s="7">
        <f>Q!M6</f>
        <v>276.90637265167737</v>
      </c>
      <c r="Q7" s="7">
        <f>Q!N6</f>
        <v>280.46143772057525</v>
      </c>
      <c r="R7" s="1" t="s">
        <v>3</v>
      </c>
      <c r="S7" s="1" t="s">
        <v>2</v>
      </c>
      <c r="T7" s="3">
        <f>T6+T8</f>
        <v>302.38599552548044</v>
      </c>
      <c r="U7" s="3">
        <f t="shared" ref="U7:AE7" si="0">U6+U8</f>
        <v>375.55800709706392</v>
      </c>
      <c r="V7" s="3">
        <f t="shared" si="0"/>
        <v>429.49161846173814</v>
      </c>
      <c r="W7" s="3">
        <f t="shared" si="0"/>
        <v>444.36793005750252</v>
      </c>
      <c r="X7" s="3">
        <f t="shared" si="0"/>
        <v>606.0620717792774</v>
      </c>
      <c r="Y7" s="3">
        <f t="shared" si="0"/>
        <v>1320.7937981353982</v>
      </c>
      <c r="Z7" s="3">
        <f t="shared" si="0"/>
        <v>1137.6724076828027</v>
      </c>
      <c r="AA7" s="3">
        <f t="shared" si="0"/>
        <v>951.40340987362572</v>
      </c>
      <c r="AB7" s="3">
        <f t="shared" si="0"/>
        <v>464.13744418588999</v>
      </c>
      <c r="AC7" s="3">
        <f t="shared" si="0"/>
        <v>243.52791340017674</v>
      </c>
      <c r="AD7" s="3">
        <f t="shared" si="0"/>
        <v>308.82635287592524</v>
      </c>
      <c r="AE7" s="3">
        <f t="shared" si="0"/>
        <v>312.38142500703663</v>
      </c>
    </row>
    <row r="8" spans="1:31" x14ac:dyDescent="0.25">
      <c r="A8" t="s">
        <v>114</v>
      </c>
      <c r="B8" s="1" t="s">
        <v>39</v>
      </c>
      <c r="C8" s="1" t="s">
        <v>4</v>
      </c>
      <c r="D8" s="1" t="s">
        <v>3</v>
      </c>
      <c r="E8" s="1"/>
      <c r="F8" s="7">
        <f>Q!C7</f>
        <v>16.79994065232</v>
      </c>
      <c r="G8" s="7">
        <f>Q!D7</f>
        <v>18.499934646900002</v>
      </c>
      <c r="H8" s="7">
        <f>Q!E7</f>
        <v>31.19988978288</v>
      </c>
      <c r="I8" s="7">
        <f>Q!F7</f>
        <v>81.199713152880008</v>
      </c>
      <c r="J8" s="7">
        <f>Q!G7</f>
        <v>363.89871448686</v>
      </c>
      <c r="K8" s="7">
        <f>Q!H7</f>
        <v>417.99852337320004</v>
      </c>
      <c r="L8" s="7">
        <f>Q!I7</f>
        <v>112.09960399554001</v>
      </c>
      <c r="M8" s="7">
        <f>Q!J7</f>
        <v>54.79980641352001</v>
      </c>
      <c r="N8" s="7">
        <f>Q!K7</f>
        <v>36.09987247314001</v>
      </c>
      <c r="O8" s="7">
        <f>Q!L7</f>
        <v>28.199900380679999</v>
      </c>
      <c r="P8" s="7">
        <f>Q!M7</f>
        <v>23.299917690420003</v>
      </c>
      <c r="Q8" s="7">
        <f>Q!N7</f>
        <v>17.199939239279999</v>
      </c>
      <c r="R8" t="s">
        <v>4</v>
      </c>
      <c r="S8" t="s">
        <v>3</v>
      </c>
      <c r="T8" s="3">
        <f>Q_Sim!D3*Q_Sim!$S$3</f>
        <v>16.799974025765092</v>
      </c>
      <c r="U8" s="3">
        <f>Q_Sim!E3*Q_Sim!$S$3</f>
        <v>18.499971397419891</v>
      </c>
      <c r="V8" s="3">
        <f>Q_Sim!F3*Q_Sim!$S$3</f>
        <v>31.199951762135168</v>
      </c>
      <c r="W8" s="3">
        <f>Q_Sim!G3*Q_Sim!$S$3</f>
        <v>81.19987445786461</v>
      </c>
      <c r="X8" s="3">
        <f>Q_Sim!H3*Q_Sim!$S$3</f>
        <v>363.89943737951887</v>
      </c>
      <c r="Y8" s="3">
        <f>Q_Sim!I3*Q_Sim!$S$3</f>
        <v>417.99935373629813</v>
      </c>
      <c r="Z8" s="3">
        <f>Q_Sim!J3*Q_Sim!$S$3</f>
        <v>112.0998266838254</v>
      </c>
      <c r="AA8" s="3">
        <f>Q_Sim!K3*Q_Sim!$S$3</f>
        <v>54.799915274519471</v>
      </c>
      <c r="AB8" s="3">
        <f>Q_Sim!L3*Q_Sim!$S$3</f>
        <v>36.099944186316662</v>
      </c>
      <c r="AC8" s="3">
        <f>Q_Sim!M3*Q_Sim!$S$3</f>
        <v>28.199956400391404</v>
      </c>
      <c r="AD8" s="3">
        <f>Q_Sim!N3*Q_Sim!$S$3</f>
        <v>23.29996397620992</v>
      </c>
      <c r="AE8" s="3">
        <f>Q_Sim!O3*Q_Sim!$S$3</f>
        <v>17.199973407330926</v>
      </c>
    </row>
    <row r="9" spans="1:31" x14ac:dyDescent="0.25">
      <c r="A9" t="s">
        <v>115</v>
      </c>
      <c r="B9" s="1" t="s">
        <v>108</v>
      </c>
      <c r="C9" s="1" t="s">
        <v>5</v>
      </c>
      <c r="D9" s="1" t="s">
        <v>62</v>
      </c>
      <c r="E9" s="1"/>
      <c r="F9" s="7">
        <f>Q!C8</f>
        <v>21.152585013444</v>
      </c>
      <c r="G9" s="7">
        <f>Q!D8</f>
        <v>13.036088023164</v>
      </c>
      <c r="H9" s="7">
        <f>Q!E8</f>
        <v>4.936155312456</v>
      </c>
      <c r="I9" s="7">
        <f>Q!F8</f>
        <v>42.139527231168003</v>
      </c>
      <c r="J9" s="7">
        <f>Q!G8</f>
        <v>570.60630269625608</v>
      </c>
      <c r="K9" s="7">
        <f>Q!H8</f>
        <v>761.17833917211601</v>
      </c>
      <c r="L9" s="7">
        <f>Q!I8</f>
        <v>802.00431903322442</v>
      </c>
      <c r="M9" s="7">
        <f>Q!J8</f>
        <v>752.29408782367375</v>
      </c>
      <c r="N9" s="7">
        <f>Q!K8</f>
        <v>588.64480315016408</v>
      </c>
      <c r="O9" s="7">
        <f>Q!L8</f>
        <v>276.47439033625204</v>
      </c>
      <c r="P9" s="7">
        <f>Q!M8</f>
        <v>75.798143321472011</v>
      </c>
      <c r="Q9" s="7">
        <f>Q!N8</f>
        <v>25.856840411892001</v>
      </c>
      <c r="R9" s="12"/>
      <c r="S9" s="1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5">
      <c r="A10" t="s">
        <v>116</v>
      </c>
      <c r="B10" s="1" t="s">
        <v>41</v>
      </c>
      <c r="C10" s="1" t="s">
        <v>5</v>
      </c>
      <c r="D10" s="1" t="s">
        <v>6</v>
      </c>
      <c r="E10" s="1"/>
      <c r="F10" s="7">
        <f>Q!C9</f>
        <v>1007.9501217719453</v>
      </c>
      <c r="G10" s="7">
        <f>Q!D9</f>
        <v>951.12402320824742</v>
      </c>
      <c r="H10" s="7">
        <f>Q!E9</f>
        <v>1226.5105140335288</v>
      </c>
      <c r="I10" s="7">
        <f>Q!F9</f>
        <v>1115.1552533954221</v>
      </c>
      <c r="J10" s="7">
        <f>Q!G9</f>
        <v>374.30298926271234</v>
      </c>
      <c r="K10" s="7">
        <f>Q!H9</f>
        <v>525.71643291636383</v>
      </c>
      <c r="L10" s="7">
        <f>Q!I9</f>
        <v>307.63745463586122</v>
      </c>
      <c r="M10" s="7">
        <f>Q!J9</f>
        <v>165.36313398269513</v>
      </c>
      <c r="N10" s="7">
        <f>Q!K9</f>
        <v>28.745426285561511</v>
      </c>
      <c r="O10" s="7">
        <f>Q!L9</f>
        <v>70.522426372099531</v>
      </c>
      <c r="P10" s="7">
        <f>Q!M9</f>
        <v>561.3633740770357</v>
      </c>
      <c r="Q10" s="7">
        <f>Q!N9</f>
        <v>808.76758278833154</v>
      </c>
      <c r="R10" t="s">
        <v>5</v>
      </c>
      <c r="S10" t="s">
        <v>6</v>
      </c>
      <c r="T10" s="3">
        <f>Q_Sim!D10*Q_Sim!$S$3</f>
        <v>1122.9999999988804</v>
      </c>
      <c r="U10" s="3">
        <f>Q_Sim!E10*Q_Sim!$S$3</f>
        <v>1023.9999999989792</v>
      </c>
      <c r="V10" s="3">
        <f>Q_Sim!F10*Q_Sim!$S$3*0.7</f>
        <v>1521.7999999984827</v>
      </c>
      <c r="W10" s="3">
        <f>Q_Sim!G10*Q_Sim!$S$3*0.5</f>
        <v>1564.4999999984402</v>
      </c>
      <c r="X10" s="3">
        <f>Q_Sim!H10*Q_Sim!$S$3*0.5</f>
        <v>2602.4999999974057</v>
      </c>
      <c r="Y10" s="3">
        <f>Q_Sim!I10*Q_Sim!$S$3*0.7</f>
        <v>2111.1999999978952</v>
      </c>
      <c r="Z10" s="3">
        <f>Q_Sim!J10*Q_Sim!$S$3</f>
        <v>126.6999999998737</v>
      </c>
      <c r="AA10" s="3">
        <f>Q_Sim!K10*Q_Sim!$S$3</f>
        <v>92.999999999907288</v>
      </c>
      <c r="AB10" s="3">
        <f>Q_Sim!L10*Q_Sim!$S$3</f>
        <v>243.39999999975731</v>
      </c>
      <c r="AC10" s="3">
        <f>Q_Sim!M10*Q_Sim!$S$3</f>
        <v>775.79999999922654</v>
      </c>
      <c r="AD10" s="3">
        <f>Q_Sim!N10*Q_Sim!$S$3</f>
        <v>979.79999999902316</v>
      </c>
      <c r="AE10" s="3">
        <f>Q_Sim!O10*Q_Sim!$S$3</f>
        <v>1212.9999999987908</v>
      </c>
    </row>
    <row r="11" spans="1:31" x14ac:dyDescent="0.25">
      <c r="A11" t="s">
        <v>117</v>
      </c>
      <c r="B11" s="1" t="s">
        <v>108</v>
      </c>
      <c r="C11" s="1" t="s">
        <v>62</v>
      </c>
      <c r="D11" s="1" t="s">
        <v>6</v>
      </c>
      <c r="E11" s="1"/>
      <c r="F11" s="7">
        <f>Q!C10</f>
        <v>15.441387059814122</v>
      </c>
      <c r="G11" s="7">
        <f>Q!D10</f>
        <v>9.5163442569097203</v>
      </c>
      <c r="H11" s="7">
        <f>Q!E10</f>
        <v>3.6033933780928797</v>
      </c>
      <c r="I11" s="7">
        <f>Q!F10</f>
        <v>11.377672352415363</v>
      </c>
      <c r="J11" s="7">
        <f>Q!G10</f>
        <v>154.06370172798913</v>
      </c>
      <c r="K11" s="7">
        <f>Q!H10</f>
        <v>205.51815157647133</v>
      </c>
      <c r="L11" s="7">
        <f>Q!I10</f>
        <v>216.54116613897057</v>
      </c>
      <c r="M11" s="7">
        <f>Q!J10</f>
        <v>203.11940371239194</v>
      </c>
      <c r="N11" s="7">
        <f>Q!K10</f>
        <v>158.93409685054431</v>
      </c>
      <c r="O11" s="7">
        <f>Q!L10</f>
        <v>74.648085390788054</v>
      </c>
      <c r="P11" s="7">
        <f>Q!M10</f>
        <v>55.332644624674572</v>
      </c>
      <c r="Q11" s="7">
        <f>Q!N10</f>
        <v>18.875493500681163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5">
      <c r="A12" t="s">
        <v>118</v>
      </c>
      <c r="B12" s="1" t="s">
        <v>42</v>
      </c>
      <c r="C12" s="1" t="s">
        <v>6</v>
      </c>
      <c r="D12" s="1" t="s">
        <v>7</v>
      </c>
      <c r="E12" s="1"/>
      <c r="F12" s="7">
        <f>Q!C11</f>
        <v>1023.3915088317596</v>
      </c>
      <c r="G12" s="7">
        <f>Q!D11</f>
        <v>960.64036746515717</v>
      </c>
      <c r="H12" s="7">
        <f>Q!E11</f>
        <v>1230.1139074116215</v>
      </c>
      <c r="I12" s="7">
        <f>Q!F11</f>
        <v>1126.5329257478375</v>
      </c>
      <c r="J12" s="7">
        <f>Q!G11</f>
        <v>528.3666909907015</v>
      </c>
      <c r="K12" s="7">
        <f>Q!H11</f>
        <v>731.23458449283521</v>
      </c>
      <c r="L12" s="7">
        <f>Q!I11</f>
        <v>524.17862077483187</v>
      </c>
      <c r="M12" s="7">
        <f>Q!J11</f>
        <v>368.48253769508705</v>
      </c>
      <c r="N12" s="7">
        <f>Q!K11</f>
        <v>187.67952313610581</v>
      </c>
      <c r="O12" s="7">
        <f>Q!L11</f>
        <v>145.1705117628876</v>
      </c>
      <c r="P12" s="7">
        <f>Q!M11</f>
        <v>616.69601870171027</v>
      </c>
      <c r="Q12" s="7">
        <f>Q!N11</f>
        <v>827.6430762890127</v>
      </c>
      <c r="R12" t="s">
        <v>6</v>
      </c>
      <c r="S12" t="s">
        <v>7</v>
      </c>
      <c r="T12" s="3">
        <f>Q_Sim!D11*Q_Sim!$S$3</f>
        <v>1122.9999999988804</v>
      </c>
      <c r="U12" s="3">
        <f>Q_Sim!E11*Q_Sim!$S$3</f>
        <v>1023.9999999989792</v>
      </c>
      <c r="V12" s="3">
        <f>Q_Sim!F11*Q_Sim!$S$3</f>
        <v>2173.9999999978327</v>
      </c>
      <c r="W12" s="3">
        <f>Q_Sim!G11*Q_Sim!$S$3</f>
        <v>3128.9999999968804</v>
      </c>
      <c r="X12" s="3">
        <f>Q_Sim!H11*Q_Sim!$S$3</f>
        <v>5204.9999999948113</v>
      </c>
      <c r="Y12" s="3">
        <f>Q_Sim!I11*Q_Sim!$S$3</f>
        <v>3015.9999999969932</v>
      </c>
      <c r="Z12" s="3">
        <f>Q_Sim!J11*Q_Sim!$S$3</f>
        <v>126.6999999998737</v>
      </c>
      <c r="AA12" s="3">
        <f>Q_Sim!K11*Q_Sim!$S$3</f>
        <v>92.999999999907288</v>
      </c>
      <c r="AB12" s="3">
        <f>Q_Sim!L11*Q_Sim!$S$3</f>
        <v>243.39999999975731</v>
      </c>
      <c r="AC12" s="3">
        <f>Q_Sim!M11*Q_Sim!$S$3</f>
        <v>775.79999999922654</v>
      </c>
      <c r="AD12" s="3">
        <f>Q_Sim!N11*Q_Sim!$S$3</f>
        <v>979.79999999902316</v>
      </c>
      <c r="AE12" s="3">
        <f>Q_Sim!O11*Q_Sim!$S$3</f>
        <v>1212.9999999987908</v>
      </c>
    </row>
    <row r="13" spans="1:31" x14ac:dyDescent="0.25">
      <c r="A13" t="s">
        <v>119</v>
      </c>
      <c r="B13" s="1" t="s">
        <v>43</v>
      </c>
      <c r="C13" s="1" t="s">
        <v>7</v>
      </c>
      <c r="D13" s="1" t="s">
        <v>8</v>
      </c>
      <c r="E13" s="1"/>
      <c r="F13" s="7">
        <f>Q!C12</f>
        <v>1023.3915088317596</v>
      </c>
      <c r="G13" s="7">
        <f>Q!D12</f>
        <v>960.64036746515717</v>
      </c>
      <c r="H13" s="7">
        <f>Q!E12</f>
        <v>1230.1139074116215</v>
      </c>
      <c r="I13" s="7">
        <f>Q!F12</f>
        <v>1126.5329257478375</v>
      </c>
      <c r="J13" s="7">
        <f>Q!G12</f>
        <v>528.3666909907015</v>
      </c>
      <c r="K13" s="7">
        <f>Q!H12</f>
        <v>731.23458449283521</v>
      </c>
      <c r="L13" s="7">
        <f>Q!I12</f>
        <v>524.17862077483187</v>
      </c>
      <c r="M13" s="7">
        <f>Q!J12</f>
        <v>368.48253769508705</v>
      </c>
      <c r="N13" s="7">
        <f>Q!K12</f>
        <v>187.67952313610581</v>
      </c>
      <c r="O13" s="7">
        <f>Q!L12</f>
        <v>145.1705117628876</v>
      </c>
      <c r="P13" s="7">
        <f>Q!M12</f>
        <v>616.69601870171027</v>
      </c>
      <c r="Q13" s="7">
        <f>Q!N12</f>
        <v>827.6430762890127</v>
      </c>
      <c r="R13" s="12"/>
      <c r="S13" s="1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5">
      <c r="A14" t="s">
        <v>120</v>
      </c>
      <c r="B14" s="1" t="s">
        <v>44</v>
      </c>
      <c r="C14" s="1" t="s">
        <v>8</v>
      </c>
      <c r="D14" s="1" t="s">
        <v>9</v>
      </c>
      <c r="E14" s="1"/>
      <c r="F14" s="7">
        <f>Q!C13</f>
        <v>1023.3915088317596</v>
      </c>
      <c r="G14" s="7">
        <f>Q!D13</f>
        <v>960.64036746515717</v>
      </c>
      <c r="H14" s="7">
        <f>Q!E13</f>
        <v>1230.1139074116215</v>
      </c>
      <c r="I14" s="7">
        <f>Q!F13</f>
        <v>1126.5329257478375</v>
      </c>
      <c r="J14" s="7">
        <f>Q!G13</f>
        <v>528.3666909907015</v>
      </c>
      <c r="K14" s="7">
        <f>Q!H13</f>
        <v>731.23458449283521</v>
      </c>
      <c r="L14" s="7">
        <f>Q!I13</f>
        <v>524.17862077483187</v>
      </c>
      <c r="M14" s="7">
        <f>Q!J13</f>
        <v>368.48253769508705</v>
      </c>
      <c r="N14" s="7">
        <f>Q!K13</f>
        <v>187.67952313610581</v>
      </c>
      <c r="O14" s="7">
        <f>Q!L13</f>
        <v>145.1705117628876</v>
      </c>
      <c r="P14" s="7">
        <f>Q!M13</f>
        <v>616.69601870171027</v>
      </c>
      <c r="Q14" s="7">
        <f>Q!N13</f>
        <v>827.6430762890127</v>
      </c>
      <c r="R14" s="12"/>
      <c r="S14" s="1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5">
      <c r="A15" t="s">
        <v>121</v>
      </c>
      <c r="B15" s="1" t="s">
        <v>45</v>
      </c>
      <c r="C15" s="1" t="s">
        <v>9</v>
      </c>
      <c r="D15" s="1" t="s">
        <v>10</v>
      </c>
      <c r="E15" s="1"/>
      <c r="F15" s="7">
        <f>Q!C14</f>
        <v>1023.3915088317596</v>
      </c>
      <c r="G15" s="7">
        <f>Q!D14</f>
        <v>960.64036746515717</v>
      </c>
      <c r="H15" s="7">
        <f>Q!E14</f>
        <v>1230.1139074116215</v>
      </c>
      <c r="I15" s="7">
        <f>Q!F14</f>
        <v>1125.3032680177751</v>
      </c>
      <c r="J15" s="7">
        <f>Q!G14</f>
        <v>523.4480600704519</v>
      </c>
      <c r="K15" s="7">
        <f>Q!H14</f>
        <v>725.08629584252321</v>
      </c>
      <c r="L15" s="7">
        <f>Q!I14</f>
        <v>516.80067439445736</v>
      </c>
      <c r="M15" s="7">
        <f>Q!J14</f>
        <v>362.33424904477505</v>
      </c>
      <c r="N15" s="7">
        <f>Q!K14</f>
        <v>183.99054994591859</v>
      </c>
      <c r="O15" s="7">
        <f>Q!L14</f>
        <v>141.4815385727004</v>
      </c>
      <c r="P15" s="7">
        <f>Q!M14</f>
        <v>616.69601870171027</v>
      </c>
      <c r="Q15" s="7">
        <f>Q!N14</f>
        <v>827.6430762890127</v>
      </c>
      <c r="R15" s="12"/>
      <c r="S15" s="1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5">
      <c r="A16" t="s">
        <v>122</v>
      </c>
      <c r="B16" s="1" t="s">
        <v>60</v>
      </c>
      <c r="C16" s="1" t="s">
        <v>2</v>
      </c>
      <c r="D16" s="1" t="s">
        <v>5</v>
      </c>
      <c r="E16" s="1"/>
      <c r="F16" s="7">
        <f>Q!C15</f>
        <v>293.76716581184428</v>
      </c>
      <c r="G16" s="7">
        <f>Q!D15</f>
        <v>366.93903202593464</v>
      </c>
      <c r="H16" s="7">
        <f>Q!E15</f>
        <v>420.87253625053734</v>
      </c>
      <c r="I16" s="7">
        <f>Q!F15</f>
        <v>357.34623570012008</v>
      </c>
      <c r="J16" s="7">
        <f>Q!G15</f>
        <v>518.98180280568386</v>
      </c>
      <c r="K16" s="7">
        <f>Q!H15</f>
        <v>1233.6926915319605</v>
      </c>
      <c r="L16" s="7">
        <f>Q!I15</f>
        <v>1050.5522470505935</v>
      </c>
      <c r="M16" s="7">
        <f>Q!J15</f>
        <v>864.30303707071766</v>
      </c>
      <c r="N16" s="7">
        <f>Q!K15</f>
        <v>377.07687495072315</v>
      </c>
      <c r="O16" s="7">
        <f>Q!L15</f>
        <v>156.46778240973879</v>
      </c>
      <c r="P16" s="7">
        <f>Q!M15</f>
        <v>300.20751036840551</v>
      </c>
      <c r="Q16" s="7">
        <f>Q!N15</f>
        <v>303.76257543730333</v>
      </c>
      <c r="R16" s="1" t="s">
        <v>2</v>
      </c>
      <c r="S16" s="1" t="s">
        <v>5</v>
      </c>
      <c r="T16" s="3">
        <f>T7</f>
        <v>302.38599552548044</v>
      </c>
      <c r="U16" s="3">
        <f t="shared" ref="U16:AE16" si="1">U7</f>
        <v>375.55800709706392</v>
      </c>
      <c r="V16" s="3">
        <f t="shared" si="1"/>
        <v>429.49161846173814</v>
      </c>
      <c r="W16" s="3">
        <f t="shared" si="1"/>
        <v>444.36793005750252</v>
      </c>
      <c r="X16" s="3">
        <f t="shared" si="1"/>
        <v>606.0620717792774</v>
      </c>
      <c r="Y16" s="3">
        <f t="shared" si="1"/>
        <v>1320.7937981353982</v>
      </c>
      <c r="Z16" s="3">
        <f t="shared" si="1"/>
        <v>1137.6724076828027</v>
      </c>
      <c r="AA16" s="3">
        <f t="shared" si="1"/>
        <v>951.40340987362572</v>
      </c>
      <c r="AB16" s="3">
        <f t="shared" si="1"/>
        <v>464.13744418588999</v>
      </c>
      <c r="AC16" s="3">
        <f t="shared" si="1"/>
        <v>243.52791340017674</v>
      </c>
      <c r="AD16" s="3">
        <f t="shared" si="1"/>
        <v>308.82635287592524</v>
      </c>
      <c r="AE16" s="3">
        <f t="shared" si="1"/>
        <v>312.38142500703663</v>
      </c>
    </row>
    <row r="17" spans="1:31" x14ac:dyDescent="0.25">
      <c r="A17" t="s">
        <v>123</v>
      </c>
      <c r="B17" s="1" t="s">
        <v>46</v>
      </c>
      <c r="C17" s="1" t="s">
        <v>11</v>
      </c>
      <c r="D17" s="1" t="s">
        <v>10</v>
      </c>
      <c r="E17" s="1"/>
      <c r="F17" s="7">
        <f>Q!C16</f>
        <v>90.399820418713418</v>
      </c>
      <c r="G17" s="7">
        <f>Q!D16</f>
        <v>44.09991239452723</v>
      </c>
      <c r="H17" s="7">
        <f>Q!E16</f>
        <v>186.99962852101115</v>
      </c>
      <c r="I17" s="7">
        <f>Q!F16</f>
        <v>424.09915751743756</v>
      </c>
      <c r="J17" s="7">
        <f>Q!G16</f>
        <v>631.59874531481626</v>
      </c>
      <c r="K17" s="7">
        <f>Q!H16</f>
        <v>509.69898747144049</v>
      </c>
      <c r="L17" s="7">
        <f>Q!I16</f>
        <v>326.29935179896228</v>
      </c>
      <c r="M17" s="7">
        <f>Q!J16</f>
        <v>207.29958819468243</v>
      </c>
      <c r="N17" s="7">
        <f>Q!K16</f>
        <v>304.5993949064171</v>
      </c>
      <c r="O17" s="7">
        <f>Q!L16</f>
        <v>467.39907150117966</v>
      </c>
      <c r="P17" s="7">
        <f>Q!M16</f>
        <v>181.99963845360443</v>
      </c>
      <c r="Q17" s="7">
        <f>Q!N16</f>
        <v>16.499967222442159</v>
      </c>
      <c r="R17" t="s">
        <v>11</v>
      </c>
      <c r="S17" t="s">
        <v>10</v>
      </c>
      <c r="T17" s="3">
        <f>Q_Sim!D6*Q_Sim!$S$3</f>
        <v>90.399999999909895</v>
      </c>
      <c r="U17" s="3">
        <f>Q_Sim!E6*Q_Sim!$S$3</f>
        <v>44.09999999995604</v>
      </c>
      <c r="V17" s="3">
        <f>Q_Sim!F6*Q_Sim!$S$3</f>
        <v>186.99999999981358</v>
      </c>
      <c r="W17" s="3">
        <f>Q_Sim!G6*Q_Sim!$S$3</f>
        <v>424.09999999957722</v>
      </c>
      <c r="X17" s="3">
        <f>Q_Sim!H6*Q_Sim!$S$3</f>
        <v>631.59999999937043</v>
      </c>
      <c r="Y17" s="3">
        <f>Q_Sim!I6*Q_Sim!$S$3</f>
        <v>509.69999999949181</v>
      </c>
      <c r="Z17" s="3">
        <f>Q_Sim!J6*Q_Sim!$S$3</f>
        <v>326.29999999967475</v>
      </c>
      <c r="AA17" s="3">
        <f>Q_Sim!K6*Q_Sim!$S$3</f>
        <v>207.29999999979336</v>
      </c>
      <c r="AB17" s="3">
        <f>Q_Sim!L6*Q_Sim!$S$3</f>
        <v>304.59999999969637</v>
      </c>
      <c r="AC17" s="3">
        <f>Q_Sim!M6*Q_Sim!$S$3</f>
        <v>467.39999999953397</v>
      </c>
      <c r="AD17" s="3">
        <f>Q_Sim!N6*Q_Sim!$S$3</f>
        <v>181.99999999981856</v>
      </c>
      <c r="AE17" s="3">
        <f>Q_Sim!O6*Q_Sim!$S$3</f>
        <v>16.499999999983551</v>
      </c>
    </row>
    <row r="18" spans="1:31" x14ac:dyDescent="0.25">
      <c r="A18" t="s">
        <v>124</v>
      </c>
      <c r="B18" s="10" t="s">
        <v>47</v>
      </c>
      <c r="C18" s="1" t="s">
        <v>10</v>
      </c>
      <c r="D18" s="1" t="s">
        <v>12</v>
      </c>
      <c r="E18" s="1"/>
      <c r="F18" s="7">
        <f>Q!C17</f>
        <v>1235.0805775066397</v>
      </c>
      <c r="G18" s="7">
        <f>Q!D17</f>
        <v>1088.1688938868569</v>
      </c>
      <c r="H18" s="7">
        <f>Q!E17</f>
        <v>1496.5651657301744</v>
      </c>
      <c r="I18" s="7">
        <f>Q!F17</f>
        <v>1620.5015481851985</v>
      </c>
      <c r="J18" s="7">
        <f>Q!G17</f>
        <v>1246.5626316470107</v>
      </c>
      <c r="K18" s="7">
        <f>Q!H17</f>
        <v>1351.5853429880051</v>
      </c>
      <c r="L18" s="7">
        <f>Q!I17</f>
        <v>925.32619349927961</v>
      </c>
      <c r="M18" s="7">
        <f>Q!J17</f>
        <v>636.08449824371746</v>
      </c>
      <c r="N18" s="7">
        <f>Q!K17</f>
        <v>611.05682656910699</v>
      </c>
      <c r="O18" s="7">
        <f>Q!L17</f>
        <v>737.92913061607703</v>
      </c>
      <c r="P18" s="7">
        <f>Q!M17</f>
        <v>883.2946557674918</v>
      </c>
      <c r="Q18" s="7">
        <f>Q!N17</f>
        <v>918.39526159774539</v>
      </c>
      <c r="R18" t="s">
        <v>10</v>
      </c>
      <c r="S18" t="s">
        <v>12</v>
      </c>
      <c r="T18" s="3">
        <f>Q_Sim!D7*Q_Sim!$S$3*1.5</f>
        <v>1133.25</v>
      </c>
      <c r="U18" s="3">
        <f>Q_Sim!E7*Q_Sim!$S$3*1.5</f>
        <v>1348.65</v>
      </c>
      <c r="V18" s="3">
        <f>Q_Sim!F7*Q_Sim!$S$3*1.5</f>
        <v>1489.8000000000002</v>
      </c>
      <c r="W18" s="3">
        <f>Q_Sim!G7*Q_Sim!$S$3*1.5</f>
        <v>1641</v>
      </c>
      <c r="X18" s="3">
        <f>Q_Sim!H7*Q_Sim!$S$3*1.5</f>
        <v>420.90000000000003</v>
      </c>
      <c r="Y18" s="3">
        <f>Q_Sim!I7*Q_Sim!$S$3*1.5</f>
        <v>121.35000000000001</v>
      </c>
      <c r="Z18" s="3">
        <f>Q_Sim!J7*Q_Sim!$S$3*1.5</f>
        <v>60.599999999999994</v>
      </c>
      <c r="AA18" s="3">
        <f>Q_Sim!K7*Q_Sim!$S$3*1.5</f>
        <v>75.599999999999994</v>
      </c>
      <c r="AB18" s="3">
        <f>Q_Sim!L7*Q_Sim!$S$3*1.5</f>
        <v>167.85000000000002</v>
      </c>
      <c r="AC18" s="3">
        <f>Q_Sim!M7*Q_Sim!$S$3*1.5</f>
        <v>526.65000000000009</v>
      </c>
      <c r="AD18" s="3">
        <f>Q_Sim!N7*Q_Sim!$S$3*1.5</f>
        <v>994.05000000000007</v>
      </c>
      <c r="AE18" s="3">
        <f>Q_Sim!O7*Q_Sim!$S$3*1.5</f>
        <v>1062.5999999999999</v>
      </c>
    </row>
    <row r="19" spans="1:31" x14ac:dyDescent="0.25">
      <c r="A19" t="s">
        <v>125</v>
      </c>
      <c r="B19" s="10" t="s">
        <v>48</v>
      </c>
      <c r="C19" s="1" t="s">
        <v>12</v>
      </c>
      <c r="D19" s="1" t="s">
        <v>13</v>
      </c>
      <c r="E19" s="1"/>
      <c r="F19" s="7">
        <f>Q!C18</f>
        <v>1235.0805775066397</v>
      </c>
      <c r="G19" s="7">
        <f>Q!D18</f>
        <v>1088.1688938868569</v>
      </c>
      <c r="H19" s="7">
        <f>Q!E18</f>
        <v>1496.5651657301744</v>
      </c>
      <c r="I19" s="7">
        <f>Q!F18</f>
        <v>1620.5015481851985</v>
      </c>
      <c r="J19" s="7">
        <f>Q!G18</f>
        <v>1246.5626316470107</v>
      </c>
      <c r="K19" s="7">
        <f>Q!H18</f>
        <v>1351.5853429880051</v>
      </c>
      <c r="L19" s="7">
        <f>Q!I18</f>
        <v>925.32619349927961</v>
      </c>
      <c r="M19" s="7">
        <f>Q!J18</f>
        <v>636.08449824371746</v>
      </c>
      <c r="N19" s="7">
        <f>Q!K18</f>
        <v>611.05682656910699</v>
      </c>
      <c r="O19" s="7">
        <f>Q!L18</f>
        <v>737.92913061607703</v>
      </c>
      <c r="P19" s="7">
        <f>Q!M18</f>
        <v>883.2946557674918</v>
      </c>
      <c r="Q19" s="7">
        <f>Q!N18</f>
        <v>918.39526159774539</v>
      </c>
      <c r="R19" t="s">
        <v>12</v>
      </c>
      <c r="S19" t="s">
        <v>13</v>
      </c>
      <c r="T19" s="3">
        <f>Q_Sim!D8*Q_Sim!$S$3</f>
        <v>755.5</v>
      </c>
      <c r="U19" s="3">
        <f>Q_Sim!E8*Q_Sim!$S$3</f>
        <v>899.1</v>
      </c>
      <c r="V19" s="3">
        <f>Q_Sim!F8*Q_Sim!$S$3</f>
        <v>993.20000000000016</v>
      </c>
      <c r="W19" s="3">
        <f>Q_Sim!G8*Q_Sim!$S$3</f>
        <v>1094</v>
      </c>
      <c r="X19" s="3">
        <f>Q_Sim!H8*Q_Sim!$S$3</f>
        <v>280.60000000000002</v>
      </c>
      <c r="Y19" s="3">
        <f>Q_Sim!I8*Q_Sim!$S$3</f>
        <v>80.900000000000006</v>
      </c>
      <c r="Z19" s="3">
        <f>Q_Sim!J8*Q_Sim!$S$3</f>
        <v>40.4</v>
      </c>
      <c r="AA19" s="3">
        <f>Q_Sim!K8*Q_Sim!$S$3</f>
        <v>50.4</v>
      </c>
      <c r="AB19" s="3">
        <f>Q_Sim!L8*Q_Sim!$S$3</f>
        <v>111.90000000000002</v>
      </c>
      <c r="AC19" s="3">
        <f>Q_Sim!M8*Q_Sim!$S$3</f>
        <v>351.1</v>
      </c>
      <c r="AD19" s="3">
        <f>Q_Sim!N8*Q_Sim!$S$3</f>
        <v>662.7</v>
      </c>
      <c r="AE19" s="3">
        <f>Q_Sim!O8*Q_Sim!$S$3</f>
        <v>708.4</v>
      </c>
    </row>
    <row r="20" spans="1:31" x14ac:dyDescent="0.25">
      <c r="A20" t="s">
        <v>126</v>
      </c>
      <c r="B20" s="10" t="s">
        <v>108</v>
      </c>
      <c r="C20" s="1" t="s">
        <v>63</v>
      </c>
      <c r="D20" s="1" t="s">
        <v>10</v>
      </c>
      <c r="E20" s="1"/>
      <c r="F20" s="7">
        <f>Q!C19</f>
        <v>121.28924825616681</v>
      </c>
      <c r="G20" s="7">
        <f>Q!D19</f>
        <v>83.428614027172486</v>
      </c>
      <c r="H20" s="7">
        <f>Q!E19</f>
        <v>79.451629797541543</v>
      </c>
      <c r="I20" s="7">
        <f>Q!F19</f>
        <v>71.099122649985787</v>
      </c>
      <c r="J20" s="7">
        <f>Q!G19</f>
        <v>91.515826261742589</v>
      </c>
      <c r="K20" s="7">
        <f>Q!H19</f>
        <v>116.80005967404141</v>
      </c>
      <c r="L20" s="7">
        <f>Q!I19</f>
        <v>82.226167305860059</v>
      </c>
      <c r="M20" s="7">
        <f>Q!J19</f>
        <v>66.450661004259899</v>
      </c>
      <c r="N20" s="7">
        <f>Q!K19</f>
        <v>122.46688171677133</v>
      </c>
      <c r="O20" s="7">
        <f>Q!L19</f>
        <v>129.04852054219702</v>
      </c>
      <c r="P20" s="7">
        <f>Q!M19</f>
        <v>84.598998612177041</v>
      </c>
      <c r="Q20" s="7">
        <f>Q!N19</f>
        <v>74.252218086290426</v>
      </c>
      <c r="R20" s="12"/>
      <c r="S20" s="10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5">
      <c r="A21" t="s">
        <v>127</v>
      </c>
      <c r="B21" s="10" t="s">
        <v>49</v>
      </c>
      <c r="C21" s="1" t="s">
        <v>14</v>
      </c>
      <c r="D21" s="1" t="s">
        <v>5</v>
      </c>
      <c r="E21" s="1"/>
      <c r="F21" s="7">
        <f>Q!C20</f>
        <v>29.119633013190818</v>
      </c>
      <c r="G21" s="7">
        <f>Q!D20</f>
        <v>36.913621966343626</v>
      </c>
      <c r="H21" s="7">
        <f>Q!E20</f>
        <v>47.169902477373235</v>
      </c>
      <c r="I21" s="7">
        <f>Q!F20</f>
        <v>58.989676488761162</v>
      </c>
      <c r="J21" s="7">
        <f>Q!G20</f>
        <v>52.625986196260627</v>
      </c>
      <c r="K21" s="7">
        <f>Q!H20</f>
        <v>59.350369206831402</v>
      </c>
      <c r="L21" s="7">
        <f>Q!I20</f>
        <v>66.467472998866441</v>
      </c>
      <c r="M21" s="7">
        <f>Q!J20</f>
        <v>59.502473385963327</v>
      </c>
      <c r="N21" s="7">
        <f>Q!K20</f>
        <v>45.929012538659791</v>
      </c>
      <c r="O21" s="7">
        <f>Q!L20</f>
        <v>37.371218968910142</v>
      </c>
      <c r="P21" s="7">
        <f>Q!M20</f>
        <v>56.682333372350122</v>
      </c>
      <c r="Q21" s="7">
        <f>Q!N20</f>
        <v>157.70420225636559</v>
      </c>
      <c r="R21" s="12"/>
      <c r="S21" s="10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5">
      <c r="A22" t="s">
        <v>128</v>
      </c>
      <c r="B22" s="10" t="s">
        <v>50</v>
      </c>
      <c r="C22" s="1" t="s">
        <v>15</v>
      </c>
      <c r="D22" s="1" t="s">
        <v>14</v>
      </c>
      <c r="E22" s="1"/>
      <c r="F22" s="7">
        <f>Q!C21</f>
        <v>29.119633013190818</v>
      </c>
      <c r="G22" s="7">
        <f>Q!D21</f>
        <v>28.856281966343627</v>
      </c>
      <c r="H22" s="7">
        <f>Q!E21</f>
        <v>36.426782477373237</v>
      </c>
      <c r="I22" s="7">
        <f>Q!F21</f>
        <v>41.166807111207177</v>
      </c>
      <c r="J22" s="7">
        <f>Q!G21</f>
        <v>35.327043496315312</v>
      </c>
      <c r="K22" s="7">
        <f>Q!H21</f>
        <v>34.317726267061076</v>
      </c>
      <c r="L22" s="7">
        <f>Q!I21</f>
        <v>42.088402954307163</v>
      </c>
      <c r="M22" s="7">
        <f>Q!J21</f>
        <v>40.383167086312895</v>
      </c>
      <c r="N22" s="7">
        <f>Q!K21</f>
        <v>40.817830024458033</v>
      </c>
      <c r="O22" s="7">
        <f>Q!L21</f>
        <v>36.028328968910145</v>
      </c>
      <c r="P22" s="7">
        <f>Q!M21</f>
        <v>36.004150696940833</v>
      </c>
      <c r="Q22" s="7">
        <f>Q!N21</f>
        <v>33.722177630131903</v>
      </c>
      <c r="R22" s="12"/>
      <c r="S22" s="10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5">
      <c r="A23" t="s">
        <v>129</v>
      </c>
      <c r="B23" s="10" t="s">
        <v>108</v>
      </c>
      <c r="C23" s="1" t="s">
        <v>64</v>
      </c>
      <c r="D23" s="1" t="s">
        <v>14</v>
      </c>
      <c r="E23" s="1"/>
      <c r="F23" s="7">
        <f>Q!C22</f>
        <v>0</v>
      </c>
      <c r="G23" s="7">
        <f>Q!D22</f>
        <v>0</v>
      </c>
      <c r="H23" s="7">
        <f>Q!E22</f>
        <v>0</v>
      </c>
      <c r="I23" s="7">
        <f>Q!F22</f>
        <v>0</v>
      </c>
      <c r="J23" s="7">
        <f>Q!G22</f>
        <v>5.8069170358566362</v>
      </c>
      <c r="K23" s="7">
        <f>Q!H22</f>
        <v>7.8929843204082326</v>
      </c>
      <c r="L23" s="7">
        <f>Q!I22</f>
        <v>7.4781141768152271</v>
      </c>
      <c r="M23" s="7">
        <f>Q!J22</f>
        <v>6.6637609558366204</v>
      </c>
      <c r="N23" s="7">
        <f>Q!K22</f>
        <v>3.7682925142017543</v>
      </c>
      <c r="O23" s="7">
        <f>Q!L22</f>
        <v>0</v>
      </c>
      <c r="P23" s="7">
        <f>Q!M22</f>
        <v>0</v>
      </c>
      <c r="Q23" s="7">
        <f>Q!N22</f>
        <v>0</v>
      </c>
      <c r="R23" s="12"/>
      <c r="S23" s="10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5">
      <c r="A24" s="16" t="s">
        <v>130</v>
      </c>
      <c r="B24" s="17" t="s">
        <v>51</v>
      </c>
      <c r="C24" s="1" t="s">
        <v>16</v>
      </c>
      <c r="D24" s="1" t="s">
        <v>14</v>
      </c>
      <c r="E24" s="17" t="s">
        <v>162</v>
      </c>
      <c r="F24" s="7">
        <f>Q!C23</f>
        <v>0</v>
      </c>
      <c r="G24" s="7">
        <f>Q!D23</f>
        <v>8.0573399999999999</v>
      </c>
      <c r="H24" s="7">
        <f>Q!E23</f>
        <v>10.743120000000001</v>
      </c>
      <c r="I24" s="7">
        <f>Q!F23</f>
        <v>17.822869377553978</v>
      </c>
      <c r="J24" s="7">
        <f>Q!G23</f>
        <v>2.6857800000000003</v>
      </c>
      <c r="K24" s="7">
        <f>Q!H23</f>
        <v>1.3428900000000001</v>
      </c>
      <c r="L24" s="7">
        <f>Q!I23</f>
        <v>1.3428900000000001</v>
      </c>
      <c r="M24" s="7">
        <f>Q!J23</f>
        <v>1.3428900000000001</v>
      </c>
      <c r="N24" s="7">
        <f>Q!K23</f>
        <v>1.3428900000000001</v>
      </c>
      <c r="O24" s="7">
        <f>Q!L23</f>
        <v>1.3428900000000001</v>
      </c>
      <c r="P24" s="7">
        <f>Q!M23</f>
        <v>20.678182675409296</v>
      </c>
      <c r="Q24" s="7">
        <f>Q!N23</f>
        <v>123.9820246262337</v>
      </c>
      <c r="R24" s="18" t="s">
        <v>16</v>
      </c>
      <c r="S24" s="17" t="s">
        <v>14</v>
      </c>
      <c r="T24" s="3">
        <f>Q_Sim!D12</f>
        <v>12.394792771392698</v>
      </c>
      <c r="U24" s="3">
        <f>Q_Sim!E12</f>
        <v>8.7999047230965974</v>
      </c>
      <c r="V24" s="3">
        <f>Q_Sim!F12</f>
        <v>17.728343323280644</v>
      </c>
      <c r="W24" s="3">
        <f>Q_Sim!G12</f>
        <v>26.554492675714634</v>
      </c>
      <c r="X24" s="3">
        <f>Q_Sim!H12</f>
        <v>21.438266186268773</v>
      </c>
      <c r="Y24" s="3">
        <f>Q_Sim!I12</f>
        <v>8.7070680439995787</v>
      </c>
      <c r="Z24" s="3">
        <f>Q_Sim!J12</f>
        <v>4.4633742488257377</v>
      </c>
      <c r="AA24" s="3">
        <f>Q_Sim!K12</f>
        <v>5.4603458282647566</v>
      </c>
      <c r="AB24" s="3">
        <f>Q_Sim!L12</f>
        <v>5.8606434525538065</v>
      </c>
      <c r="AC24" s="3">
        <f>Q_Sim!M12</f>
        <v>5.4687089820733137</v>
      </c>
      <c r="AD24" s="3">
        <f>Q_Sim!N12</f>
        <v>8.5488102220060931</v>
      </c>
      <c r="AE24" s="3">
        <f>Q_Sim!O12</f>
        <v>10.150723700052035</v>
      </c>
    </row>
    <row r="25" spans="1:31" x14ac:dyDescent="0.25">
      <c r="A25" t="s">
        <v>131</v>
      </c>
      <c r="B25" s="1" t="s">
        <v>108</v>
      </c>
      <c r="C25" s="1" t="s">
        <v>16</v>
      </c>
      <c r="D25" s="1" t="s">
        <v>64</v>
      </c>
      <c r="E25" s="1"/>
      <c r="F25" s="7">
        <f>Q!C24</f>
        <v>0</v>
      </c>
      <c r="G25" s="7">
        <f>Q!D24</f>
        <v>0</v>
      </c>
      <c r="H25" s="7">
        <f>Q!E24</f>
        <v>0</v>
      </c>
      <c r="I25" s="7">
        <f>Q!F24</f>
        <v>0</v>
      </c>
      <c r="J25" s="7">
        <f>Q!G24</f>
        <v>21.507100132802357</v>
      </c>
      <c r="K25" s="7">
        <f>Q!H24</f>
        <v>29.233275260771229</v>
      </c>
      <c r="L25" s="7">
        <f>Q!I24</f>
        <v>27.696719173389727</v>
      </c>
      <c r="M25" s="7">
        <f>Q!J24</f>
        <v>24.680596132728223</v>
      </c>
      <c r="N25" s="7">
        <f>Q!K24</f>
        <v>13.956638941487977</v>
      </c>
      <c r="O25" s="7">
        <f>Q!L24</f>
        <v>0</v>
      </c>
      <c r="P25" s="7">
        <f>Q!M24</f>
        <v>0</v>
      </c>
      <c r="Q25" s="7">
        <f>Q!N24</f>
        <v>0</v>
      </c>
      <c r="R25" s="12"/>
      <c r="S25" s="1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5">
      <c r="A26" t="s">
        <v>132</v>
      </c>
      <c r="B26" s="1" t="s">
        <v>108</v>
      </c>
      <c r="C26" s="1" t="s">
        <v>16</v>
      </c>
      <c r="D26" s="1" t="s">
        <v>170</v>
      </c>
      <c r="E26" s="1"/>
      <c r="F26" s="7">
        <f>Q!C25</f>
        <v>0</v>
      </c>
      <c r="G26" s="7">
        <f>Q!D25</f>
        <v>0</v>
      </c>
      <c r="H26" s="7">
        <f>Q!E25</f>
        <v>0</v>
      </c>
      <c r="I26" s="7">
        <f>Q!F25</f>
        <v>0</v>
      </c>
      <c r="J26" s="7">
        <f>Q!G25</f>
        <v>32.615724681809901</v>
      </c>
      <c r="K26" s="7">
        <f>Q!H25</f>
        <v>58.50655044208181</v>
      </c>
      <c r="L26" s="7">
        <f>Q!I25</f>
        <v>57.622466176829782</v>
      </c>
      <c r="M26" s="7">
        <f>Q!J25</f>
        <v>41.157982754865955</v>
      </c>
      <c r="N26" s="7">
        <f>Q!K25</f>
        <v>0</v>
      </c>
      <c r="O26" s="7">
        <f>Q!L25</f>
        <v>0</v>
      </c>
      <c r="P26" s="7">
        <f>Q!M25</f>
        <v>0</v>
      </c>
      <c r="Q26" s="7">
        <f>Q!N25</f>
        <v>0</v>
      </c>
      <c r="R26" s="12"/>
      <c r="S26" s="1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5">
      <c r="A27" t="s">
        <v>133</v>
      </c>
      <c r="B27" t="s">
        <v>52</v>
      </c>
      <c r="C27" s="1" t="s">
        <v>17</v>
      </c>
      <c r="D27" s="1" t="s">
        <v>15</v>
      </c>
      <c r="E27" s="1"/>
      <c r="F27" s="7">
        <f>Q!C26</f>
        <v>29.119633013190818</v>
      </c>
      <c r="G27" s="7">
        <f>Q!D26</f>
        <v>28.856281966343627</v>
      </c>
      <c r="H27" s="7">
        <f>Q!E26</f>
        <v>36.426782477373237</v>
      </c>
      <c r="I27" s="7">
        <f>Q!F26</f>
        <v>41.166807111207177</v>
      </c>
      <c r="J27" s="7">
        <f>Q!G26</f>
        <v>35.327043496315312</v>
      </c>
      <c r="K27" s="7">
        <f>Q!H26</f>
        <v>34.317726267061076</v>
      </c>
      <c r="L27" s="7">
        <f>Q!I26</f>
        <v>42.088402954307163</v>
      </c>
      <c r="M27" s="7">
        <f>Q!J26</f>
        <v>40.383167086312895</v>
      </c>
      <c r="N27" s="7">
        <f>Q!K26</f>
        <v>40.817830024458033</v>
      </c>
      <c r="O27" s="7">
        <f>Q!L26</f>
        <v>36.028328968910145</v>
      </c>
      <c r="P27" s="7">
        <f>Q!M26</f>
        <v>36.004150696940833</v>
      </c>
      <c r="Q27" s="7">
        <f>Q!N26</f>
        <v>33.722177630131903</v>
      </c>
    </row>
    <row r="28" spans="1:31" x14ac:dyDescent="0.25">
      <c r="A28" t="s">
        <v>134</v>
      </c>
      <c r="B28" t="s">
        <v>53</v>
      </c>
      <c r="C28" s="1" t="s">
        <v>18</v>
      </c>
      <c r="D28" s="1" t="s">
        <v>17</v>
      </c>
      <c r="E28" s="1"/>
      <c r="F28" s="7">
        <f>Q!C27</f>
        <v>29.119633013190818</v>
      </c>
      <c r="G28" s="7">
        <f>Q!D27</f>
        <v>28.856281966343627</v>
      </c>
      <c r="H28" s="7">
        <f>Q!E27</f>
        <v>36.426782477373237</v>
      </c>
      <c r="I28" s="7">
        <f>Q!F27</f>
        <v>41.166807111207177</v>
      </c>
      <c r="J28" s="7">
        <f>Q!G27</f>
        <v>24.899278497020461</v>
      </c>
      <c r="K28" s="7">
        <f>Q!H27</f>
        <v>25.453643875761102</v>
      </c>
      <c r="L28" s="7">
        <f>Q!I27</f>
        <v>35.000481550752276</v>
      </c>
      <c r="M28" s="7">
        <f>Q!J27</f>
        <v>33.944986327517398</v>
      </c>
      <c r="N28" s="7">
        <f>Q!K27</f>
        <v>37.301537009653593</v>
      </c>
      <c r="O28" s="7">
        <f>Q!L27</f>
        <v>36.028328968910145</v>
      </c>
      <c r="P28" s="7">
        <f>Q!M27</f>
        <v>36.004150696940833</v>
      </c>
      <c r="Q28" s="7">
        <f>Q!N27</f>
        <v>33.722177630131903</v>
      </c>
      <c r="R28" t="s">
        <v>18</v>
      </c>
      <c r="S28" t="s">
        <v>17</v>
      </c>
      <c r="T28" s="3">
        <f>Q_Sim!D4*Q_Sim!$S$3</f>
        <v>29.119690859970966</v>
      </c>
      <c r="U28" s="3">
        <f>Q_Sim!E4*Q_Sim!$S$3</f>
        <v>28.856339289971231</v>
      </c>
      <c r="V28" s="3">
        <f>Q_Sim!F4*Q_Sim!$S$3</f>
        <v>36.426854839963681</v>
      </c>
      <c r="W28" s="3">
        <f>Q_Sim!G4*Q_Sim!$S$3</f>
        <v>41.166888889958969</v>
      </c>
      <c r="X28" s="3">
        <f>Q_Sim!H4*Q_Sim!$S$3</f>
        <v>24.899327959975178</v>
      </c>
      <c r="Y28" s="3">
        <f>Q_Sim!I4*Q_Sim!$S$3</f>
        <v>25.453694439974623</v>
      </c>
      <c r="Z28" s="3">
        <f>Q_Sim!J4*Q_Sim!$S$3</f>
        <v>35.000551079965106</v>
      </c>
      <c r="AA28" s="3">
        <f>Q_Sim!K4*Q_Sim!$S$3</f>
        <v>33.945053759966164</v>
      </c>
      <c r="AB28" s="3">
        <f>Q_Sim!L4*Q_Sim!$S$3</f>
        <v>37.301611109962813</v>
      </c>
      <c r="AC28" s="3">
        <f>Q_Sim!M4*Q_Sim!$S$3</f>
        <v>36.028400539964082</v>
      </c>
      <c r="AD28" s="3">
        <f>Q_Sim!N4*Q_Sim!$S$3</f>
        <v>36.004222219964106</v>
      </c>
      <c r="AE28" s="3">
        <f>Q_Sim!O4*Q_Sim!$S$3</f>
        <v>33.722244619966382</v>
      </c>
    </row>
    <row r="29" spans="1:31" x14ac:dyDescent="0.25">
      <c r="A29" s="16" t="s">
        <v>135</v>
      </c>
      <c r="B29" s="16" t="s">
        <v>54</v>
      </c>
      <c r="C29" s="1" t="s">
        <v>19</v>
      </c>
      <c r="D29" s="1" t="s">
        <v>16</v>
      </c>
      <c r="E29" s="17" t="s">
        <v>146</v>
      </c>
      <c r="F29" s="7">
        <f>Q!C28</f>
        <v>19.014407137768568</v>
      </c>
      <c r="G29" s="7">
        <f>Q!D28</f>
        <v>19.037422641839413</v>
      </c>
      <c r="H29" s="7">
        <f>Q!E28</f>
        <v>51.46054997915229</v>
      </c>
      <c r="I29" s="7">
        <f>Q!F28</f>
        <v>82.71093112700089</v>
      </c>
      <c r="J29" s="7">
        <f>Q!G28</f>
        <v>81.882502575337227</v>
      </c>
      <c r="K29" s="7">
        <f>Q!H28</f>
        <v>36.848912785259046</v>
      </c>
      <c r="L29" s="7">
        <f>Q!I28</f>
        <v>0</v>
      </c>
      <c r="M29" s="7">
        <f>Q!J28</f>
        <v>0</v>
      </c>
      <c r="N29" s="7">
        <f>Q!K28</f>
        <v>8.9019055980699182</v>
      </c>
      <c r="O29" s="7">
        <f>Q!L28</f>
        <v>16.347785159692368</v>
      </c>
      <c r="P29" s="7">
        <f>Q!M28</f>
        <v>17.266170508515714</v>
      </c>
      <c r="Q29" s="7">
        <f>Q!N28</f>
        <v>56.83752462623368</v>
      </c>
      <c r="R29" s="17" t="s">
        <v>191</v>
      </c>
      <c r="S29" s="17" t="s">
        <v>16</v>
      </c>
      <c r="T29" s="3">
        <f>Q_Sim!D9</f>
        <v>32.700000000000003</v>
      </c>
      <c r="U29" s="3">
        <f>Q_Sim!E9</f>
        <v>39.799999999999997</v>
      </c>
      <c r="V29" s="3">
        <f>Q_Sim!F9</f>
        <v>58.1</v>
      </c>
      <c r="W29" s="3">
        <f>Q_Sim!G9</f>
        <v>67.400000000000006</v>
      </c>
      <c r="X29" s="3">
        <f>Q_Sim!H9</f>
        <v>97.3</v>
      </c>
      <c r="Y29" s="3">
        <f>Q_Sim!I9</f>
        <v>13.6</v>
      </c>
      <c r="Z29" s="3">
        <f>Q_Sim!J9</f>
        <v>11.6</v>
      </c>
      <c r="AA29" s="3">
        <f>Q_Sim!K9</f>
        <v>13.5</v>
      </c>
      <c r="AB29" s="3">
        <f>Q_Sim!L9</f>
        <v>15</v>
      </c>
      <c r="AC29" s="3">
        <f>Q_Sim!M9</f>
        <v>22.4</v>
      </c>
      <c r="AD29" s="3">
        <f>Q_Sim!N9</f>
        <v>32.200000000000003</v>
      </c>
      <c r="AE29" s="3">
        <f>Q_Sim!O9</f>
        <v>30.2</v>
      </c>
    </row>
    <row r="30" spans="1:31" x14ac:dyDescent="0.25">
      <c r="A30" t="s">
        <v>136</v>
      </c>
      <c r="B30" t="s">
        <v>108</v>
      </c>
      <c r="C30" s="1" t="s">
        <v>20</v>
      </c>
      <c r="D30" s="1" t="s">
        <v>166</v>
      </c>
      <c r="F30" s="7">
        <f>Q!C29</f>
        <v>0</v>
      </c>
      <c r="G30" s="7">
        <f>Q!D29</f>
        <v>0</v>
      </c>
      <c r="H30" s="7">
        <f>Q!E29</f>
        <v>0</v>
      </c>
      <c r="I30" s="7">
        <f>Q!F29</f>
        <v>0</v>
      </c>
      <c r="J30" s="7">
        <f>Q!G29</f>
        <v>38.621351849240185</v>
      </c>
      <c r="K30" s="7">
        <f>Q!H29</f>
        <v>32.829934782592488</v>
      </c>
      <c r="L30" s="7">
        <f>Q!I29</f>
        <v>26.251560753906993</v>
      </c>
      <c r="M30" s="7">
        <f>Q!J29</f>
        <v>23.845113921464819</v>
      </c>
      <c r="N30" s="7">
        <f>Q!K29</f>
        <v>13.023307462238657</v>
      </c>
      <c r="O30" s="7">
        <f>Q!L29</f>
        <v>0</v>
      </c>
      <c r="P30" s="7">
        <f>Q!M29</f>
        <v>0</v>
      </c>
      <c r="Q30" s="7">
        <f>Q!N29</f>
        <v>0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5">
      <c r="A31" t="s">
        <v>137</v>
      </c>
      <c r="B31" t="s">
        <v>55</v>
      </c>
      <c r="C31" s="1" t="s">
        <v>21</v>
      </c>
      <c r="D31" s="1" t="s">
        <v>20</v>
      </c>
      <c r="F31" s="7">
        <f>Q!C30</f>
        <v>1.0937403419743268</v>
      </c>
      <c r="G31" s="7">
        <f>Q!D30</f>
        <v>0</v>
      </c>
      <c r="H31" s="7">
        <f>Q!E30</f>
        <v>0</v>
      </c>
      <c r="I31" s="7">
        <f>Q!F30</f>
        <v>0</v>
      </c>
      <c r="J31" s="7">
        <f>Q!G30</f>
        <v>12.027833249294483</v>
      </c>
      <c r="K31" s="7">
        <f>Q!H30</f>
        <v>23.593286464736455</v>
      </c>
      <c r="L31" s="7">
        <f>Q!I30</f>
        <v>16.58222512355113</v>
      </c>
      <c r="M31" s="7">
        <f>Q!J30</f>
        <v>9.7151419909734109</v>
      </c>
      <c r="N31" s="7">
        <f>Q!K30</f>
        <v>0</v>
      </c>
      <c r="O31" s="7">
        <f>Q!L30</f>
        <v>0</v>
      </c>
      <c r="P31" s="7">
        <f>Q!M30</f>
        <v>0</v>
      </c>
      <c r="Q31" s="7">
        <f>Q!N30</f>
        <v>41.126814762512737</v>
      </c>
      <c r="R31" t="s">
        <v>21</v>
      </c>
      <c r="S31" t="s">
        <v>20</v>
      </c>
      <c r="T31" s="3">
        <v>4.842716579798453</v>
      </c>
      <c r="U31" s="3">
        <v>9.5702437494931196</v>
      </c>
      <c r="V31" s="3">
        <v>26.748286901715332</v>
      </c>
      <c r="W31" s="3">
        <v>95.116598025021688</v>
      </c>
      <c r="X31" s="3">
        <v>32.54516129029016</v>
      </c>
      <c r="Y31" s="3">
        <v>12.806666666653934</v>
      </c>
      <c r="Z31" s="3">
        <v>5.4866666666612005</v>
      </c>
      <c r="AA31" s="3">
        <v>4.274193548382839</v>
      </c>
      <c r="AB31" s="3">
        <v>3.7066666666629744</v>
      </c>
      <c r="AC31" s="3">
        <v>3.1661455794298532</v>
      </c>
      <c r="AD31" s="3">
        <v>3.674528471553717</v>
      </c>
      <c r="AE31" s="3">
        <v>0.84011643141886561</v>
      </c>
    </row>
    <row r="32" spans="1:31" x14ac:dyDescent="0.25">
      <c r="A32" t="s">
        <v>138</v>
      </c>
      <c r="B32" t="s">
        <v>175</v>
      </c>
      <c r="C32" s="1" t="s">
        <v>165</v>
      </c>
      <c r="D32" s="1" t="s">
        <v>168</v>
      </c>
      <c r="F32" s="7">
        <f>Q!C31</f>
        <v>4.8427069596564438</v>
      </c>
      <c r="G32" s="7">
        <f>Q!D31</f>
        <v>9.5702247380349004</v>
      </c>
      <c r="H32" s="7">
        <f>Q!E31</f>
        <v>26.748233765771026</v>
      </c>
      <c r="I32" s="7">
        <f>Q!F31</f>
        <v>95.116409074219945</v>
      </c>
      <c r="J32" s="7">
        <f>Q!G31</f>
        <v>32.545096638752511</v>
      </c>
      <c r="K32" s="7">
        <f>Q!H31</f>
        <v>12.806641225984434</v>
      </c>
      <c r="L32" s="7">
        <f>Q!I31</f>
        <v>5.4866557673009719</v>
      </c>
      <c r="M32" s="7">
        <f>Q!J31</f>
        <v>4.2741850576218727</v>
      </c>
      <c r="N32" s="7">
        <f>Q!K31</f>
        <v>3.706659303304181</v>
      </c>
      <c r="O32" s="7">
        <f>Q!L31</f>
        <v>3.1661392898257454</v>
      </c>
      <c r="P32" s="7">
        <f>Q!M31</f>
        <v>3.6745211720380158</v>
      </c>
      <c r="Q32" s="7">
        <f>Q!N31</f>
        <v>0.84011476251273809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17" x14ac:dyDescent="0.25">
      <c r="A33" t="s">
        <v>179</v>
      </c>
      <c r="B33" t="s">
        <v>108</v>
      </c>
      <c r="C33" s="1" t="s">
        <v>107</v>
      </c>
      <c r="D33" s="1" t="s">
        <v>5</v>
      </c>
      <c r="F33" s="7">
        <f>Q!C32</f>
        <v>17.920666795794244</v>
      </c>
      <c r="G33" s="7">
        <f>Q!D32</f>
        <v>19.037422641839413</v>
      </c>
      <c r="H33" s="7">
        <f>Q!E32</f>
        <v>51.46054997915229</v>
      </c>
      <c r="I33" s="7">
        <f>Q!F32</f>
        <v>82.71093112700089</v>
      </c>
      <c r="J33" s="7">
        <f>Q!G32</f>
        <v>120.50385442457741</v>
      </c>
      <c r="K33" s="7">
        <f>Q!H32</f>
        <v>69.678847567851534</v>
      </c>
      <c r="L33" s="7">
        <f>Q!I32</f>
        <v>26.251560753906993</v>
      </c>
      <c r="M33" s="7">
        <f>Q!J32</f>
        <v>23.845113921464819</v>
      </c>
      <c r="N33" s="7">
        <f>Q!K32</f>
        <v>21.925213060308575</v>
      </c>
      <c r="O33" s="7">
        <f>Q!L32</f>
        <v>16.347785159692368</v>
      </c>
      <c r="P33" s="7">
        <f>Q!M32</f>
        <v>17.266170508515714</v>
      </c>
      <c r="Q33" s="7">
        <f>Q!N32</f>
        <v>15.710709863720945</v>
      </c>
    </row>
    <row r="34" spans="1:17" x14ac:dyDescent="0.25">
      <c r="A34" t="s">
        <v>180</v>
      </c>
      <c r="B34" t="s">
        <v>56</v>
      </c>
      <c r="C34" s="1" t="s">
        <v>22</v>
      </c>
      <c r="D34" s="1" t="s">
        <v>0</v>
      </c>
      <c r="F34" s="7">
        <f>Q!C33</f>
        <v>706.21590796035434</v>
      </c>
      <c r="G34" s="7">
        <f>Q!D33</f>
        <v>560.30745723913321</v>
      </c>
      <c r="H34" s="7">
        <f>Q!E33</f>
        <v>763.40423061807417</v>
      </c>
      <c r="I34" s="7">
        <f>Q!F33</f>
        <v>742.18852616777122</v>
      </c>
      <c r="J34" s="7">
        <f>Q!G33</f>
        <v>378.22013387727338</v>
      </c>
      <c r="K34" s="7">
        <f>Q!H33</f>
        <v>0</v>
      </c>
      <c r="L34" s="7">
        <f>Q!I33</f>
        <v>0</v>
      </c>
      <c r="M34" s="7">
        <f>Q!J33</f>
        <v>0</v>
      </c>
      <c r="N34" s="7">
        <f>Q!K33</f>
        <v>198.07331513652977</v>
      </c>
      <c r="O34" s="7">
        <f>Q!L33</f>
        <v>156.84678851988983</v>
      </c>
      <c r="P34" s="7">
        <f>Q!M33</f>
        <v>280.27167365775205</v>
      </c>
      <c r="Q34" s="7">
        <f>Q!N33</f>
        <v>373.15764550655456</v>
      </c>
    </row>
    <row r="35" spans="1:17" x14ac:dyDescent="0.25">
      <c r="A35" t="s">
        <v>181</v>
      </c>
      <c r="B35" t="s">
        <v>108</v>
      </c>
      <c r="C35" s="1" t="s">
        <v>166</v>
      </c>
      <c r="D35" s="1" t="s">
        <v>17</v>
      </c>
      <c r="F35" s="7">
        <f>Q!C34</f>
        <v>285.58545417804015</v>
      </c>
      <c r="G35" s="7">
        <f>Q!D34</f>
        <v>357.05732639755047</v>
      </c>
      <c r="H35" s="7">
        <f>Q!E34</f>
        <v>398.29087548617321</v>
      </c>
      <c r="I35" s="7">
        <f>Q!F34</f>
        <v>363.16733415988193</v>
      </c>
      <c r="J35" s="7">
        <f>Q!G34</f>
        <v>242.16215333940875</v>
      </c>
      <c r="K35" s="7">
        <f>Q!H34</f>
        <v>902.79265098199278</v>
      </c>
      <c r="L35" s="7">
        <f>Q!I34</f>
        <v>1025.5705436809335</v>
      </c>
      <c r="M35" s="7">
        <f>Q!J34</f>
        <v>896.60171348043013</v>
      </c>
      <c r="N35" s="7">
        <f>Q!K34</f>
        <v>428.0366496955204</v>
      </c>
      <c r="O35" s="7">
        <f>Q!L34</f>
        <v>215.32752924699602</v>
      </c>
      <c r="P35" s="7">
        <f>Q!M34</f>
        <v>285.52582169650134</v>
      </c>
      <c r="Q35" s="7">
        <f>Q!N34</f>
        <v>295.18086521653925</v>
      </c>
    </row>
    <row r="36" spans="1:17" x14ac:dyDescent="0.25">
      <c r="A36" t="s">
        <v>182</v>
      </c>
      <c r="B36" t="s">
        <v>176</v>
      </c>
      <c r="C36" s="1" t="s">
        <v>168</v>
      </c>
      <c r="D36" s="1" t="s">
        <v>19</v>
      </c>
      <c r="F36" s="7">
        <f>Q!C35</f>
        <v>0</v>
      </c>
      <c r="G36" s="7">
        <f>Q!D35</f>
        <v>0</v>
      </c>
      <c r="H36" s="7">
        <f>Q!E35</f>
        <v>0</v>
      </c>
      <c r="I36" s="7">
        <f>Q!F35</f>
        <v>0</v>
      </c>
      <c r="J36" s="7">
        <f>Q!G35</f>
        <v>10.427764999294849</v>
      </c>
      <c r="K36" s="7">
        <f>Q!H35</f>
        <v>8.8640823912999718</v>
      </c>
      <c r="L36" s="7">
        <f>Q!I35</f>
        <v>7.087921403554887</v>
      </c>
      <c r="M36" s="7">
        <f>Q!J35</f>
        <v>6.438180758795502</v>
      </c>
      <c r="N36" s="7">
        <f>Q!K35</f>
        <v>3.5162930148044378</v>
      </c>
      <c r="O36" s="7">
        <f>Q!L35</f>
        <v>0</v>
      </c>
      <c r="P36" s="7">
        <f>Q!M35</f>
        <v>0</v>
      </c>
      <c r="Q36" s="7">
        <f>Q!N35</f>
        <v>0</v>
      </c>
    </row>
    <row r="37" spans="1:17" x14ac:dyDescent="0.25">
      <c r="A37" t="s">
        <v>183</v>
      </c>
      <c r="B37" t="s">
        <v>108</v>
      </c>
      <c r="C37" s="1" t="s">
        <v>168</v>
      </c>
      <c r="D37" s="1" t="s">
        <v>169</v>
      </c>
      <c r="F37" s="7">
        <f>Q!C36</f>
        <v>0</v>
      </c>
      <c r="G37" s="7">
        <f>Q!D36</f>
        <v>0</v>
      </c>
      <c r="H37" s="7">
        <f>Q!E36</f>
        <v>33.584773804794459</v>
      </c>
      <c r="I37" s="7">
        <f>Q!F36</f>
        <v>82.71093112700089</v>
      </c>
      <c r="J37" s="7">
        <f>Q!G36</f>
        <v>81.882502575337227</v>
      </c>
      <c r="K37" s="7">
        <f>Q!H36</f>
        <v>33.829430934418127</v>
      </c>
      <c r="L37" s="7">
        <f>Q!I36</f>
        <v>0</v>
      </c>
      <c r="M37" s="7">
        <f>Q!J36</f>
        <v>0</v>
      </c>
      <c r="N37" s="7">
        <f>Q!K36</f>
        <v>8.9019055980699182</v>
      </c>
      <c r="O37" s="7">
        <f>Q!L36</f>
        <v>0</v>
      </c>
      <c r="P37" s="7">
        <f>Q!M36</f>
        <v>0</v>
      </c>
      <c r="Q37" s="7">
        <f>Q!N36</f>
        <v>15.710709863720945</v>
      </c>
    </row>
    <row r="38" spans="1:17" x14ac:dyDescent="0.25">
      <c r="A38" t="s">
        <v>184</v>
      </c>
      <c r="B38" t="s">
        <v>108</v>
      </c>
      <c r="C38" s="1" t="s">
        <v>171</v>
      </c>
      <c r="D38" s="1" t="s">
        <v>16</v>
      </c>
      <c r="F38" s="7">
        <f>Q!C37</f>
        <v>17.920666795794244</v>
      </c>
      <c r="G38" s="7">
        <f>Q!D37</f>
        <v>19.037422641839413</v>
      </c>
      <c r="H38" s="7">
        <f>Q!E37</f>
        <v>17.875776174357828</v>
      </c>
      <c r="I38" s="7">
        <f>Q!F37</f>
        <v>0</v>
      </c>
      <c r="J38" s="7">
        <f>Q!G37</f>
        <v>38.621351849240185</v>
      </c>
      <c r="K38" s="7">
        <f>Q!H37</f>
        <v>35.849416633433414</v>
      </c>
      <c r="L38" s="7">
        <f>Q!I37</f>
        <v>26.251560753906993</v>
      </c>
      <c r="M38" s="7">
        <f>Q!J37</f>
        <v>23.845113921464819</v>
      </c>
      <c r="N38" s="7">
        <f>Q!K37</f>
        <v>13.023307462238657</v>
      </c>
      <c r="O38" s="7">
        <f>Q!L37</f>
        <v>16.347785159692368</v>
      </c>
      <c r="P38" s="7">
        <f>Q!M37</f>
        <v>17.266170508515714</v>
      </c>
      <c r="Q38" s="7">
        <f>Q!N37</f>
        <v>0</v>
      </c>
    </row>
    <row r="39" spans="1:17" x14ac:dyDescent="0.25">
      <c r="A39" t="s">
        <v>185</v>
      </c>
      <c r="B39" t="s">
        <v>108</v>
      </c>
      <c r="C39" s="1" t="s">
        <v>172</v>
      </c>
      <c r="D39" s="1" t="s">
        <v>16</v>
      </c>
      <c r="F39" s="7">
        <f>Q!C38</f>
        <v>0</v>
      </c>
      <c r="G39" s="7">
        <f>Q!D38</f>
        <v>0</v>
      </c>
      <c r="H39" s="7">
        <f>Q!E38</f>
        <v>0</v>
      </c>
      <c r="I39" s="7">
        <f>Q!F38</f>
        <v>0</v>
      </c>
      <c r="J39" s="7">
        <f>Q!G38</f>
        <v>3.2475149773095104</v>
      </c>
      <c r="K39" s="7">
        <f>Q!H38</f>
        <v>6.3701873454788434</v>
      </c>
      <c r="L39" s="7">
        <f>Q!I38</f>
        <v>4.4772007833588052</v>
      </c>
      <c r="M39" s="7">
        <f>Q!J38</f>
        <v>2.6230883375628213</v>
      </c>
      <c r="N39" s="7">
        <f>Q!K38</f>
        <v>0</v>
      </c>
      <c r="O39" s="7">
        <f>Q!L38</f>
        <v>0</v>
      </c>
      <c r="P39" s="7">
        <f>Q!M38</f>
        <v>0</v>
      </c>
      <c r="Q39" s="7">
        <f>Q!N38</f>
        <v>0</v>
      </c>
    </row>
    <row r="40" spans="1:17" x14ac:dyDescent="0.25">
      <c r="A40" t="s">
        <v>186</v>
      </c>
      <c r="B40" t="s">
        <v>108</v>
      </c>
      <c r="C40" s="1" t="s">
        <v>167</v>
      </c>
      <c r="D40" s="1" t="s">
        <v>171</v>
      </c>
      <c r="F40" s="7">
        <f>Q!C39</f>
        <v>0</v>
      </c>
      <c r="G40" s="7">
        <f>Q!D39</f>
        <v>0</v>
      </c>
      <c r="H40" s="7">
        <f>Q!E39</f>
        <v>0</v>
      </c>
      <c r="I40" s="7">
        <f>Q!F39</f>
        <v>0</v>
      </c>
      <c r="J40" s="7">
        <f>Q!G39</f>
        <v>10.427764999294849</v>
      </c>
      <c r="K40" s="7">
        <f>Q!H39</f>
        <v>8.8640823912999718</v>
      </c>
      <c r="L40" s="7">
        <f>Q!I39</f>
        <v>7.087921403554887</v>
      </c>
      <c r="M40" s="7">
        <f>Q!J39</f>
        <v>6.438180758795502</v>
      </c>
      <c r="N40" s="7">
        <f>Q!K39</f>
        <v>3.5162930148044378</v>
      </c>
      <c r="O40" s="7">
        <f>Q!L39</f>
        <v>0</v>
      </c>
      <c r="P40" s="7">
        <f>Q!M39</f>
        <v>0</v>
      </c>
      <c r="Q40" s="7">
        <f>Q!N39</f>
        <v>0</v>
      </c>
    </row>
    <row r="41" spans="1:17" x14ac:dyDescent="0.25">
      <c r="A41" t="s">
        <v>187</v>
      </c>
      <c r="B41" t="s">
        <v>177</v>
      </c>
      <c r="C41" s="1" t="s">
        <v>167</v>
      </c>
      <c r="D41" s="1" t="s">
        <v>169</v>
      </c>
      <c r="F41" s="7">
        <f>Q!C40</f>
        <v>0</v>
      </c>
      <c r="G41" s="7">
        <f>Q!D40</f>
        <v>0</v>
      </c>
      <c r="H41" s="7">
        <f>Q!E40</f>
        <v>0</v>
      </c>
      <c r="I41" s="7">
        <f>Q!F40</f>
        <v>0</v>
      </c>
      <c r="J41" s="7">
        <f>Q!G40</f>
        <v>12.027833249294483</v>
      </c>
      <c r="K41" s="7">
        <f>Q!H40</f>
        <v>23.593286464736455</v>
      </c>
      <c r="L41" s="7">
        <f>Q!I40</f>
        <v>16.58222512355113</v>
      </c>
      <c r="M41" s="7">
        <f>Q!J40</f>
        <v>9.7151419909734109</v>
      </c>
      <c r="N41" s="7">
        <f>Q!K40</f>
        <v>0</v>
      </c>
      <c r="O41" s="7">
        <f>Q!L40</f>
        <v>0</v>
      </c>
      <c r="P41" s="7">
        <f>Q!M40</f>
        <v>0</v>
      </c>
      <c r="Q41" s="7">
        <f>Q!N40</f>
        <v>0</v>
      </c>
    </row>
    <row r="42" spans="1:17" x14ac:dyDescent="0.25">
      <c r="A42" t="s">
        <v>188</v>
      </c>
      <c r="B42" t="s">
        <v>108</v>
      </c>
      <c r="C42" s="1" t="s">
        <v>170</v>
      </c>
      <c r="D42" s="1" t="s">
        <v>14</v>
      </c>
      <c r="F42" s="7">
        <f>Q!C41</f>
        <v>1.0937403419743268</v>
      </c>
      <c r="G42" s="7">
        <f>Q!D41</f>
        <v>0</v>
      </c>
      <c r="H42" s="7">
        <f>Q!E41</f>
        <v>0</v>
      </c>
      <c r="I42" s="7">
        <f>Q!F41</f>
        <v>0</v>
      </c>
      <c r="J42" s="7">
        <f>Q!G41</f>
        <v>0</v>
      </c>
      <c r="K42" s="7">
        <f>Q!H41</f>
        <v>0</v>
      </c>
      <c r="L42" s="7">
        <f>Q!I41</f>
        <v>0</v>
      </c>
      <c r="M42" s="7">
        <f>Q!J41</f>
        <v>0</v>
      </c>
      <c r="N42" s="7">
        <f>Q!K41</f>
        <v>0</v>
      </c>
      <c r="O42" s="7">
        <f>Q!L41</f>
        <v>0</v>
      </c>
      <c r="P42" s="7">
        <f>Q!M41</f>
        <v>0</v>
      </c>
      <c r="Q42" s="7">
        <f>Q!N41</f>
        <v>41.126814762512737</v>
      </c>
    </row>
    <row r="43" spans="1:17" x14ac:dyDescent="0.25">
      <c r="A43" t="s">
        <v>189</v>
      </c>
      <c r="B43" t="s">
        <v>178</v>
      </c>
      <c r="C43" s="1" t="s">
        <v>169</v>
      </c>
      <c r="D43" s="1" t="s">
        <v>19</v>
      </c>
      <c r="F43" s="7">
        <f>Q!C42</f>
        <v>0</v>
      </c>
      <c r="G43" s="7">
        <f>Q!D42</f>
        <v>0</v>
      </c>
      <c r="H43" s="7">
        <f>Q!E42</f>
        <v>0</v>
      </c>
      <c r="I43" s="7">
        <f>Q!F42</f>
        <v>0</v>
      </c>
      <c r="J43" s="7">
        <f>Q!G42</f>
        <v>8.8062456640886726</v>
      </c>
      <c r="K43" s="7">
        <f>Q!H42</f>
        <v>15.796768619362091</v>
      </c>
      <c r="L43" s="7">
        <f>Q!I42</f>
        <v>15.558065867744043</v>
      </c>
      <c r="M43" s="7">
        <f>Q!J42</f>
        <v>11.11265534381381</v>
      </c>
      <c r="N43" s="7">
        <f>Q!K42</f>
        <v>0</v>
      </c>
      <c r="O43" s="7">
        <f>Q!L42</f>
        <v>0</v>
      </c>
      <c r="P43" s="7">
        <f>Q!M42</f>
        <v>0</v>
      </c>
      <c r="Q43" s="7">
        <f>Q!N42</f>
        <v>0</v>
      </c>
    </row>
    <row r="44" spans="1:17" x14ac:dyDescent="0.25">
      <c r="A44" t="s">
        <v>190</v>
      </c>
      <c r="B44" t="s">
        <v>108</v>
      </c>
      <c r="C44" s="1" t="s">
        <v>169</v>
      </c>
      <c r="D44" s="1" t="s">
        <v>172</v>
      </c>
      <c r="F44" s="7">
        <f>Q!C43</f>
        <v>19.014407137768568</v>
      </c>
      <c r="G44" s="7">
        <f>Q!D43</f>
        <v>19.037422641839413</v>
      </c>
      <c r="H44" s="7">
        <f>Q!E43</f>
        <v>17.875776174357828</v>
      </c>
      <c r="I44" s="7">
        <f>Q!F43</f>
        <v>0</v>
      </c>
      <c r="J44" s="7">
        <f>Q!G43</f>
        <v>0</v>
      </c>
      <c r="K44" s="7">
        <f>Q!H43</f>
        <v>3.0194818508409216</v>
      </c>
      <c r="L44" s="7">
        <f>Q!I43</f>
        <v>0</v>
      </c>
      <c r="M44" s="7">
        <f>Q!J43</f>
        <v>0</v>
      </c>
      <c r="N44" s="7">
        <f>Q!K43</f>
        <v>0</v>
      </c>
      <c r="O44" s="7">
        <f>Q!L43</f>
        <v>16.347785159692368</v>
      </c>
      <c r="P44" s="7">
        <f>Q!M43</f>
        <v>17.266170508515714</v>
      </c>
      <c r="Q44" s="7">
        <f>Q!N43</f>
        <v>41.126814762512737</v>
      </c>
    </row>
  </sheetData>
  <mergeCells count="2">
    <mergeCell ref="F1:Q1"/>
    <mergeCell ref="T1:AE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zoomScale="70" zoomScaleNormal="70" workbookViewId="0">
      <selection activeCell="S3" sqref="S3"/>
    </sheetView>
  </sheetViews>
  <sheetFormatPr defaultRowHeight="15" x14ac:dyDescent="0.25"/>
  <cols>
    <col min="1" max="1" width="9.85546875" bestFit="1" customWidth="1"/>
    <col min="2" max="2" width="9.140625" customWidth="1"/>
    <col min="3" max="3" width="6" customWidth="1"/>
    <col min="18" max="18" width="14.7109375" customWidth="1"/>
    <col min="19" max="19" width="12.42578125" customWidth="1"/>
  </cols>
  <sheetData>
    <row r="1" spans="1:19" x14ac:dyDescent="0.25"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</row>
    <row r="2" spans="1:19" x14ac:dyDescent="0.25">
      <c r="A2" t="s">
        <v>139</v>
      </c>
      <c r="B2" t="s">
        <v>0</v>
      </c>
      <c r="C2" t="s">
        <v>1</v>
      </c>
      <c r="D2">
        <v>21.266481556794684</v>
      </c>
      <c r="E2">
        <v>26.588724794849202</v>
      </c>
      <c r="F2">
        <v>29.659233108160251</v>
      </c>
      <c r="G2">
        <v>27.04371424017469</v>
      </c>
      <c r="H2">
        <v>18.032910613632446</v>
      </c>
      <c r="I2">
        <v>67.227595036227299</v>
      </c>
      <c r="J2">
        <v>76.37040589184025</v>
      </c>
      <c r="K2">
        <v>66.76657905565088</v>
      </c>
      <c r="L2">
        <v>31.874289755342609</v>
      </c>
      <c r="M2">
        <v>16.034636436863483</v>
      </c>
      <c r="N2">
        <v>21.262040948737525</v>
      </c>
      <c r="O2">
        <v>21.981015959351787</v>
      </c>
      <c r="P2" s="1"/>
      <c r="Q2" s="1"/>
      <c r="R2" s="13" t="s">
        <v>35</v>
      </c>
      <c r="S2" s="13" t="s">
        <v>36</v>
      </c>
    </row>
    <row r="3" spans="1:19" x14ac:dyDescent="0.25">
      <c r="A3" t="s">
        <v>140</v>
      </c>
      <c r="B3" t="s">
        <v>4</v>
      </c>
      <c r="C3" t="s">
        <v>3</v>
      </c>
      <c r="D3">
        <v>1.2510288000000001</v>
      </c>
      <c r="E3">
        <v>1.377621</v>
      </c>
      <c r="F3">
        <v>2.3233391999999999</v>
      </c>
      <c r="G3">
        <v>6.0466392000000004</v>
      </c>
      <c r="H3">
        <v>27.098177400000001</v>
      </c>
      <c r="I3">
        <v>31.126788000000001</v>
      </c>
      <c r="J3">
        <v>8.3476385999999998</v>
      </c>
      <c r="K3">
        <v>4.0807368000000004</v>
      </c>
      <c r="L3">
        <v>2.6882226000000005</v>
      </c>
      <c r="M3">
        <v>2.0999412</v>
      </c>
      <c r="N3">
        <v>1.7350578000000001</v>
      </c>
      <c r="O3">
        <v>1.2808151999999999</v>
      </c>
      <c r="P3" s="1"/>
      <c r="Q3" s="1"/>
      <c r="R3" s="13">
        <v>1</v>
      </c>
      <c r="S3" s="13">
        <v>13.4289266768</v>
      </c>
    </row>
    <row r="4" spans="1:19" x14ac:dyDescent="0.25">
      <c r="A4" t="s">
        <v>141</v>
      </c>
      <c r="B4" t="s">
        <v>18</v>
      </c>
      <c r="C4" t="s">
        <v>17</v>
      </c>
      <c r="D4">
        <v>2.168430252156976</v>
      </c>
      <c r="E4">
        <v>2.1488194838254531</v>
      </c>
      <c r="F4">
        <v>2.7125663663720214</v>
      </c>
      <c r="G4">
        <v>3.0655382876637085</v>
      </c>
      <c r="H4">
        <v>1.8541562225513974</v>
      </c>
      <c r="I4">
        <v>1.895437740675789</v>
      </c>
      <c r="J4">
        <v>2.6063550663682262</v>
      </c>
      <c r="K4">
        <v>2.52775628141675</v>
      </c>
      <c r="L4">
        <v>2.7777060674853185</v>
      </c>
      <c r="M4">
        <v>2.6828950225938195</v>
      </c>
      <c r="N4">
        <v>2.681094557033028</v>
      </c>
      <c r="O4">
        <v>2.5111645503452928</v>
      </c>
      <c r="P4" s="1"/>
      <c r="Q4" s="1"/>
      <c r="R4" s="13"/>
      <c r="S4" s="13"/>
    </row>
    <row r="5" spans="1:19" x14ac:dyDescent="0.25">
      <c r="A5" t="s">
        <v>142</v>
      </c>
      <c r="B5" t="s">
        <v>21</v>
      </c>
      <c r="C5" t="s">
        <v>20</v>
      </c>
      <c r="D5">
        <v>0.36061829037794935</v>
      </c>
      <c r="E5">
        <v>0.71265887288124119</v>
      </c>
      <c r="F5">
        <v>1.9918410119794641</v>
      </c>
      <c r="G5">
        <v>7.0829635393978609</v>
      </c>
      <c r="H5">
        <v>2.4235117275988731</v>
      </c>
      <c r="I5">
        <v>0.95366271444306183</v>
      </c>
      <c r="J5">
        <v>0.40857075168487156</v>
      </c>
      <c r="K5">
        <v>0.31828258886594379</v>
      </c>
      <c r="L5">
        <v>0.27602106675186955</v>
      </c>
      <c r="M5">
        <v>0.23577056123924858</v>
      </c>
      <c r="N5">
        <v>0.27362786021476188</v>
      </c>
      <c r="O5">
        <v>6.2560206905460464E-2</v>
      </c>
      <c r="P5" s="1"/>
      <c r="Q5" s="1"/>
      <c r="R5" s="13"/>
      <c r="S5" s="13"/>
    </row>
    <row r="6" spans="1:19" x14ac:dyDescent="0.25">
      <c r="A6" t="s">
        <v>143</v>
      </c>
      <c r="B6" t="s">
        <v>11</v>
      </c>
      <c r="C6" t="s">
        <v>10</v>
      </c>
      <c r="D6">
        <v>6.7317368078333608</v>
      </c>
      <c r="E6">
        <v>3.2839556772726901</v>
      </c>
      <c r="F6">
        <v>13.925163529478301</v>
      </c>
      <c r="G6">
        <v>31.581079427014689</v>
      </c>
      <c r="H6">
        <v>47.032798316676441</v>
      </c>
      <c r="I6">
        <v>37.955378882219726</v>
      </c>
      <c r="J6">
        <v>24.298293367212672</v>
      </c>
      <c r="K6">
        <v>15.436825666635571</v>
      </c>
      <c r="L6">
        <v>22.68237866887214</v>
      </c>
      <c r="M6">
        <v>34.805462212182654</v>
      </c>
      <c r="N6">
        <v>13.552832953823799</v>
      </c>
      <c r="O6">
        <v>1.22869089965985</v>
      </c>
      <c r="P6" s="1"/>
      <c r="Q6" s="1"/>
      <c r="R6" s="13" t="s">
        <v>79</v>
      </c>
      <c r="S6" s="13" t="s">
        <v>80</v>
      </c>
    </row>
    <row r="7" spans="1:19" x14ac:dyDescent="0.25">
      <c r="A7" t="s">
        <v>144</v>
      </c>
      <c r="B7" t="s">
        <v>10</v>
      </c>
      <c r="C7" t="s">
        <v>12</v>
      </c>
      <c r="D7">
        <f>D21/$S$3</f>
        <v>56.259149981451031</v>
      </c>
      <c r="E7">
        <f t="shared" ref="E7:O7" si="0">E21/$S$3</f>
        <v>66.952484114258937</v>
      </c>
      <c r="F7">
        <f t="shared" si="0"/>
        <v>73.959745548083617</v>
      </c>
      <c r="G7">
        <f t="shared" si="0"/>
        <v>81.465929953285809</v>
      </c>
      <c r="H7">
        <f t="shared" si="0"/>
        <v>20.895191905751371</v>
      </c>
      <c r="I7">
        <f t="shared" si="0"/>
        <v>6.0243087140958158</v>
      </c>
      <c r="J7">
        <f t="shared" si="0"/>
        <v>3.008431051291359</v>
      </c>
      <c r="K7">
        <f t="shared" si="0"/>
        <v>3.7530922026011013</v>
      </c>
      <c r="L7">
        <f t="shared" si="0"/>
        <v>8.3327582831560179</v>
      </c>
      <c r="M7">
        <f t="shared" si="0"/>
        <v>26.145053022485055</v>
      </c>
      <c r="N7">
        <f t="shared" si="0"/>
        <v>49.348694497296627</v>
      </c>
      <c r="O7">
        <f t="shared" si="0"/>
        <v>52.751795958782147</v>
      </c>
      <c r="P7" s="1"/>
      <c r="Q7" s="1"/>
      <c r="R7" s="13">
        <v>1</v>
      </c>
      <c r="S7" s="13">
        <v>247.10538099999999</v>
      </c>
    </row>
    <row r="8" spans="1:19" x14ac:dyDescent="0.25">
      <c r="A8" t="s">
        <v>145</v>
      </c>
      <c r="B8" t="s">
        <v>12</v>
      </c>
      <c r="C8" t="s">
        <v>13</v>
      </c>
      <c r="D8">
        <f>D21/$S$3</f>
        <v>56.259149981451031</v>
      </c>
      <c r="E8">
        <f t="shared" ref="E8:O8" si="1">E21/$S$3</f>
        <v>66.952484114258937</v>
      </c>
      <c r="F8">
        <f t="shared" si="1"/>
        <v>73.959745548083617</v>
      </c>
      <c r="G8">
        <f t="shared" si="1"/>
        <v>81.465929953285809</v>
      </c>
      <c r="H8">
        <f t="shared" si="1"/>
        <v>20.895191905751371</v>
      </c>
      <c r="I8">
        <f t="shared" si="1"/>
        <v>6.0243087140958158</v>
      </c>
      <c r="J8">
        <f t="shared" si="1"/>
        <v>3.008431051291359</v>
      </c>
      <c r="K8">
        <f t="shared" si="1"/>
        <v>3.7530922026011013</v>
      </c>
      <c r="L8">
        <f t="shared" si="1"/>
        <v>8.3327582831560179</v>
      </c>
      <c r="M8">
        <f t="shared" si="1"/>
        <v>26.145053022485055</v>
      </c>
      <c r="N8">
        <f t="shared" si="1"/>
        <v>49.348694497296627</v>
      </c>
      <c r="O8">
        <f t="shared" si="1"/>
        <v>52.751795958782147</v>
      </c>
      <c r="P8" s="1"/>
      <c r="Q8" s="1"/>
    </row>
    <row r="9" spans="1:19" x14ac:dyDescent="0.25">
      <c r="A9" t="s">
        <v>146</v>
      </c>
      <c r="B9" t="s">
        <v>19</v>
      </c>
      <c r="C9" t="s">
        <v>16</v>
      </c>
      <c r="D9">
        <v>32.700000000000003</v>
      </c>
      <c r="E9">
        <v>39.799999999999997</v>
      </c>
      <c r="F9">
        <v>58.1</v>
      </c>
      <c r="G9">
        <v>67.400000000000006</v>
      </c>
      <c r="H9">
        <v>97.3</v>
      </c>
      <c r="I9">
        <v>13.6</v>
      </c>
      <c r="J9">
        <v>11.6</v>
      </c>
      <c r="K9">
        <v>13.5</v>
      </c>
      <c r="L9">
        <v>15</v>
      </c>
      <c r="M9">
        <v>22.4</v>
      </c>
      <c r="N9">
        <v>32.200000000000003</v>
      </c>
      <c r="O9">
        <v>30.2</v>
      </c>
      <c r="P9" s="1"/>
      <c r="Q9" s="1"/>
    </row>
    <row r="10" spans="1:19" x14ac:dyDescent="0.25">
      <c r="A10" t="s">
        <v>147</v>
      </c>
      <c r="B10" t="s">
        <v>5</v>
      </c>
      <c r="C10" t="s">
        <v>6</v>
      </c>
      <c r="D10">
        <f>[1]RiversHeadFlow!B12*74466.1151309/1000000</f>
        <v>83.6254472920007</v>
      </c>
      <c r="E10">
        <f>[1]RiversHeadFlow!C12*74466.1151309/1000000</f>
        <v>76.253301894041599</v>
      </c>
      <c r="F10">
        <f>[1]RiversHeadFlow!D12*74466.1151309/1000000</f>
        <v>161.8893342945766</v>
      </c>
      <c r="G10">
        <f>[1]RiversHeadFlow!E12*74466.1151309/1000000</f>
        <v>233.00447424458608</v>
      </c>
      <c r="H10">
        <f>[1]RiversHeadFlow!F12*74466.1151309/1000000</f>
        <v>387.59612925633451</v>
      </c>
      <c r="I10">
        <f>[1]RiversHeadFlow!G12*74466.1151309/1000000</f>
        <v>224.5898032347944</v>
      </c>
      <c r="J10">
        <f>[1]RiversHeadFlow!H12*74466.1151309/1000000</f>
        <v>9.4348567870850299</v>
      </c>
      <c r="K10">
        <f>[1]RiversHeadFlow!I12*74466.1151309/1000000</f>
        <v>6.9253487071736997</v>
      </c>
      <c r="L10">
        <f>[1]RiversHeadFlow!J12*74466.1151309/1000000</f>
        <v>18.125052422861057</v>
      </c>
      <c r="M10">
        <f>[1]RiversHeadFlow!K12*74466.1151309/1000000</f>
        <v>57.770812118552215</v>
      </c>
      <c r="N10">
        <f>[1]RiversHeadFlow!L12*74466.1151309/1000000</f>
        <v>72.961899605255809</v>
      </c>
      <c r="O10">
        <f>[1]RiversHeadFlow!M12*74466.1151309/1000000</f>
        <v>90.327397653781702</v>
      </c>
      <c r="P10" s="1"/>
      <c r="Q10" s="1"/>
    </row>
    <row r="11" spans="1:19" x14ac:dyDescent="0.25">
      <c r="A11" t="s">
        <v>147</v>
      </c>
      <c r="B11" t="s">
        <v>6</v>
      </c>
      <c r="C11" t="s">
        <v>7</v>
      </c>
      <c r="D11">
        <v>83.6254472920007</v>
      </c>
      <c r="E11">
        <v>76.253301894041599</v>
      </c>
      <c r="F11">
        <v>161.8893342945766</v>
      </c>
      <c r="G11">
        <v>233.00447424458608</v>
      </c>
      <c r="H11">
        <v>387.59612925633451</v>
      </c>
      <c r="I11">
        <v>224.5898032347944</v>
      </c>
      <c r="J11">
        <v>9.4348567870850299</v>
      </c>
      <c r="K11">
        <v>6.9253487071736997</v>
      </c>
      <c r="L11">
        <v>18.125052422861057</v>
      </c>
      <c r="M11">
        <v>57.770812118552215</v>
      </c>
      <c r="N11">
        <v>72.961899605255809</v>
      </c>
      <c r="O11">
        <v>90.327397653781702</v>
      </c>
      <c r="P11" s="1"/>
      <c r="Q11" s="1"/>
    </row>
    <row r="12" spans="1:19" x14ac:dyDescent="0.25">
      <c r="A12" s="1" t="s">
        <v>162</v>
      </c>
      <c r="B12" s="1" t="s">
        <v>16</v>
      </c>
      <c r="C12" s="1" t="s">
        <v>14</v>
      </c>
      <c r="D12">
        <v>12.394792771392698</v>
      </c>
      <c r="E12">
        <v>8.7999047230965974</v>
      </c>
      <c r="F12">
        <v>17.728343323280644</v>
      </c>
      <c r="G12">
        <v>26.554492675714634</v>
      </c>
      <c r="H12">
        <v>21.438266186268773</v>
      </c>
      <c r="I12">
        <v>8.7070680439995787</v>
      </c>
      <c r="J12">
        <v>4.4633742488257377</v>
      </c>
      <c r="K12">
        <v>5.4603458282647566</v>
      </c>
      <c r="L12">
        <v>5.8606434525538065</v>
      </c>
      <c r="M12">
        <v>5.4687089820733137</v>
      </c>
      <c r="N12">
        <v>8.5488102220060931</v>
      </c>
      <c r="O12">
        <v>10.150723700052035</v>
      </c>
      <c r="P12" s="1"/>
      <c r="Q12" s="1"/>
    </row>
    <row r="13" spans="1:19" x14ac:dyDescent="0.25">
      <c r="A13" s="1" t="s">
        <v>173</v>
      </c>
      <c r="B13" s="1" t="s">
        <v>165</v>
      </c>
      <c r="C13" s="1" t="s">
        <v>168</v>
      </c>
      <c r="D13">
        <v>1.3344850878176353</v>
      </c>
      <c r="E13">
        <v>1.4176457224224928</v>
      </c>
      <c r="F13">
        <v>3.8320748519351762</v>
      </c>
      <c r="G13">
        <v>6.1591739552011617</v>
      </c>
      <c r="H13">
        <v>8.9734717232667904</v>
      </c>
      <c r="I13">
        <v>5.1887233926718892</v>
      </c>
      <c r="J13">
        <v>1.9548556288234324</v>
      </c>
      <c r="K13">
        <v>1.7756565259600428</v>
      </c>
      <c r="L13">
        <v>1.6326886833849812</v>
      </c>
      <c r="M13">
        <v>1.2173584701421836</v>
      </c>
      <c r="N13">
        <v>1.2857471951176724</v>
      </c>
      <c r="O13">
        <v>1.1699178535636534</v>
      </c>
      <c r="P13" s="1"/>
      <c r="Q13" s="1"/>
    </row>
    <row r="15" spans="1:19" x14ac:dyDescent="0.25">
      <c r="A15" s="1"/>
      <c r="B15" s="1"/>
      <c r="C15" s="1"/>
      <c r="P15" s="1"/>
      <c r="Q15" s="1"/>
    </row>
    <row r="16" spans="1:19" x14ac:dyDescent="0.25">
      <c r="A16" s="1"/>
      <c r="B16" s="1"/>
      <c r="C16" s="1"/>
      <c r="P16" s="1"/>
      <c r="Q16" s="1"/>
    </row>
    <row r="17" spans="1:17" x14ac:dyDescent="0.25">
      <c r="A17" s="1"/>
      <c r="B17" s="1"/>
      <c r="C17" s="1"/>
      <c r="P17" s="1"/>
      <c r="Q17" s="1"/>
    </row>
    <row r="18" spans="1:17" x14ac:dyDescent="0.25">
      <c r="A18" s="1"/>
      <c r="B18" s="1"/>
      <c r="C18" s="1"/>
      <c r="P18" s="1"/>
      <c r="Q18" s="1"/>
    </row>
    <row r="19" spans="1:17" x14ac:dyDescent="0.25">
      <c r="A19" s="1"/>
      <c r="B19" s="1"/>
      <c r="C19" s="1"/>
      <c r="P19" s="1"/>
      <c r="Q19" s="1"/>
    </row>
    <row r="20" spans="1:17" x14ac:dyDescent="0.25">
      <c r="A20" s="1"/>
      <c r="B20" s="1"/>
      <c r="C20" s="1"/>
      <c r="P20" s="1"/>
      <c r="Q20" s="1"/>
    </row>
    <row r="21" spans="1:17" x14ac:dyDescent="0.25">
      <c r="A21" s="1" t="s">
        <v>174</v>
      </c>
      <c r="B21" s="1"/>
      <c r="C21" s="1"/>
      <c r="D21" s="19">
        <v>755.5</v>
      </c>
      <c r="E21" s="19">
        <v>899.1</v>
      </c>
      <c r="F21" s="19">
        <v>993.2</v>
      </c>
      <c r="G21" s="20">
        <v>1094</v>
      </c>
      <c r="H21" s="19">
        <v>280.60000000000002</v>
      </c>
      <c r="I21" s="19">
        <v>80.900000000000006</v>
      </c>
      <c r="J21" s="19">
        <v>40.4</v>
      </c>
      <c r="K21" s="19">
        <v>50.4</v>
      </c>
      <c r="L21" s="19">
        <v>111.9</v>
      </c>
      <c r="M21" s="19">
        <v>351.1</v>
      </c>
      <c r="N21" s="19">
        <v>662.7</v>
      </c>
      <c r="O21" s="19">
        <v>708.4</v>
      </c>
      <c r="P21" s="1"/>
      <c r="Q21" s="1"/>
    </row>
    <row r="22" spans="1:17" x14ac:dyDescent="0.25">
      <c r="A22" s="23" t="s">
        <v>146</v>
      </c>
      <c r="B22" s="23" t="s">
        <v>19</v>
      </c>
      <c r="C22" s="23" t="s">
        <v>16</v>
      </c>
      <c r="D22" s="23">
        <v>2.91907171313128</v>
      </c>
      <c r="E22" s="23">
        <v>2.5765275835291401</v>
      </c>
      <c r="F22" s="23">
        <v>6.1657943328385194</v>
      </c>
      <c r="G22" s="23">
        <v>27.358850699092656</v>
      </c>
      <c r="H22" s="23">
        <v>42.786260874664599</v>
      </c>
      <c r="I22" s="23">
        <v>15.109174760059609</v>
      </c>
      <c r="J22" s="23">
        <v>3.0084310512883596</v>
      </c>
      <c r="K22" s="23">
        <v>2.4052555187280698</v>
      </c>
      <c r="L22" s="23">
        <v>2.7626928713563901</v>
      </c>
      <c r="M22" s="23">
        <v>3.62649980687483</v>
      </c>
      <c r="N22" s="23">
        <v>3.9392574904246098</v>
      </c>
      <c r="O22" s="23">
        <v>4.5945593035765304</v>
      </c>
      <c r="P22" s="1"/>
      <c r="Q22" s="1"/>
    </row>
    <row r="23" spans="1:17" x14ac:dyDescent="0.25">
      <c r="A23" s="1"/>
      <c r="B23" s="1"/>
      <c r="C23" s="1"/>
      <c r="P23" s="1"/>
      <c r="Q23" s="1"/>
    </row>
    <row r="24" spans="1:17" x14ac:dyDescent="0.25">
      <c r="A24" s="1"/>
      <c r="B24" s="1"/>
      <c r="C24" s="1"/>
      <c r="P24" s="1"/>
      <c r="Q24" s="1"/>
    </row>
    <row r="25" spans="1:17" x14ac:dyDescent="0.25">
      <c r="A25" s="1"/>
      <c r="B25" s="1"/>
      <c r="C25" s="1"/>
      <c r="H25" s="23">
        <v>12.02785714</v>
      </c>
      <c r="I25" s="23">
        <v>23.59333333</v>
      </c>
      <c r="J25" s="23">
        <v>33.164516130000003</v>
      </c>
      <c r="K25" s="23">
        <v>32.383870969999997</v>
      </c>
      <c r="L25" s="23">
        <v>13.22</v>
      </c>
      <c r="P25" s="1"/>
      <c r="Q25" s="1"/>
    </row>
    <row r="26" spans="1:17" x14ac:dyDescent="0.25">
      <c r="A26" s="1"/>
      <c r="B26" s="1"/>
      <c r="P26" s="1"/>
      <c r="Q26" s="1"/>
    </row>
    <row r="27" spans="1:17" x14ac:dyDescent="0.25">
      <c r="A27" s="1"/>
      <c r="B27" s="1"/>
      <c r="P27" s="1"/>
      <c r="Q27" s="1"/>
    </row>
    <row r="28" spans="1:17" x14ac:dyDescent="0.25">
      <c r="A28" s="1"/>
      <c r="B28" s="1"/>
      <c r="P28" s="1"/>
      <c r="Q28" s="1"/>
    </row>
    <row r="29" spans="1:17" x14ac:dyDescent="0.25">
      <c r="A29" s="1"/>
      <c r="B29" s="1"/>
      <c r="P29" s="1"/>
      <c r="Q29" s="1"/>
    </row>
    <row r="31" spans="1:17" x14ac:dyDescent="0.25">
      <c r="P31" s="1"/>
      <c r="Q31" s="1"/>
    </row>
    <row r="32" spans="1:17" x14ac:dyDescent="0.25">
      <c r="P32" s="1"/>
      <c r="Q32" s="1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zoomScale="70" zoomScaleNormal="70" workbookViewId="0">
      <selection activeCell="M27" sqref="M27"/>
    </sheetView>
  </sheetViews>
  <sheetFormatPr defaultRowHeight="15" x14ac:dyDescent="0.25"/>
  <sheetData>
    <row r="1" spans="1:15" x14ac:dyDescent="0.25"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/>
    </row>
    <row r="2" spans="1:15" x14ac:dyDescent="0.25">
      <c r="A2" s="1" t="s">
        <v>0</v>
      </c>
      <c r="B2" s="1" t="s">
        <v>1</v>
      </c>
      <c r="C2" s="1">
        <v>285.58545417804015</v>
      </c>
      <c r="D2">
        <v>357.05732639755047</v>
      </c>
      <c r="E2">
        <v>398.29087548617321</v>
      </c>
      <c r="F2">
        <v>363.14791635723424</v>
      </c>
      <c r="G2">
        <v>242.08448212881805</v>
      </c>
      <c r="H2">
        <v>902.69556196875453</v>
      </c>
      <c r="I2">
        <v>1025.4540368650476</v>
      </c>
      <c r="J2">
        <v>896.50462446719177</v>
      </c>
      <c r="K2">
        <v>427.97839628757731</v>
      </c>
      <c r="L2">
        <v>215.26927583905299</v>
      </c>
      <c r="M2">
        <v>285.52582169650134</v>
      </c>
      <c r="N2">
        <v>295.18086521653925</v>
      </c>
    </row>
    <row r="3" spans="1:15" x14ac:dyDescent="0.25">
      <c r="A3" s="1" t="s">
        <v>61</v>
      </c>
      <c r="B3" s="1" t="s">
        <v>2</v>
      </c>
      <c r="C3" s="1">
        <v>23.301137716728118</v>
      </c>
      <c r="D3">
        <v>23.301137716728118</v>
      </c>
      <c r="E3">
        <v>23.301137716728118</v>
      </c>
      <c r="F3">
        <v>32.178597710545802</v>
      </c>
      <c r="G3">
        <v>32.178597710545802</v>
      </c>
      <c r="H3">
        <v>32.178597710545802</v>
      </c>
      <c r="I3">
        <v>32.178597710545802</v>
      </c>
      <c r="J3">
        <v>32.178597710545802</v>
      </c>
      <c r="K3">
        <v>32.178597710545802</v>
      </c>
      <c r="L3">
        <v>32.178597710545802</v>
      </c>
      <c r="M3">
        <v>23.301137716728118</v>
      </c>
      <c r="N3">
        <v>23.301137716728118</v>
      </c>
    </row>
    <row r="4" spans="1:15" x14ac:dyDescent="0.25">
      <c r="A4" s="1" t="s">
        <v>1</v>
      </c>
      <c r="B4" s="1" t="s">
        <v>61</v>
      </c>
      <c r="C4" s="1">
        <v>31.919366735243997</v>
      </c>
      <c r="D4">
        <v>31.919366735243997</v>
      </c>
      <c r="E4">
        <v>31.919366735243997</v>
      </c>
      <c r="F4">
        <v>119.17999152054001</v>
      </c>
      <c r="G4">
        <v>119.17999152054001</v>
      </c>
      <c r="H4">
        <v>119.17999152054001</v>
      </c>
      <c r="I4">
        <v>119.17999152054001</v>
      </c>
      <c r="J4">
        <v>119.17999152054001</v>
      </c>
      <c r="K4">
        <v>119.17999152054001</v>
      </c>
      <c r="L4">
        <v>119.17999152054001</v>
      </c>
      <c r="M4">
        <v>31.919366735243997</v>
      </c>
      <c r="N4">
        <v>31.919366735243997</v>
      </c>
    </row>
    <row r="5" spans="1:15" x14ac:dyDescent="0.25">
      <c r="A5" s="1" t="s">
        <v>1</v>
      </c>
      <c r="B5" s="1" t="s">
        <v>3</v>
      </c>
      <c r="C5" s="1">
        <v>253.66608744279617</v>
      </c>
      <c r="D5">
        <v>325.13795966230651</v>
      </c>
      <c r="E5">
        <v>366.37150875092925</v>
      </c>
      <c r="F5">
        <v>243.96792483669421</v>
      </c>
      <c r="G5">
        <v>122.90449060827804</v>
      </c>
      <c r="H5">
        <v>783.51557044821459</v>
      </c>
      <c r="I5">
        <v>906.27404534450773</v>
      </c>
      <c r="J5">
        <v>777.32463294665195</v>
      </c>
      <c r="K5">
        <v>308.79840476703731</v>
      </c>
      <c r="L5">
        <v>96.089284318512981</v>
      </c>
      <c r="M5">
        <v>253.60645496125738</v>
      </c>
      <c r="N5">
        <v>263.26149848129523</v>
      </c>
    </row>
    <row r="6" spans="1:15" x14ac:dyDescent="0.25">
      <c r="A6" s="1" t="s">
        <v>3</v>
      </c>
      <c r="B6" s="1" t="s">
        <v>2</v>
      </c>
      <c r="C6" s="1">
        <v>270.46602809511614</v>
      </c>
      <c r="D6">
        <v>343.6378943092065</v>
      </c>
      <c r="E6">
        <v>397.5713985338092</v>
      </c>
      <c r="F6">
        <v>325.16763798957425</v>
      </c>
      <c r="G6">
        <v>486.80320509513808</v>
      </c>
      <c r="H6">
        <v>1201.5140938214147</v>
      </c>
      <c r="I6">
        <v>1018.3736493400477</v>
      </c>
      <c r="J6">
        <v>832.12443936017189</v>
      </c>
      <c r="K6">
        <v>344.89827724017732</v>
      </c>
      <c r="L6">
        <v>124.28918469919299</v>
      </c>
      <c r="M6">
        <v>276.90637265167737</v>
      </c>
      <c r="N6">
        <v>280.46143772057525</v>
      </c>
    </row>
    <row r="7" spans="1:15" x14ac:dyDescent="0.25">
      <c r="A7" s="1" t="s">
        <v>4</v>
      </c>
      <c r="B7" s="1" t="s">
        <v>3</v>
      </c>
      <c r="C7" s="1">
        <v>16.79994065232</v>
      </c>
      <c r="D7">
        <v>18.499934646900002</v>
      </c>
      <c r="E7">
        <v>31.19988978288</v>
      </c>
      <c r="F7">
        <v>81.199713152880008</v>
      </c>
      <c r="G7">
        <v>363.89871448686</v>
      </c>
      <c r="H7">
        <v>417.99852337320004</v>
      </c>
      <c r="I7">
        <v>112.09960399554001</v>
      </c>
      <c r="J7">
        <v>54.79980641352001</v>
      </c>
      <c r="K7">
        <v>36.09987247314001</v>
      </c>
      <c r="L7">
        <v>28.199900380679999</v>
      </c>
      <c r="M7">
        <v>23.299917690420003</v>
      </c>
      <c r="N7">
        <v>17.199939239279999</v>
      </c>
    </row>
    <row r="8" spans="1:15" x14ac:dyDescent="0.25">
      <c r="A8" s="1" t="s">
        <v>5</v>
      </c>
      <c r="B8" s="1" t="s">
        <v>62</v>
      </c>
      <c r="C8" s="1">
        <v>21.152585013444</v>
      </c>
      <c r="D8">
        <v>13.036088023164</v>
      </c>
      <c r="E8">
        <v>4.936155312456</v>
      </c>
      <c r="F8">
        <v>42.139527231168003</v>
      </c>
      <c r="G8">
        <v>570.60630269625608</v>
      </c>
      <c r="H8">
        <v>761.17833917211601</v>
      </c>
      <c r="I8">
        <v>802.00431903322442</v>
      </c>
      <c r="J8">
        <v>752.29408782367375</v>
      </c>
      <c r="K8">
        <v>588.64480315016408</v>
      </c>
      <c r="L8">
        <v>276.47439033625204</v>
      </c>
      <c r="M8">
        <v>75.798143321472011</v>
      </c>
      <c r="N8">
        <v>25.856840411892001</v>
      </c>
    </row>
    <row r="9" spans="1:15" x14ac:dyDescent="0.25">
      <c r="A9" s="1" t="s">
        <v>5</v>
      </c>
      <c r="B9" s="1" t="s">
        <v>6</v>
      </c>
      <c r="C9" s="1">
        <v>1007.9501217719453</v>
      </c>
      <c r="D9">
        <v>951.12402320824742</v>
      </c>
      <c r="E9">
        <v>1226.5105140335288</v>
      </c>
      <c r="F9">
        <v>1115.1552533954221</v>
      </c>
      <c r="G9">
        <v>374.30298926271234</v>
      </c>
      <c r="H9">
        <v>525.71643291636383</v>
      </c>
      <c r="I9">
        <v>307.63745463586122</v>
      </c>
      <c r="J9">
        <v>165.36313398269513</v>
      </c>
      <c r="K9">
        <v>28.745426285561511</v>
      </c>
      <c r="L9">
        <v>70.522426372099531</v>
      </c>
      <c r="M9">
        <v>561.3633740770357</v>
      </c>
      <c r="N9">
        <v>808.76758278833154</v>
      </c>
    </row>
    <row r="10" spans="1:15" x14ac:dyDescent="0.25">
      <c r="A10" s="1" t="s">
        <v>62</v>
      </c>
      <c r="B10" s="1" t="s">
        <v>6</v>
      </c>
      <c r="C10" s="1">
        <v>15.441387059814122</v>
      </c>
      <c r="D10">
        <v>9.5163442569097203</v>
      </c>
      <c r="E10">
        <v>3.6033933780928797</v>
      </c>
      <c r="F10">
        <v>11.377672352415363</v>
      </c>
      <c r="G10">
        <v>154.06370172798913</v>
      </c>
      <c r="H10">
        <v>205.51815157647133</v>
      </c>
      <c r="I10">
        <v>216.54116613897057</v>
      </c>
      <c r="J10">
        <v>203.11940371239194</v>
      </c>
      <c r="K10">
        <v>158.93409685054431</v>
      </c>
      <c r="L10">
        <v>74.648085390788054</v>
      </c>
      <c r="M10">
        <v>55.332644624674572</v>
      </c>
      <c r="N10">
        <v>18.875493500681163</v>
      </c>
    </row>
    <row r="11" spans="1:15" x14ac:dyDescent="0.25">
      <c r="A11" s="1" t="s">
        <v>6</v>
      </c>
      <c r="B11" s="1" t="s">
        <v>7</v>
      </c>
      <c r="C11" s="1">
        <v>1023.3915088317596</v>
      </c>
      <c r="D11">
        <v>960.64036746515717</v>
      </c>
      <c r="E11">
        <v>1230.1139074116215</v>
      </c>
      <c r="F11">
        <v>1126.5329257478375</v>
      </c>
      <c r="G11">
        <v>528.3666909907015</v>
      </c>
      <c r="H11">
        <v>731.23458449283521</v>
      </c>
      <c r="I11">
        <v>524.17862077483187</v>
      </c>
      <c r="J11">
        <v>368.48253769508705</v>
      </c>
      <c r="K11">
        <v>187.67952313610581</v>
      </c>
      <c r="L11">
        <v>145.1705117628876</v>
      </c>
      <c r="M11">
        <v>616.69601870171027</v>
      </c>
      <c r="N11">
        <v>827.6430762890127</v>
      </c>
    </row>
    <row r="12" spans="1:15" x14ac:dyDescent="0.25">
      <c r="A12" s="1" t="s">
        <v>7</v>
      </c>
      <c r="B12" s="1" t="s">
        <v>8</v>
      </c>
      <c r="C12" s="1">
        <v>1023.3915088317596</v>
      </c>
      <c r="D12">
        <v>960.64036746515717</v>
      </c>
      <c r="E12">
        <v>1230.1139074116215</v>
      </c>
      <c r="F12">
        <v>1126.5329257478375</v>
      </c>
      <c r="G12">
        <v>528.3666909907015</v>
      </c>
      <c r="H12">
        <v>731.23458449283521</v>
      </c>
      <c r="I12">
        <v>524.17862077483187</v>
      </c>
      <c r="J12">
        <v>368.48253769508705</v>
      </c>
      <c r="K12">
        <v>187.67952313610581</v>
      </c>
      <c r="L12">
        <v>145.1705117628876</v>
      </c>
      <c r="M12">
        <v>616.69601870171027</v>
      </c>
      <c r="N12">
        <v>827.6430762890127</v>
      </c>
    </row>
    <row r="13" spans="1:15" x14ac:dyDescent="0.25">
      <c r="A13" s="1" t="s">
        <v>8</v>
      </c>
      <c r="B13" s="1" t="s">
        <v>9</v>
      </c>
      <c r="C13" s="1">
        <v>1023.3915088317596</v>
      </c>
      <c r="D13">
        <v>960.64036746515717</v>
      </c>
      <c r="E13">
        <v>1230.1139074116215</v>
      </c>
      <c r="F13">
        <v>1126.5329257478375</v>
      </c>
      <c r="G13">
        <v>528.3666909907015</v>
      </c>
      <c r="H13">
        <v>731.23458449283521</v>
      </c>
      <c r="I13">
        <v>524.17862077483187</v>
      </c>
      <c r="J13">
        <v>368.48253769508705</v>
      </c>
      <c r="K13">
        <v>187.67952313610581</v>
      </c>
      <c r="L13">
        <v>145.1705117628876</v>
      </c>
      <c r="M13">
        <v>616.69601870171027</v>
      </c>
      <c r="N13">
        <v>827.6430762890127</v>
      </c>
    </row>
    <row r="14" spans="1:15" x14ac:dyDescent="0.25">
      <c r="A14" s="1" t="s">
        <v>9</v>
      </c>
      <c r="B14" s="1" t="s">
        <v>10</v>
      </c>
      <c r="C14" s="1">
        <v>1023.3915088317596</v>
      </c>
      <c r="D14">
        <v>960.64036746515717</v>
      </c>
      <c r="E14">
        <v>1230.1139074116215</v>
      </c>
      <c r="F14">
        <v>1125.3032680177751</v>
      </c>
      <c r="G14">
        <v>523.4480600704519</v>
      </c>
      <c r="H14">
        <v>725.08629584252321</v>
      </c>
      <c r="I14">
        <v>516.80067439445736</v>
      </c>
      <c r="J14">
        <v>362.33424904477505</v>
      </c>
      <c r="K14">
        <v>183.99054994591859</v>
      </c>
      <c r="L14">
        <v>141.4815385727004</v>
      </c>
      <c r="M14">
        <v>616.69601870171027</v>
      </c>
      <c r="N14">
        <v>827.6430762890127</v>
      </c>
    </row>
    <row r="15" spans="1:15" x14ac:dyDescent="0.25">
      <c r="A15" s="1" t="s">
        <v>2</v>
      </c>
      <c r="B15" s="1" t="s">
        <v>5</v>
      </c>
      <c r="C15" s="1">
        <v>293.76716581184428</v>
      </c>
      <c r="D15">
        <v>366.93903202593464</v>
      </c>
      <c r="E15">
        <v>420.87253625053734</v>
      </c>
      <c r="F15">
        <v>357.34623570012008</v>
      </c>
      <c r="G15">
        <v>518.98180280568386</v>
      </c>
      <c r="H15">
        <v>1233.6926915319605</v>
      </c>
      <c r="I15">
        <v>1050.5522470505935</v>
      </c>
      <c r="J15">
        <v>864.30303707071766</v>
      </c>
      <c r="K15">
        <v>377.07687495072315</v>
      </c>
      <c r="L15">
        <v>156.46778240973879</v>
      </c>
      <c r="M15">
        <v>300.20751036840551</v>
      </c>
      <c r="N15">
        <v>303.76257543730333</v>
      </c>
    </row>
    <row r="16" spans="1:15" x14ac:dyDescent="0.25">
      <c r="A16" s="1" t="s">
        <v>11</v>
      </c>
      <c r="B16" s="1" t="s">
        <v>10</v>
      </c>
      <c r="C16" s="1">
        <v>90.399820418713418</v>
      </c>
      <c r="D16">
        <v>44.09991239452723</v>
      </c>
      <c r="E16">
        <v>186.99962852101115</v>
      </c>
      <c r="F16">
        <v>424.09915751743756</v>
      </c>
      <c r="G16">
        <v>631.59874531481626</v>
      </c>
      <c r="H16">
        <v>509.69898747144049</v>
      </c>
      <c r="I16">
        <v>326.29935179896228</v>
      </c>
      <c r="J16">
        <v>207.29958819468243</v>
      </c>
      <c r="K16">
        <v>304.5993949064171</v>
      </c>
      <c r="L16">
        <v>467.39907150117966</v>
      </c>
      <c r="M16">
        <v>181.99963845360443</v>
      </c>
      <c r="N16">
        <v>16.499967222442159</v>
      </c>
    </row>
    <row r="17" spans="1:14" x14ac:dyDescent="0.25">
      <c r="A17" s="1" t="s">
        <v>10</v>
      </c>
      <c r="B17" s="1" t="s">
        <v>12</v>
      </c>
      <c r="C17" s="1">
        <v>1235.0805775066397</v>
      </c>
      <c r="D17">
        <v>1088.1688938868569</v>
      </c>
      <c r="E17">
        <v>1496.5651657301744</v>
      </c>
      <c r="F17">
        <v>1620.5015481851985</v>
      </c>
      <c r="G17">
        <v>1246.5626316470107</v>
      </c>
      <c r="H17">
        <v>1351.5853429880051</v>
      </c>
      <c r="I17">
        <v>925.32619349927961</v>
      </c>
      <c r="J17">
        <v>636.08449824371746</v>
      </c>
      <c r="K17">
        <v>611.05682656910699</v>
      </c>
      <c r="L17">
        <v>737.92913061607703</v>
      </c>
      <c r="M17">
        <v>883.2946557674918</v>
      </c>
      <c r="N17">
        <v>918.39526159774539</v>
      </c>
    </row>
    <row r="18" spans="1:14" x14ac:dyDescent="0.25">
      <c r="A18" s="1" t="s">
        <v>12</v>
      </c>
      <c r="B18" s="1" t="s">
        <v>13</v>
      </c>
      <c r="C18" s="1">
        <v>1235.0805775066397</v>
      </c>
      <c r="D18">
        <v>1088.1688938868569</v>
      </c>
      <c r="E18">
        <v>1496.5651657301744</v>
      </c>
      <c r="F18">
        <v>1620.5015481851985</v>
      </c>
      <c r="G18">
        <v>1246.5626316470107</v>
      </c>
      <c r="H18">
        <v>1351.5853429880051</v>
      </c>
      <c r="I18">
        <v>925.32619349927961</v>
      </c>
      <c r="J18">
        <v>636.08449824371746</v>
      </c>
      <c r="K18">
        <v>611.05682656910699</v>
      </c>
      <c r="L18">
        <v>737.92913061607703</v>
      </c>
      <c r="M18">
        <v>883.2946557674918</v>
      </c>
      <c r="N18">
        <v>918.39526159774539</v>
      </c>
    </row>
    <row r="19" spans="1:14" x14ac:dyDescent="0.25">
      <c r="A19" s="1" t="s">
        <v>63</v>
      </c>
      <c r="B19" s="1" t="s">
        <v>10</v>
      </c>
      <c r="C19" s="1">
        <v>121.28924825616681</v>
      </c>
      <c r="D19">
        <v>83.428614027172486</v>
      </c>
      <c r="E19">
        <v>79.451629797541543</v>
      </c>
      <c r="F19">
        <v>71.099122649985787</v>
      </c>
      <c r="G19">
        <v>91.515826261742589</v>
      </c>
      <c r="H19">
        <v>116.80005967404141</v>
      </c>
      <c r="I19">
        <v>82.226167305860059</v>
      </c>
      <c r="J19">
        <v>66.450661004259899</v>
      </c>
      <c r="K19">
        <v>122.46688171677133</v>
      </c>
      <c r="L19">
        <v>129.04852054219702</v>
      </c>
      <c r="M19">
        <v>84.598998612177041</v>
      </c>
      <c r="N19">
        <v>74.252218086290426</v>
      </c>
    </row>
    <row r="20" spans="1:14" x14ac:dyDescent="0.25">
      <c r="A20" s="1" t="s">
        <v>14</v>
      </c>
      <c r="B20" s="1" t="s">
        <v>5</v>
      </c>
      <c r="C20" s="1">
        <v>29.119633013190818</v>
      </c>
      <c r="D20">
        <v>36.913621966343626</v>
      </c>
      <c r="E20">
        <v>47.169902477373235</v>
      </c>
      <c r="F20">
        <v>58.989676488761162</v>
      </c>
      <c r="G20">
        <v>52.625986196260627</v>
      </c>
      <c r="H20">
        <v>59.350369206831402</v>
      </c>
      <c r="I20">
        <v>66.467472998866441</v>
      </c>
      <c r="J20">
        <v>59.502473385963327</v>
      </c>
      <c r="K20">
        <v>45.929012538659791</v>
      </c>
      <c r="L20">
        <v>37.371218968910142</v>
      </c>
      <c r="M20">
        <v>56.682333372350122</v>
      </c>
      <c r="N20">
        <v>157.70420225636559</v>
      </c>
    </row>
    <row r="21" spans="1:14" x14ac:dyDescent="0.25">
      <c r="A21" s="1" t="s">
        <v>15</v>
      </c>
      <c r="B21" s="1" t="s">
        <v>14</v>
      </c>
      <c r="C21" s="1">
        <v>29.119633013190818</v>
      </c>
      <c r="D21">
        <v>28.856281966343627</v>
      </c>
      <c r="E21">
        <v>36.426782477373237</v>
      </c>
      <c r="F21">
        <v>41.166807111207177</v>
      </c>
      <c r="G21">
        <v>35.327043496315312</v>
      </c>
      <c r="H21">
        <v>34.317726267061076</v>
      </c>
      <c r="I21">
        <v>42.088402954307163</v>
      </c>
      <c r="J21">
        <v>40.383167086312895</v>
      </c>
      <c r="K21">
        <v>40.817830024458033</v>
      </c>
      <c r="L21">
        <v>36.028328968910145</v>
      </c>
      <c r="M21">
        <v>36.004150696940833</v>
      </c>
      <c r="N21">
        <v>33.722177630131903</v>
      </c>
    </row>
    <row r="22" spans="1:14" x14ac:dyDescent="0.25">
      <c r="A22" s="1" t="s">
        <v>64</v>
      </c>
      <c r="B22" s="1" t="s">
        <v>14</v>
      </c>
      <c r="C22" s="1"/>
      <c r="D22" s="1"/>
      <c r="E22" s="1"/>
      <c r="F22" s="1"/>
      <c r="G22">
        <v>5.8069170358566362</v>
      </c>
      <c r="H22">
        <v>7.8929843204082326</v>
      </c>
      <c r="I22">
        <v>7.4781141768152271</v>
      </c>
      <c r="J22">
        <v>6.6637609558366204</v>
      </c>
      <c r="K22">
        <v>3.7682925142017543</v>
      </c>
    </row>
    <row r="23" spans="1:14" x14ac:dyDescent="0.25">
      <c r="A23" s="1" t="s">
        <v>16</v>
      </c>
      <c r="B23" s="1" t="s">
        <v>14</v>
      </c>
      <c r="C23" s="1"/>
      <c r="D23" s="1">
        <v>8.0573399999999999</v>
      </c>
      <c r="E23" s="1">
        <v>10.743120000000001</v>
      </c>
      <c r="F23" s="1">
        <v>17.822869377553978</v>
      </c>
      <c r="G23" s="1">
        <v>2.6857800000000003</v>
      </c>
      <c r="H23" s="1">
        <v>1.3428900000000001</v>
      </c>
      <c r="I23" s="1">
        <v>1.3428900000000001</v>
      </c>
      <c r="J23" s="1">
        <v>1.3428900000000001</v>
      </c>
      <c r="K23" s="1">
        <v>1.3428900000000001</v>
      </c>
      <c r="L23" s="1">
        <v>1.3428900000000001</v>
      </c>
      <c r="M23">
        <v>20.678182675409296</v>
      </c>
      <c r="N23">
        <v>123.9820246262337</v>
      </c>
    </row>
    <row r="24" spans="1:14" x14ac:dyDescent="0.25">
      <c r="A24" s="1" t="s">
        <v>16</v>
      </c>
      <c r="B24" s="1" t="s">
        <v>64</v>
      </c>
      <c r="C24" s="1"/>
      <c r="D24" s="1"/>
      <c r="E24" s="1"/>
      <c r="F24" s="1"/>
      <c r="G24">
        <v>21.507100132802357</v>
      </c>
      <c r="H24">
        <v>29.233275260771229</v>
      </c>
      <c r="I24">
        <v>27.696719173389727</v>
      </c>
      <c r="J24">
        <v>24.680596132728223</v>
      </c>
      <c r="K24">
        <v>13.956638941487977</v>
      </c>
    </row>
    <row r="25" spans="1:14" x14ac:dyDescent="0.25">
      <c r="A25" s="1" t="s">
        <v>16</v>
      </c>
      <c r="B25" s="1" t="s">
        <v>170</v>
      </c>
      <c r="C25" s="1"/>
      <c r="D25" s="1"/>
      <c r="E25" s="1"/>
      <c r="F25" s="1"/>
      <c r="G25">
        <v>32.615724681809901</v>
      </c>
      <c r="H25">
        <v>58.50655044208181</v>
      </c>
      <c r="I25">
        <v>57.622466176829782</v>
      </c>
      <c r="J25">
        <v>41.157982754865955</v>
      </c>
    </row>
    <row r="26" spans="1:14" x14ac:dyDescent="0.25">
      <c r="A26" s="1" t="s">
        <v>17</v>
      </c>
      <c r="B26" s="1" t="s">
        <v>15</v>
      </c>
      <c r="C26" s="1">
        <v>29.119633013190818</v>
      </c>
      <c r="D26">
        <v>28.856281966343627</v>
      </c>
      <c r="E26">
        <v>36.426782477373237</v>
      </c>
      <c r="F26">
        <v>41.166807111207177</v>
      </c>
      <c r="G26">
        <v>35.327043496315312</v>
      </c>
      <c r="H26">
        <v>34.317726267061076</v>
      </c>
      <c r="I26">
        <v>42.088402954307163</v>
      </c>
      <c r="J26">
        <v>40.383167086312895</v>
      </c>
      <c r="K26">
        <v>40.817830024458033</v>
      </c>
      <c r="L26">
        <v>36.028328968910145</v>
      </c>
      <c r="M26">
        <v>36.004150696940833</v>
      </c>
      <c r="N26">
        <v>33.722177630131903</v>
      </c>
    </row>
    <row r="27" spans="1:14" x14ac:dyDescent="0.25">
      <c r="A27" s="1" t="s">
        <v>18</v>
      </c>
      <c r="B27" s="1" t="s">
        <v>17</v>
      </c>
      <c r="C27" s="1">
        <v>29.119633013190818</v>
      </c>
      <c r="D27">
        <v>28.856281966343627</v>
      </c>
      <c r="E27">
        <v>36.426782477373237</v>
      </c>
      <c r="F27">
        <v>41.166807111207177</v>
      </c>
      <c r="G27">
        <v>24.899278497020461</v>
      </c>
      <c r="H27">
        <v>25.453643875761102</v>
      </c>
      <c r="I27">
        <v>35.000481550752276</v>
      </c>
      <c r="J27">
        <v>33.944986327517398</v>
      </c>
      <c r="K27">
        <v>37.301537009653593</v>
      </c>
      <c r="L27">
        <v>36.028328968910145</v>
      </c>
      <c r="M27">
        <v>36.004150696940833</v>
      </c>
      <c r="N27">
        <v>33.722177630131903</v>
      </c>
    </row>
    <row r="28" spans="1:14" x14ac:dyDescent="0.25">
      <c r="A28" s="1" t="s">
        <v>19</v>
      </c>
      <c r="B28" s="1" t="s">
        <v>16</v>
      </c>
      <c r="C28" s="1">
        <v>19.014407137768568</v>
      </c>
      <c r="D28">
        <v>19.037422641839413</v>
      </c>
      <c r="E28">
        <v>51.46054997915229</v>
      </c>
      <c r="F28">
        <v>82.71093112700089</v>
      </c>
      <c r="G28">
        <v>81.882502575337227</v>
      </c>
      <c r="H28">
        <v>36.848912785259046</v>
      </c>
      <c r="K28">
        <v>8.9019055980699182</v>
      </c>
      <c r="L28">
        <v>16.347785159692368</v>
      </c>
      <c r="M28">
        <v>17.266170508515714</v>
      </c>
      <c r="N28">
        <v>56.83752462623368</v>
      </c>
    </row>
    <row r="29" spans="1:14" x14ac:dyDescent="0.25">
      <c r="A29" s="1" t="s">
        <v>20</v>
      </c>
      <c r="B29" s="1" t="s">
        <v>166</v>
      </c>
      <c r="C29" s="1"/>
      <c r="D29" s="1"/>
      <c r="E29" s="1"/>
      <c r="F29" s="1"/>
      <c r="G29">
        <v>38.621351849240185</v>
      </c>
      <c r="H29">
        <v>32.829934782592488</v>
      </c>
      <c r="I29">
        <v>26.251560753906993</v>
      </c>
      <c r="J29">
        <v>23.845113921464819</v>
      </c>
      <c r="K29">
        <v>13.023307462238657</v>
      </c>
      <c r="L29" s="1"/>
      <c r="M29" s="1"/>
      <c r="N29" s="1"/>
    </row>
    <row r="30" spans="1:14" x14ac:dyDescent="0.25">
      <c r="A30" s="1" t="s">
        <v>20</v>
      </c>
      <c r="B30" s="1" t="s">
        <v>167</v>
      </c>
      <c r="C30" s="1">
        <v>1.0937403419743268</v>
      </c>
      <c r="D30" s="1"/>
      <c r="E30" s="1"/>
      <c r="F30" s="1"/>
      <c r="G30">
        <v>12.027833249294483</v>
      </c>
      <c r="H30">
        <v>23.593286464736455</v>
      </c>
      <c r="I30">
        <v>16.58222512355113</v>
      </c>
      <c r="J30">
        <v>9.7151419909734109</v>
      </c>
      <c r="K30" s="1"/>
      <c r="L30" s="1"/>
      <c r="M30" s="1"/>
      <c r="N30">
        <v>41.126814762512737</v>
      </c>
    </row>
    <row r="31" spans="1:14" x14ac:dyDescent="0.25">
      <c r="A31" s="1" t="s">
        <v>21</v>
      </c>
      <c r="B31" s="1" t="s">
        <v>20</v>
      </c>
      <c r="C31" s="1">
        <v>4.8427069596564438</v>
      </c>
      <c r="D31">
        <v>9.5702247380349004</v>
      </c>
      <c r="E31">
        <v>26.748233765771026</v>
      </c>
      <c r="F31">
        <v>95.116409074219945</v>
      </c>
      <c r="G31">
        <v>32.545096638752511</v>
      </c>
      <c r="H31">
        <v>12.806641225984434</v>
      </c>
      <c r="I31">
        <v>5.4866557673009719</v>
      </c>
      <c r="J31">
        <v>4.2741850576218727</v>
      </c>
      <c r="K31">
        <v>3.706659303304181</v>
      </c>
      <c r="L31">
        <v>3.1661392898257454</v>
      </c>
      <c r="M31">
        <v>3.6745211720380158</v>
      </c>
      <c r="N31">
        <v>0.84011476251273809</v>
      </c>
    </row>
    <row r="32" spans="1:14" x14ac:dyDescent="0.25">
      <c r="A32" s="1" t="s">
        <v>165</v>
      </c>
      <c r="B32" s="1" t="s">
        <v>168</v>
      </c>
      <c r="C32" s="1">
        <v>17.920666795794244</v>
      </c>
      <c r="D32">
        <v>19.037422641839413</v>
      </c>
      <c r="E32">
        <v>51.46054997915229</v>
      </c>
      <c r="F32">
        <v>82.71093112700089</v>
      </c>
      <c r="G32">
        <v>120.50385442457741</v>
      </c>
      <c r="H32">
        <v>69.678847567851534</v>
      </c>
      <c r="I32">
        <v>26.251560753906993</v>
      </c>
      <c r="J32">
        <v>23.845113921464819</v>
      </c>
      <c r="K32">
        <v>21.925213060308575</v>
      </c>
      <c r="L32">
        <v>16.347785159692368</v>
      </c>
      <c r="M32">
        <v>17.266170508515714</v>
      </c>
      <c r="N32">
        <v>15.710709863720945</v>
      </c>
    </row>
    <row r="33" spans="1:14" x14ac:dyDescent="0.25">
      <c r="A33" s="1" t="s">
        <v>107</v>
      </c>
      <c r="B33" s="1" t="s">
        <v>5</v>
      </c>
      <c r="C33" s="1">
        <v>706.21590796035434</v>
      </c>
      <c r="D33">
        <v>560.30745723913321</v>
      </c>
      <c r="E33">
        <v>763.40423061807417</v>
      </c>
      <c r="F33">
        <v>742.18852616777122</v>
      </c>
      <c r="G33">
        <v>378.22013387727338</v>
      </c>
      <c r="K33">
        <v>198.07331513652977</v>
      </c>
      <c r="L33">
        <v>156.84678851988983</v>
      </c>
      <c r="M33">
        <v>280.27167365775205</v>
      </c>
      <c r="N33">
        <v>373.15764550655456</v>
      </c>
    </row>
    <row r="34" spans="1:14" x14ac:dyDescent="0.25">
      <c r="A34" s="1" t="s">
        <v>22</v>
      </c>
      <c r="B34" s="1" t="s">
        <v>0</v>
      </c>
      <c r="C34" s="1">
        <v>285.58545417804015</v>
      </c>
      <c r="D34">
        <v>357.05732639755047</v>
      </c>
      <c r="E34">
        <v>398.29087548617321</v>
      </c>
      <c r="F34">
        <v>363.16733415988193</v>
      </c>
      <c r="G34">
        <v>242.16215333940875</v>
      </c>
      <c r="H34">
        <v>902.79265098199278</v>
      </c>
      <c r="I34">
        <v>1025.5705436809335</v>
      </c>
      <c r="J34">
        <v>896.60171348043013</v>
      </c>
      <c r="K34">
        <v>428.0366496955204</v>
      </c>
      <c r="L34">
        <v>215.32752924699602</v>
      </c>
      <c r="M34">
        <v>285.52582169650134</v>
      </c>
      <c r="N34">
        <v>295.18086521653925</v>
      </c>
    </row>
    <row r="35" spans="1:14" x14ac:dyDescent="0.25">
      <c r="A35" s="1" t="s">
        <v>166</v>
      </c>
      <c r="B35" s="1" t="s">
        <v>17</v>
      </c>
      <c r="C35" s="1"/>
      <c r="G35">
        <v>10.427764999294849</v>
      </c>
      <c r="H35">
        <v>8.8640823912999718</v>
      </c>
      <c r="I35">
        <v>7.087921403554887</v>
      </c>
      <c r="J35">
        <v>6.438180758795502</v>
      </c>
      <c r="K35">
        <v>3.5162930148044378</v>
      </c>
    </row>
    <row r="36" spans="1:14" x14ac:dyDescent="0.25">
      <c r="A36" s="1" t="s">
        <v>168</v>
      </c>
      <c r="B36" s="1" t="s">
        <v>19</v>
      </c>
      <c r="C36" s="1"/>
      <c r="E36">
        <v>33.584773804794459</v>
      </c>
      <c r="F36">
        <v>82.71093112700089</v>
      </c>
      <c r="G36">
        <v>81.882502575337227</v>
      </c>
      <c r="H36">
        <v>33.829430934418127</v>
      </c>
      <c r="K36">
        <v>8.9019055980699182</v>
      </c>
      <c r="N36">
        <v>15.710709863720945</v>
      </c>
    </row>
    <row r="37" spans="1:14" x14ac:dyDescent="0.25">
      <c r="A37" s="1" t="s">
        <v>168</v>
      </c>
      <c r="B37" s="1" t="s">
        <v>169</v>
      </c>
      <c r="C37" s="1">
        <v>17.920666795794244</v>
      </c>
      <c r="D37">
        <v>19.037422641839413</v>
      </c>
      <c r="E37">
        <v>17.875776174357828</v>
      </c>
      <c r="G37">
        <v>38.621351849240185</v>
      </c>
      <c r="H37">
        <v>35.849416633433414</v>
      </c>
      <c r="I37">
        <v>26.251560753906993</v>
      </c>
      <c r="J37">
        <v>23.845113921464819</v>
      </c>
      <c r="K37">
        <v>13.023307462238657</v>
      </c>
      <c r="L37">
        <v>16.347785159692368</v>
      </c>
      <c r="M37">
        <v>17.266170508515714</v>
      </c>
    </row>
    <row r="38" spans="1:14" x14ac:dyDescent="0.25">
      <c r="A38" s="1" t="s">
        <v>171</v>
      </c>
      <c r="B38" s="1" t="s">
        <v>16</v>
      </c>
      <c r="C38" s="1"/>
      <c r="G38">
        <v>3.2475149773095104</v>
      </c>
      <c r="H38">
        <v>6.3701873454788434</v>
      </c>
      <c r="I38">
        <v>4.4772007833588052</v>
      </c>
      <c r="J38">
        <v>2.6230883375628213</v>
      </c>
    </row>
    <row r="39" spans="1:14" x14ac:dyDescent="0.25">
      <c r="A39" s="1" t="s">
        <v>172</v>
      </c>
      <c r="B39" s="1" t="s">
        <v>16</v>
      </c>
      <c r="C39" s="1"/>
      <c r="G39">
        <v>10.427764999294849</v>
      </c>
      <c r="H39">
        <v>8.8640823912999718</v>
      </c>
      <c r="I39">
        <v>7.087921403554887</v>
      </c>
      <c r="J39">
        <v>6.438180758795502</v>
      </c>
      <c r="K39">
        <v>3.5162930148044378</v>
      </c>
    </row>
    <row r="40" spans="1:14" x14ac:dyDescent="0.25">
      <c r="A40" s="1" t="s">
        <v>167</v>
      </c>
      <c r="B40" s="1" t="s">
        <v>171</v>
      </c>
      <c r="C40" s="1"/>
      <c r="G40">
        <v>12.027833249294483</v>
      </c>
      <c r="H40">
        <v>23.593286464736455</v>
      </c>
      <c r="I40">
        <v>16.58222512355113</v>
      </c>
      <c r="J40">
        <v>9.7151419909734109</v>
      </c>
    </row>
    <row r="41" spans="1:14" x14ac:dyDescent="0.25">
      <c r="A41" s="1" t="s">
        <v>167</v>
      </c>
      <c r="B41" s="1" t="s">
        <v>169</v>
      </c>
      <c r="C41">
        <v>1.0937403419743268</v>
      </c>
      <c r="N41">
        <v>41.126814762512737</v>
      </c>
    </row>
    <row r="42" spans="1:14" x14ac:dyDescent="0.25">
      <c r="A42" s="1" t="s">
        <v>170</v>
      </c>
      <c r="B42" s="1" t="s">
        <v>14</v>
      </c>
      <c r="G42">
        <v>8.8062456640886726</v>
      </c>
      <c r="H42">
        <v>15.796768619362091</v>
      </c>
      <c r="I42">
        <v>15.558065867744043</v>
      </c>
      <c r="J42">
        <v>11.11265534381381</v>
      </c>
    </row>
    <row r="43" spans="1:14" x14ac:dyDescent="0.25">
      <c r="A43" s="1" t="s">
        <v>169</v>
      </c>
      <c r="B43" s="1" t="s">
        <v>19</v>
      </c>
      <c r="C43">
        <v>19.014407137768568</v>
      </c>
      <c r="D43">
        <v>19.037422641839413</v>
      </c>
      <c r="E43">
        <v>17.875776174357828</v>
      </c>
      <c r="H43">
        <v>3.0194818508409216</v>
      </c>
      <c r="L43">
        <v>16.347785159692368</v>
      </c>
      <c r="M43">
        <v>17.266170508515714</v>
      </c>
      <c r="N43">
        <v>41.126814762512737</v>
      </c>
    </row>
    <row r="44" spans="1:14" x14ac:dyDescent="0.25">
      <c r="A44" s="1" t="s">
        <v>169</v>
      </c>
      <c r="B44" s="1" t="s">
        <v>172</v>
      </c>
      <c r="G44">
        <v>38.621351849240185</v>
      </c>
      <c r="H44">
        <v>32.829934782592488</v>
      </c>
      <c r="I44">
        <v>26.251560753906993</v>
      </c>
      <c r="J44">
        <v>23.845113921464819</v>
      </c>
      <c r="K44">
        <v>13.023307462238657</v>
      </c>
    </row>
    <row r="45" spans="1:14" x14ac:dyDescent="0.25">
      <c r="A45" s="1"/>
      <c r="B45" s="1"/>
    </row>
    <row r="46" spans="1:14" x14ac:dyDescent="0.25">
      <c r="A46" s="1"/>
      <c r="B4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="85" zoomScaleNormal="85" workbookViewId="0">
      <selection activeCell="M36" sqref="M36"/>
    </sheetView>
  </sheetViews>
  <sheetFormatPr defaultRowHeight="15" x14ac:dyDescent="0.25"/>
  <sheetData>
    <row r="1" spans="1:13" x14ac:dyDescent="0.25">
      <c r="A1" t="s">
        <v>82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</row>
    <row r="2" spans="1:13" x14ac:dyDescent="0.25">
      <c r="A2" s="1" t="s">
        <v>61</v>
      </c>
      <c r="B2" s="15">
        <f>demandReq!B2*810.714402</f>
        <v>1927.0000011156556</v>
      </c>
      <c r="C2" s="15">
        <f>demandReq!C2*810.714402</f>
        <v>1927.0000011156556</v>
      </c>
      <c r="D2" s="15">
        <f>demandReq!D2*810.714402</f>
        <v>1927.0000011156556</v>
      </c>
      <c r="E2" s="15">
        <f>demandReq!E2*810.714402</f>
        <v>7195.0000041656167</v>
      </c>
      <c r="F2" s="15">
        <f>demandReq!F2*810.714402</f>
        <v>7195.0000041656167</v>
      </c>
      <c r="G2" s="15">
        <f>demandReq!G2*810.714402</f>
        <v>7195.0000041656167</v>
      </c>
      <c r="H2" s="15">
        <f>demandReq!H2*810.714402</f>
        <v>7195.0000041656167</v>
      </c>
      <c r="I2" s="15">
        <f>demandReq!I2*810.714402</f>
        <v>7195.0000041656167</v>
      </c>
      <c r="J2" s="15">
        <f>demandReq!J2*810.714402</f>
        <v>7195.0000041656167</v>
      </c>
      <c r="K2" s="15">
        <f>demandReq!K2*810.714402</f>
        <v>7195.0000041656167</v>
      </c>
      <c r="L2" s="15">
        <f>demandReq!L2*810.714402</f>
        <v>1927.0000011156556</v>
      </c>
      <c r="M2" s="15">
        <f>demandReq!M2*810.714402</f>
        <v>1927.0000011156556</v>
      </c>
    </row>
    <row r="3" spans="1:13" x14ac:dyDescent="0.25">
      <c r="A3" s="1" t="s">
        <v>62</v>
      </c>
      <c r="B3" s="15">
        <f>demandReq!B3*810.714402</f>
        <v>1277.0000007393319</v>
      </c>
      <c r="C3" s="15">
        <f>demandReq!C3*810.714402</f>
        <v>787.0000004556415</v>
      </c>
      <c r="D3" s="15">
        <f>demandReq!D3*810.714402</f>
        <v>298.00000017253001</v>
      </c>
      <c r="E3" s="15">
        <f>demandReq!E3*810.714402</f>
        <v>2544.0000014728744</v>
      </c>
      <c r="F3" s="15">
        <f>demandReq!F3*810.714402</f>
        <v>34448.000019944011</v>
      </c>
      <c r="G3" s="15">
        <f>demandReq!G3*810.714402</f>
        <v>45953.000026604946</v>
      </c>
      <c r="H3" s="15">
        <f>demandReq!H3*810.714402</f>
        <v>48417.700028031904</v>
      </c>
      <c r="I3" s="15">
        <f>demandReq!I3*810.714402</f>
        <v>45416.650026294417</v>
      </c>
      <c r="J3" s="15">
        <f>demandReq!J3*810.714402</f>
        <v>35537.000020574502</v>
      </c>
      <c r="K3" s="15">
        <f>demandReq!K3*810.714402</f>
        <v>16691.000009663421</v>
      </c>
      <c r="L3" s="15">
        <f>demandReq!L3*810.714402</f>
        <v>4576.0000026493208</v>
      </c>
      <c r="M3" s="15">
        <f>demandReq!M3*810.714402</f>
        <v>1561.0000009037565</v>
      </c>
    </row>
    <row r="4" spans="1:13" x14ac:dyDescent="0.25">
      <c r="A4" s="1" t="s">
        <v>64</v>
      </c>
      <c r="B4" s="15">
        <f>demandReq!B4*810.714402</f>
        <v>0</v>
      </c>
      <c r="C4" s="15">
        <f>demandReq!C4*810.714402</f>
        <v>0</v>
      </c>
      <c r="D4" s="15">
        <f>demandReq!D4*810.714402</f>
        <v>0</v>
      </c>
      <c r="E4" s="15">
        <f>demandReq!E4*810.714402</f>
        <v>0</v>
      </c>
      <c r="F4" s="15">
        <f>demandReq!F4*810.714402</f>
        <v>1298.4023876057593</v>
      </c>
      <c r="G4" s="15">
        <f>demandReq!G4*810.714402</f>
        <v>1764.838316730152</v>
      </c>
      <c r="H4" s="15">
        <f>demandReq!H4*810.714402</f>
        <v>1672.0750859725358</v>
      </c>
      <c r="I4" s="15">
        <f>demandReq!I4*810.714402</f>
        <v>1489.9891081732883</v>
      </c>
      <c r="J4" s="15">
        <f>demandReq!J4*810.714402</f>
        <v>842.57446204665587</v>
      </c>
      <c r="K4" s="15">
        <f>demandReq!K4*810.714402</f>
        <v>0</v>
      </c>
      <c r="L4" s="15">
        <f>demandReq!L4*810.714402</f>
        <v>0</v>
      </c>
      <c r="M4" s="15">
        <f>demandReq!M4*810.714402</f>
        <v>0</v>
      </c>
    </row>
    <row r="5" spans="1:13" x14ac:dyDescent="0.25">
      <c r="A5" s="1" t="s">
        <v>166</v>
      </c>
      <c r="B5" s="15">
        <f>demandReq!B5*810.714402</f>
        <v>0</v>
      </c>
      <c r="C5" s="15">
        <f>demandReq!C5*810.714402</f>
        <v>0</v>
      </c>
      <c r="D5" s="15">
        <f>demandReq!D5*810.714402</f>
        <v>0</v>
      </c>
      <c r="E5" s="15">
        <f>demandReq!E5*810.714402</f>
        <v>0</v>
      </c>
      <c r="F5" s="15">
        <f>demandReq!F5*810.714402</f>
        <v>2331.6046860791539</v>
      </c>
      <c r="G5" s="15">
        <f>demandReq!G5*810.714402</f>
        <v>1981.9717880815604</v>
      </c>
      <c r="H5" s="15">
        <f>demandReq!H5*810.714402</f>
        <v>1584.8296121179228</v>
      </c>
      <c r="I5" s="15">
        <f>demandReq!I5*810.714402</f>
        <v>1439.5503186010935</v>
      </c>
      <c r="J5" s="15">
        <f>demandReq!J5*810.714402</f>
        <v>786.2284268488819</v>
      </c>
      <c r="K5" s="15">
        <f>demandReq!K5*810.714402</f>
        <v>0</v>
      </c>
      <c r="L5" s="15">
        <f>demandReq!L5*810.714402</f>
        <v>0</v>
      </c>
      <c r="M5" s="15">
        <f>demandReq!M5*810.714402</f>
        <v>0</v>
      </c>
    </row>
    <row r="6" spans="1:13" x14ac:dyDescent="0.25">
      <c r="A6" s="1" t="s">
        <v>171</v>
      </c>
      <c r="B6" s="15">
        <f>demandReq!B6*810.714402</f>
        <v>0</v>
      </c>
      <c r="C6" s="15">
        <f>demandReq!C6*810.714402</f>
        <v>0</v>
      </c>
      <c r="D6" s="15">
        <f>demandReq!D6*810.714402</f>
        <v>0</v>
      </c>
      <c r="E6" s="15">
        <f>demandReq!E6*810.714402</f>
        <v>0</v>
      </c>
      <c r="F6" s="15">
        <f>demandReq!F6*810.714402</f>
        <v>726.13078063411683</v>
      </c>
      <c r="G6" s="15">
        <f>demandReq!G6*810.714402</f>
        <v>1424.3472754636275</v>
      </c>
      <c r="H6" s="15">
        <f>demandReq!H6*810.714402</f>
        <v>1001.0833891732851</v>
      </c>
      <c r="I6" s="15">
        <f>demandReq!I6*810.714402</f>
        <v>586.51159287485177</v>
      </c>
      <c r="J6" s="15">
        <f>demandReq!J6*810.714402</f>
        <v>0</v>
      </c>
      <c r="K6" s="15">
        <f>demandReq!K6*810.714402</f>
        <v>0</v>
      </c>
      <c r="L6" s="15">
        <f>demandReq!L6*810.714402</f>
        <v>0</v>
      </c>
      <c r="M6" s="15">
        <f>demandReq!M6*810.714402</f>
        <v>0</v>
      </c>
    </row>
    <row r="7" spans="1:13" x14ac:dyDescent="0.25">
      <c r="A7" s="1" t="s">
        <v>172</v>
      </c>
      <c r="B7" s="15">
        <f>demandReq!B7*810.714402</f>
        <v>0</v>
      </c>
      <c r="C7" s="15">
        <f>demandReq!C7*810.714402</f>
        <v>0</v>
      </c>
      <c r="D7" s="15">
        <f>demandReq!D7*810.714402</f>
        <v>0</v>
      </c>
      <c r="E7" s="15">
        <f>demandReq!E7*810.714402</f>
        <v>0</v>
      </c>
      <c r="F7" s="15">
        <f>demandReq!F7*810.714402</f>
        <v>2331.6046860791539</v>
      </c>
      <c r="G7" s="15">
        <f>demandReq!G7*810.714402</f>
        <v>1981.9717880815604</v>
      </c>
      <c r="H7" s="15">
        <f>demandReq!H7*810.714402</f>
        <v>1584.8296121179228</v>
      </c>
      <c r="I7" s="15">
        <f>demandReq!I7*810.714402</f>
        <v>1439.5503186010935</v>
      </c>
      <c r="J7" s="15">
        <f>demandReq!J7*810.714402</f>
        <v>786.2284268488819</v>
      </c>
      <c r="K7" s="15">
        <f>demandReq!K7*810.714402</f>
        <v>0</v>
      </c>
      <c r="L7" s="15">
        <f>demandReq!L7*810.714402</f>
        <v>0</v>
      </c>
      <c r="M7" s="15">
        <f>demandReq!M7*810.714402</f>
        <v>0</v>
      </c>
    </row>
    <row r="8" spans="1:13" x14ac:dyDescent="0.25">
      <c r="A8" s="1" t="s">
        <v>170</v>
      </c>
      <c r="B8" s="15">
        <f>demandReq!B8*810.714402</f>
        <v>0</v>
      </c>
      <c r="C8" s="15">
        <f>demandReq!C8*810.714402</f>
        <v>0</v>
      </c>
      <c r="D8" s="15">
        <f>demandReq!D8*810.714402</f>
        <v>0</v>
      </c>
      <c r="E8" s="15">
        <f>demandReq!E8*810.714402</f>
        <v>0</v>
      </c>
      <c r="F8" s="15">
        <f>demandReq!F8*810.714402</f>
        <v>1969.0397375220718</v>
      </c>
      <c r="G8" s="15">
        <f>demandReq!G8*810.714402</f>
        <v>3532.0914635402146</v>
      </c>
      <c r="H8" s="15">
        <f>demandReq!H8*810.714402</f>
        <v>3478.7185255913573</v>
      </c>
      <c r="I8" s="15">
        <f>demandReq!I8*810.714402</f>
        <v>2484.7433056048867</v>
      </c>
      <c r="J8" s="15">
        <f>demandReq!J8*810.714402</f>
        <v>0</v>
      </c>
      <c r="K8" s="15">
        <f>demandReq!K8*810.714402</f>
        <v>0</v>
      </c>
      <c r="L8" s="15">
        <f>demandReq!L8*810.714402</f>
        <v>0</v>
      </c>
      <c r="M8" s="15">
        <f>demandReq!M8*810.714402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="85" zoomScaleNormal="85" workbookViewId="0">
      <selection activeCell="F13" sqref="F13"/>
    </sheetView>
  </sheetViews>
  <sheetFormatPr defaultRowHeight="15" x14ac:dyDescent="0.25"/>
  <sheetData>
    <row r="1" spans="1:13" x14ac:dyDescent="0.25"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 spans="1:13" x14ac:dyDescent="0.25">
      <c r="A2" s="1" t="s">
        <v>61</v>
      </c>
      <c r="B2">
        <v>2.3769159599999998</v>
      </c>
      <c r="C2">
        <v>2.3769159599999998</v>
      </c>
      <c r="D2">
        <v>2.3769159599999998</v>
      </c>
      <c r="E2">
        <v>8.8748886000000002</v>
      </c>
      <c r="F2">
        <v>8.8748886000000002</v>
      </c>
      <c r="G2">
        <v>8.8748886000000002</v>
      </c>
      <c r="H2">
        <v>8.8748886000000002</v>
      </c>
      <c r="I2">
        <v>8.8748886000000002</v>
      </c>
      <c r="J2">
        <v>8.8748886000000002</v>
      </c>
      <c r="K2">
        <v>8.8748886000000002</v>
      </c>
      <c r="L2">
        <v>2.3769159599999998</v>
      </c>
      <c r="M2">
        <v>2.3769159599999998</v>
      </c>
    </row>
    <row r="3" spans="1:13" x14ac:dyDescent="0.25">
      <c r="A3" s="1" t="s">
        <v>62</v>
      </c>
      <c r="B3">
        <v>1.57515396</v>
      </c>
      <c r="C3">
        <v>0.97074875999999999</v>
      </c>
      <c r="D3">
        <v>0.36757703999999997</v>
      </c>
      <c r="E3">
        <v>3.1379731200000003</v>
      </c>
      <c r="F3">
        <v>42.490919040000001</v>
      </c>
      <c r="G3">
        <v>56.682106439999998</v>
      </c>
      <c r="H3">
        <v>59.722264595999995</v>
      </c>
      <c r="I3">
        <v>56.020529441999997</v>
      </c>
      <c r="J3">
        <v>43.83417876</v>
      </c>
      <c r="K3">
        <v>20.588014680000001</v>
      </c>
      <c r="L3">
        <v>5.6444044800000004</v>
      </c>
      <c r="M3">
        <v>1.9254622800000001</v>
      </c>
    </row>
    <row r="4" spans="1:13" x14ac:dyDescent="0.25">
      <c r="A4" s="1" t="s">
        <v>64</v>
      </c>
      <c r="F4">
        <v>1.6015533761367167</v>
      </c>
      <c r="G4">
        <v>2.1768927656599741</v>
      </c>
      <c r="H4">
        <v>2.0624711758513152</v>
      </c>
      <c r="I4">
        <v>1.8378717640855335</v>
      </c>
      <c r="J4">
        <v>1.0392987468435968</v>
      </c>
    </row>
    <row r="5" spans="1:13" x14ac:dyDescent="0.25">
      <c r="A5" s="1" t="s">
        <v>166</v>
      </c>
      <c r="F5">
        <v>2.8759877465198329</v>
      </c>
      <c r="G5">
        <v>2.4447225597474467</v>
      </c>
      <c r="H5">
        <v>1.9548556288234324</v>
      </c>
      <c r="I5">
        <v>1.7756565259600428</v>
      </c>
      <c r="J5">
        <v>0.96979703938808515</v>
      </c>
    </row>
    <row r="6" spans="1:13" x14ac:dyDescent="0.25">
      <c r="A6" s="1" t="s">
        <v>171</v>
      </c>
      <c r="F6">
        <v>0.89566779477801473</v>
      </c>
      <c r="G6">
        <v>1.7569038763216982</v>
      </c>
      <c r="H6">
        <v>1.2348163381625545</v>
      </c>
      <c r="I6">
        <v>0.72345031916042346</v>
      </c>
    </row>
    <row r="7" spans="1:13" x14ac:dyDescent="0.25">
      <c r="A7" s="1" t="s">
        <v>172</v>
      </c>
      <c r="F7">
        <v>2.8759877465198329</v>
      </c>
      <c r="G7">
        <v>2.4447225597474467</v>
      </c>
      <c r="H7">
        <v>1.9548556288234324</v>
      </c>
      <c r="I7">
        <v>1.7756565259600428</v>
      </c>
      <c r="J7">
        <v>0.96979703938808515</v>
      </c>
    </row>
    <row r="8" spans="1:13" x14ac:dyDescent="0.25">
      <c r="A8" s="1" t="s">
        <v>170</v>
      </c>
      <c r="F8">
        <v>2.4287711340325639</v>
      </c>
      <c r="G8">
        <v>4.3567641759251918</v>
      </c>
      <c r="H8">
        <v>4.2909297244621509</v>
      </c>
      <c r="I8">
        <v>3.0648811708230723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N2" sqref="N2"/>
    </sheetView>
  </sheetViews>
  <sheetFormatPr defaultRowHeight="15" x14ac:dyDescent="0.25"/>
  <cols>
    <col min="13" max="13" width="13.28515625" bestFit="1" customWidth="1"/>
    <col min="14" max="14" width="58.28515625" bestFit="1" customWidth="1"/>
    <col min="15" max="15" width="59.28515625" bestFit="1" customWidth="1"/>
  </cols>
  <sheetData>
    <row r="1" spans="1:15" x14ac:dyDescent="0.25">
      <c r="A1" t="s">
        <v>82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t="s">
        <v>149</v>
      </c>
      <c r="O1" t="s">
        <v>148</v>
      </c>
    </row>
    <row r="2" spans="1:15" x14ac:dyDescent="0.25">
      <c r="A2" s="1" t="s">
        <v>0</v>
      </c>
      <c r="B2">
        <f>RR!B2*Q_Sim!$S$3</f>
        <v>3835.1061241175275</v>
      </c>
      <c r="C2">
        <f>RR!C2*Q_Sim!$S$3</f>
        <v>4794.8966556069499</v>
      </c>
      <c r="D2">
        <f>RR!D2*Q_Sim!$S$3</f>
        <v>5348.6189629422988</v>
      </c>
      <c r="E2">
        <f>RR!E2*Q_Sim!$S$3</f>
        <v>4876.6867415939978</v>
      </c>
      <c r="F2">
        <f>RR!F2*Q_Sim!$S$3</f>
        <v>3250.9347600989977</v>
      </c>
      <c r="G2">
        <f>RR!G2*Q_Sim!$S$3</f>
        <v>12122.232513151175</v>
      </c>
      <c r="H2">
        <f>RR!H2*Q_Sim!$S$3</f>
        <v>13770.747071489288</v>
      </c>
      <c r="I2">
        <f>RR!I2*Q_Sim!$S$3</f>
        <v>12039.094867382037</v>
      </c>
      <c r="J2">
        <f>RR!J2*Q_Sim!$S$3</f>
        <v>5747.2905030003285</v>
      </c>
      <c r="K2">
        <f>RR!K2*Q_Sim!$S$3</f>
        <v>2890.8353210104765</v>
      </c>
      <c r="L2">
        <f>RR!L2*Q_Sim!$S$3</f>
        <v>3834.3053238953871</v>
      </c>
      <c r="M2">
        <f>RR!M2*Q_Sim!$S$3</f>
        <v>3963.9621953872888</v>
      </c>
      <c r="N2" t="str">
        <f>"http://bearriverfellows.usu.edu/wash/2003/Reservoirs/"&amp;A2&amp;"R.jpg"</f>
        <v>http://bearriverfellows.usu.edu/wash/2003/Reservoirs/j1R.jpg</v>
      </c>
      <c r="O2" t="str">
        <f>"http://bearriverfellows.usu.edu/wash/2003/Reservoirs/"&amp;A2&amp;"S.jpg"</f>
        <v>http://bearriverfellows.usu.edu/wash/2003/Reservoirs/j1S.jpg</v>
      </c>
    </row>
    <row r="3" spans="1:15" x14ac:dyDescent="0.25">
      <c r="A3" s="1" t="s">
        <v>5</v>
      </c>
      <c r="B3">
        <f>RR!B3*Q_Sim!$S$3</f>
        <v>13819.744792317406</v>
      </c>
      <c r="C3">
        <f>RR!C3*Q_Sim!$S$3</f>
        <v>12947.635438421958</v>
      </c>
      <c r="D3">
        <f>RR!D3*Q_Sim!$S$3</f>
        <v>16537.007029036806</v>
      </c>
      <c r="E3">
        <f>RR!E3*Q_Sim!$S$3</f>
        <v>15541.226752477818</v>
      </c>
      <c r="F3">
        <f>RR!F3*Q_Sim!$S$3</f>
        <v>12689.11759794399</v>
      </c>
      <c r="G3">
        <f>RR!G3*Q_Sim!$S$3</f>
        <v>17281.615535133442</v>
      </c>
      <c r="H3">
        <f>RR!H3*Q_Sim!$S$3</f>
        <v>14901.298016116451</v>
      </c>
      <c r="I3">
        <f>RR!I3*Q_Sim!$S$3</f>
        <v>12323.151546073723</v>
      </c>
      <c r="J3">
        <f>RR!J3*Q_Sim!$S$3</f>
        <v>8290.8881220650856</v>
      </c>
      <c r="K3">
        <f>RR!K3*Q_Sim!$S$3</f>
        <v>4659.7948086594624</v>
      </c>
      <c r="L3">
        <f>RR!L3*Q_Sim!$S$3</f>
        <v>8556.3952984231855</v>
      </c>
      <c r="M3">
        <f>RR!M3*Q_Sim!$S$3</f>
        <v>11208.110181822294</v>
      </c>
      <c r="N3" s="23" t="str">
        <f>"http://bearriverfellows.usu.edu/wash/2003/Reservoirs/"&amp;A3&amp;"R.jpg"</f>
        <v>http://bearriverfellows.usu.edu/wash/2003/Reservoirs/j7R.jpg</v>
      </c>
      <c r="O3" s="23" t="str">
        <f>"http://bearriverfellows.usu.edu/wash/2003/Reservoirs/"&amp;A3&amp;"S.jpg"</f>
        <v>http://bearriverfellows.usu.edu/wash/2003/Reservoirs/j7S.jpg</v>
      </c>
    </row>
    <row r="4" spans="1:15" x14ac:dyDescent="0.25">
      <c r="A4" s="1" t="s">
        <v>9</v>
      </c>
      <c r="B4">
        <f>RR!B4*Q_Sim!$S$3</f>
        <v>13743.049533761417</v>
      </c>
      <c r="C4">
        <f>RR!C4*Q_Sim!$S$3</f>
        <v>12900.369057463804</v>
      </c>
      <c r="D4">
        <f>RR!D4*Q_Sim!$S$3</f>
        <v>16519.109466742608</v>
      </c>
      <c r="E4">
        <f>RR!E4*Q_Sim!$S$3</f>
        <v>15111.615075374119</v>
      </c>
      <c r="F4">
        <f>RR!F4*Q_Sim!$S$3</f>
        <v>7029.3456177993003</v>
      </c>
      <c r="G4">
        <f>RR!G4*Q_Sim!$S$3</f>
        <v>9737.1307012217567</v>
      </c>
      <c r="H4">
        <f>RR!H4*Q_Sim!$S$3</f>
        <v>6940.0783629639591</v>
      </c>
      <c r="I4">
        <f>RR!I4*Q_Sim!$S$3</f>
        <v>4865.7600629156741</v>
      </c>
      <c r="J4">
        <f>RR!J4*Q_Sim!$S$3</f>
        <v>2470.7956044478487</v>
      </c>
      <c r="K4">
        <f>RR!K4*Q_Sim!$S$3</f>
        <v>1899.9452076136445</v>
      </c>
      <c r="L4">
        <f>RR!L4*Q_Sim!$S$3</f>
        <v>8281.565617019749</v>
      </c>
      <c r="M4">
        <f>RR!M4*Q_Sim!$S$3</f>
        <v>11114.35818604634</v>
      </c>
      <c r="N4" s="23" t="str">
        <f>"http://bearriverfellows.usu.edu/wash/2003/Reservoirs/"&amp;A4&amp;"R.jpg"</f>
        <v>http://bearriverfellows.usu.edu/wash/2003/Reservoirs/j17R.jpg</v>
      </c>
      <c r="O4" s="23" t="str">
        <f>"http://bearriverfellows.usu.edu/wash/2003/Reservoirs/"&amp;A4&amp;"S.jpg"</f>
        <v>http://bearriverfellows.usu.edu/wash/2003/Reservoirs/j17S.jpg</v>
      </c>
    </row>
    <row r="5" spans="1:15" x14ac:dyDescent="0.25">
      <c r="A5" s="1" t="s">
        <v>16</v>
      </c>
      <c r="B5">
        <f>RR!B5*Q_Sim!$S$3*3</f>
        <v>0</v>
      </c>
      <c r="C5">
        <f>RR!C5*Q_Sim!$S$3</f>
        <v>108.20142807004771</v>
      </c>
      <c r="D5">
        <f>RR!D5*Q_Sim!$S$3</f>
        <v>144.26857076006362</v>
      </c>
      <c r="E5">
        <f>RR!E5*Q_Sim!$S$3</f>
        <v>239.34200604135643</v>
      </c>
      <c r="F5">
        <f>RR!F5*Q_Sim!$S$3</f>
        <v>762.87858866673537</v>
      </c>
      <c r="G5">
        <f>RR!G5*Q_Sim!$S$3</f>
        <v>1196.2852573438333</v>
      </c>
      <c r="H5">
        <f>RR!H5*Q_Sim!$S$3</f>
        <v>1163.7786555374144</v>
      </c>
      <c r="I5">
        <f>RR!I5*Q_Sim!$S$3</f>
        <v>902.17501973122262</v>
      </c>
      <c r="J5">
        <f>RR!J5*Q_Sim!$S$3</f>
        <v>205.45625234482159</v>
      </c>
      <c r="K5">
        <f>RR!K5*Q_Sim!$S$3</f>
        <v>18.033571345007953</v>
      </c>
      <c r="L5">
        <f>RR!L5*Q_Sim!$S$3*2</f>
        <v>555.37159791509498</v>
      </c>
      <c r="M5">
        <f>RR!M5*Q_Sim!$S$3*0.5</f>
        <v>832.47275897345207</v>
      </c>
      <c r="N5" s="23" t="str">
        <f>"http://bearriverfellows.usu.edu/wash/2003/Reservoirs/"&amp;A5&amp;"R.jpg"</f>
        <v>http://bearriverfellows.usu.edu/wash/2003/Reservoirs/j29R.jpg</v>
      </c>
      <c r="O5" s="23" t="str">
        <f>"http://bearriverfellows.usu.edu/wash/2003/Reservoirs/"&amp;A5&amp;"S.jpg"</f>
        <v>http://bearriverfellows.usu.edu/wash/2003/Reservoirs/j29S.jpg</v>
      </c>
    </row>
    <row r="6" spans="1:15" x14ac:dyDescent="0.25">
      <c r="A6" s="1" t="s">
        <v>20</v>
      </c>
      <c r="B6">
        <f>RR!B6*Q_Sim!$S$3</f>
        <v>14.687758855831392</v>
      </c>
      <c r="C6">
        <f>RR!C6*Q_Sim!$S$3</f>
        <v>0</v>
      </c>
      <c r="D6">
        <f>RR!D6*Q_Sim!$S$3</f>
        <v>0</v>
      </c>
      <c r="E6">
        <f>RR!E6*Q_Sim!$S$3</f>
        <v>0</v>
      </c>
      <c r="F6">
        <f>RR!F6*Q_Sim!$S$3</f>
        <v>680.16419292789317</v>
      </c>
      <c r="G6">
        <f>RR!G6*Q_Sim!$S$3</f>
        <v>757.70330099924411</v>
      </c>
      <c r="H6">
        <f>RR!H6*Q_Sim!$S$3</f>
        <v>575.21176983813643</v>
      </c>
      <c r="I6">
        <f>RR!I6*Q_Sim!$S$3</f>
        <v>450.67821590277669</v>
      </c>
      <c r="J6">
        <f>RR!J6*Q_Sim!$S$3</f>
        <v>174.8890409998252</v>
      </c>
      <c r="K6">
        <f>RR!K6*Q_Sim!$S$3</f>
        <v>0</v>
      </c>
      <c r="L6">
        <f>RR!L6*Q_Sim!$S$3</f>
        <v>0</v>
      </c>
      <c r="M6">
        <f>RR!M6*Q_Sim!$S$3</f>
        <v>552.28897989611937</v>
      </c>
      <c r="N6" s="23" t="str">
        <f>"http://bearriverfellows.usu.edu/wash/2003/Reservoirs/"&amp;A6&amp;"R.jpg"</f>
        <v>http://bearriverfellows.usu.edu/wash/2003/Reservoirs/j33R.jpg</v>
      </c>
      <c r="O6" s="23" t="str">
        <f>"http://bearriverfellows.usu.edu/wash/2003/Reservoirs/"&amp;A6&amp;"S.jpg"</f>
        <v>http://bearriverfellows.usu.edu/wash/2003/Reservoirs/j33S.jpg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Charts</vt:lpstr>
      </vt:variant>
      <vt:variant>
        <vt:i4>7</vt:i4>
      </vt:variant>
    </vt:vector>
  </HeadingPairs>
  <TitlesOfParts>
    <vt:vector size="46" baseType="lpstr">
      <vt:lpstr>Z</vt:lpstr>
      <vt:lpstr>Q_cfs_upload</vt:lpstr>
      <vt:lpstr>Bird Refuge</vt:lpstr>
      <vt:lpstr>Q_Analysis_Cfs</vt:lpstr>
      <vt:lpstr>Q_Sim</vt:lpstr>
      <vt:lpstr>Q</vt:lpstr>
      <vt:lpstr>demandReq_acft</vt:lpstr>
      <vt:lpstr>demandReq</vt:lpstr>
      <vt:lpstr>RR_cfs</vt:lpstr>
      <vt:lpstr>RR</vt:lpstr>
      <vt:lpstr>WSI</vt:lpstr>
      <vt:lpstr>WSI_sim</vt:lpstr>
      <vt:lpstr>W_sim</vt:lpstr>
      <vt:lpstr>W</vt:lpstr>
      <vt:lpstr>FCI_upload</vt:lpstr>
      <vt:lpstr>FCI</vt:lpstr>
      <vt:lpstr>F_sim</vt:lpstr>
      <vt:lpstr>F</vt:lpstr>
      <vt:lpstr>FCI_sim</vt:lpstr>
      <vt:lpstr>RSI_upload</vt:lpstr>
      <vt:lpstr>RSI</vt:lpstr>
      <vt:lpstr>RSI_sim</vt:lpstr>
      <vt:lpstr>R_sim</vt:lpstr>
      <vt:lpstr>R</vt:lpstr>
      <vt:lpstr>Habitat_tradeoff</vt:lpstr>
      <vt:lpstr>WD</vt:lpstr>
      <vt:lpstr>Cmax</vt:lpstr>
      <vt:lpstr>Stacked_Habitat</vt:lpstr>
      <vt:lpstr>Stacked_Habitat-acre</vt:lpstr>
      <vt:lpstr>STOR_acft</vt:lpstr>
      <vt:lpstr>STOR</vt:lpstr>
      <vt:lpstr>STOR_MaxMin</vt:lpstr>
      <vt:lpstr>Hyrum_BOR_Data</vt:lpstr>
      <vt:lpstr>FlowMarginal</vt:lpstr>
      <vt:lpstr>FlowMarginal_US</vt:lpstr>
      <vt:lpstr>Length</vt:lpstr>
      <vt:lpstr>C</vt:lpstr>
      <vt:lpstr>WetlandsArea</vt:lpstr>
      <vt:lpstr>Porcupine releases</vt:lpstr>
      <vt:lpstr>Hyrum-InflowReleases</vt:lpstr>
      <vt:lpstr>Hyrum-Storage</vt:lpstr>
      <vt:lpstr>Comparison-HyrumReleases</vt:lpstr>
      <vt:lpstr>Comparison-HyrumStorage</vt:lpstr>
      <vt:lpstr>Porupine-InflowReleases</vt:lpstr>
      <vt:lpstr>Porcupine-Storage</vt:lpstr>
      <vt:lpstr>Comparison-StorageReleases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</dc:creator>
  <cp:lastModifiedBy>Ayman</cp:lastModifiedBy>
  <dcterms:created xsi:type="dcterms:W3CDTF">2016-05-14T23:48:05Z</dcterms:created>
  <dcterms:modified xsi:type="dcterms:W3CDTF">2017-03-28T17:50:26Z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28731dd4-4a7e-4b7a-b568-191a8f4b534e</vt:lpwstr>
  </property>
</Properties>
</file>