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lafifi\Desktop\USU\Thesis\First Paper\For GitHub\"/>
    </mc:Choice>
  </mc:AlternateContent>
  <xr:revisionPtr revIDLastSave="0" documentId="13_ncr:1_{42AB7D44-289B-4EDF-ABC4-CC642FD99C7D}" xr6:coauthVersionLast="36" xr6:coauthVersionMax="36" xr10:uidLastSave="{00000000-0000-0000-0000-000000000000}"/>
  <bookViews>
    <workbookView xWindow="0" yWindow="0" windowWidth="11640" windowHeight="4860" activeTab="3" xr2:uid="{00000000-000D-0000-FFFF-FFFF00000000}"/>
  </bookViews>
  <sheets>
    <sheet name="WASH" sheetId="1" r:id="rId1"/>
    <sheet name="SumDemand" sheetId="3" r:id="rId2"/>
    <sheet name="DValue" sheetId="5" r:id="rId3"/>
    <sheet name="Analysis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4" l="1"/>
  <c r="B19" i="4"/>
  <c r="B18" i="4"/>
  <c r="B20" i="4" l="1"/>
  <c r="L1" i="4"/>
  <c r="L2" i="4"/>
  <c r="C12" i="4" s="1"/>
  <c r="L3" i="4"/>
  <c r="C13" i="4" s="1"/>
  <c r="C1" i="4" l="1"/>
  <c r="D1" i="4"/>
  <c r="E1" i="4"/>
  <c r="F1" i="4"/>
  <c r="G1" i="4"/>
  <c r="H1" i="4"/>
  <c r="I1" i="4"/>
  <c r="J1" i="4"/>
  <c r="K1" i="4"/>
  <c r="B1" i="4"/>
  <c r="C2" i="4" l="1"/>
  <c r="D2" i="4"/>
  <c r="E2" i="4"/>
  <c r="F2" i="4"/>
  <c r="G2" i="4"/>
  <c r="H2" i="4"/>
  <c r="I2" i="4"/>
  <c r="J2" i="4"/>
  <c r="K2" i="4"/>
  <c r="B8" i="4" s="1"/>
  <c r="B12" i="4" s="1"/>
  <c r="B2" i="4"/>
  <c r="C3" i="4"/>
  <c r="C4" i="4" s="1"/>
  <c r="D3" i="4"/>
  <c r="D4" i="4" s="1"/>
  <c r="E3" i="4"/>
  <c r="E4" i="4" s="1"/>
  <c r="F3" i="4"/>
  <c r="F4" i="4" s="1"/>
  <c r="G3" i="4"/>
  <c r="G4" i="4" s="1"/>
  <c r="H3" i="4"/>
  <c r="H4" i="4" s="1"/>
  <c r="I3" i="4"/>
  <c r="I4" i="4" s="1"/>
  <c r="J3" i="4"/>
  <c r="J4" i="4" s="1"/>
  <c r="K3" i="4"/>
  <c r="K4" i="4" s="1"/>
  <c r="B3" i="4"/>
  <c r="B4" i="4" s="1"/>
  <c r="B13" i="4" l="1"/>
  <c r="B15" i="4"/>
</calcChain>
</file>

<file path=xl/sharedStrings.xml><?xml version="1.0" encoding="utf-8"?>
<sst xmlns="http://schemas.openxmlformats.org/spreadsheetml/2006/main" count="62" uniqueCount="36">
  <si>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</si>
  <si>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</si>
  <si>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</si>
  <si>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</si>
  <si>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</si>
  <si>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</si>
  <si>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</si>
  <si>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</si>
  <si>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</si>
  <si>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</si>
  <si>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</si>
  <si>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</si>
  <si>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</si>
  <si>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Demand (Thousand ac-ft)</t>
  </si>
  <si>
    <t>WASH (Thousand acres)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</si>
  <si>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</si>
  <si>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</si>
  <si>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</si>
  <si>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</si>
  <si>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</si>
  <si>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</si>
  <si>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</si>
  <si>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</si>
  <si>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</si>
  <si>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</si>
  <si>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</si>
  <si>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</si>
  <si>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</si>
  <si>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</si>
  <si>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</si>
  <si>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</si>
  <si>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</si>
  <si>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WASH</t>
  </si>
  <si>
    <t>Demand</t>
  </si>
  <si>
    <t>Optimal</t>
  </si>
  <si>
    <t>Additional Area - Th.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</si>
</sst>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20% Demand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Analysis!$I$2</c:f>
              <c:numCache>
                <c:formatCode>General</c:formatCode>
                <c:ptCount val="1"/>
                <c:pt idx="0">
                  <c:v>268.82021221330734</c:v>
                </c:pt>
              </c:numCache>
            </c:numRef>
          </c:xVal>
          <c:yVal>
            <c:numRef>
              <c:f>Analysis!$I$3</c:f>
              <c:numCache>
                <c:formatCode>General</c:formatCode>
                <c:ptCount val="1"/>
                <c:pt idx="0">
                  <c:v>248.84129306525332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8-4F74-A497-CFFEDAC9CE6A}"/>
            </c:ext>
          </c:extLst>
        </c:ser>
        <c:ser>
          <c:idx val="0"/>
          <c:order val="1"/>
          <c:tx>
            <c:strRef>
              <c:f>Analysis!$A$3</c:f>
              <c:strCache>
                <c:ptCount val="1"/>
                <c:pt idx="0">
                  <c:v>WASH (Thousand acres)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Analysis!$B$2:$K$2</c:f>
              <c:numCache>
                <c:formatCode>General</c:formatCode>
                <c:ptCount val="10"/>
                <c:pt idx="0">
                  <c:v>33.602526526663418</c:v>
                </c:pt>
                <c:pt idx="1">
                  <c:v>67.205053053326836</c:v>
                </c:pt>
                <c:pt idx="2">
                  <c:v>100.80757957999027</c:v>
                </c:pt>
                <c:pt idx="3">
                  <c:v>134.41010610665367</c:v>
                </c:pt>
                <c:pt idx="4">
                  <c:v>168.01263263331717</c:v>
                </c:pt>
                <c:pt idx="5">
                  <c:v>201.61515915998055</c:v>
                </c:pt>
                <c:pt idx="6">
                  <c:v>235.21768568664393</c:v>
                </c:pt>
                <c:pt idx="7">
                  <c:v>268.82021221330734</c:v>
                </c:pt>
                <c:pt idx="8">
                  <c:v>302.4227387399709</c:v>
                </c:pt>
                <c:pt idx="9">
                  <c:v>336.02526526663434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251.2092693247466</c:v>
                </c:pt>
                <c:pt idx="1">
                  <c:v>250.91602955121513</c:v>
                </c:pt>
                <c:pt idx="2">
                  <c:v>250.62565895984068</c:v>
                </c:pt>
                <c:pt idx="3">
                  <c:v>250.3291668844555</c:v>
                </c:pt>
                <c:pt idx="4">
                  <c:v>250.01086408342442</c:v>
                </c:pt>
                <c:pt idx="5">
                  <c:v>249.65831525416286</c:v>
                </c:pt>
                <c:pt idx="6">
                  <c:v>249.26604967326475</c:v>
                </c:pt>
                <c:pt idx="7">
                  <c:v>248.84129306525332</c:v>
                </c:pt>
                <c:pt idx="8">
                  <c:v>248.41859760347742</c:v>
                </c:pt>
                <c:pt idx="9">
                  <c:v>247.93396682443475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3-4ED6-B963-F0C36F46394B}"/>
            </c:ext>
          </c:extLst>
        </c:ser>
        <c:ser>
          <c:idx val="1"/>
          <c:order val="2"/>
          <c:tx>
            <c:v>Current Conditions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453365138614338"/>
                  <c:y val="-2.009437650080973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117278-6B53-4230-B8AE-D6FF23BE06D3}" type="SERIESNAME">
                      <a:rPr lang="en-US"/>
                      <a:pPr>
                        <a:defRPr sz="1200"/>
                      </a:pPr>
                      <a:t>[SERIES NAME]</a:t>
                    </a:fld>
                    <a:r>
                      <a:rPr lang="en-US"/>
                      <a:t> in 2003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4641266615866567"/>
                      <c:h val="8.601077790808063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3D4-4CD3-B8A2-94ED580EC9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Analysis!$B$8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Analysis!$B$9</c:f>
              <c:numCache>
                <c:formatCode>General</c:formatCode>
                <c:ptCount val="1"/>
                <c:pt idx="0">
                  <c:v>244.842142815421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8-4F74-A497-CFFEDAC9CE6A}"/>
            </c:ext>
          </c:extLst>
        </c:ser>
        <c:ser>
          <c:idx val="3"/>
          <c:order val="3"/>
          <c:tx>
            <c:v>Model Recommended for 2003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8366379046083989"/>
                  <c:y val="-0.23337884626123864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2688319289682055"/>
                      <c:h val="8.70941531244764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20B-4D8C-A877-832D112F04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Analysis!$B$12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Analysis!$B$13</c:f>
              <c:numCache>
                <c:formatCode>General</c:formatCode>
                <c:ptCount val="1"/>
                <c:pt idx="0">
                  <c:v>247.93396682443475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B-4D8C-A877-832D112F04FC}"/>
            </c:ext>
          </c:extLst>
        </c:ser>
        <c:ser>
          <c:idx val="4"/>
          <c:order val="4"/>
          <c:tx>
            <c:v>2005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333333333333132E-2"/>
                  <c:y val="1.38888888888889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/>
                      <a:t>Dry year: </a:t>
                    </a:r>
                    <a:fld id="{8F5DC2DF-D299-40D9-AB23-72F3097389C1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 sz="12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44444444444446"/>
                      <c:h val="0.169444444444444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0F6-4A8D-921D-97982BA28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Analysis!$B$18</c:f>
              <c:numCache>
                <c:formatCode>General</c:formatCode>
                <c:ptCount val="1"/>
                <c:pt idx="0">
                  <c:v>246.918322226583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6-4A8D-921D-97982BA28CC8}"/>
            </c:ext>
          </c:extLst>
        </c:ser>
        <c:ser>
          <c:idx val="5"/>
          <c:order val="5"/>
          <c:tx>
            <c:v>2006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000000000000001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Wet year: </a:t>
                    </a:r>
                    <a:fld id="{D77E5C40-7516-43B6-BAFC-03743B224444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0F6-4A8D-921D-97982BA28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Analysis!$B$19</c:f>
              <c:numCache>
                <c:formatCode>General</c:formatCode>
                <c:ptCount val="1"/>
                <c:pt idx="0">
                  <c:v>252.45150591793498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6-4A8D-921D-97982BA2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12296"/>
        <c:axId val="67191459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110% Demand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0"/>
                        <c:y val="-9.219858156028375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C96-4FC5-86F0-3195C2634641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Analysis!$C$12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Analysis!$C$13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C96-4FC5-86F0-3195C26346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v>%Demand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Analysis!$B$1:$K$1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251.2092693247466</c:v>
                </c:pt>
                <c:pt idx="1">
                  <c:v>250.91602955121513</c:v>
                </c:pt>
                <c:pt idx="2">
                  <c:v>250.62565895984068</c:v>
                </c:pt>
                <c:pt idx="3">
                  <c:v>250.3291668844555</c:v>
                </c:pt>
                <c:pt idx="4">
                  <c:v>250.01086408342442</c:v>
                </c:pt>
                <c:pt idx="5">
                  <c:v>249.65831525416286</c:v>
                </c:pt>
                <c:pt idx="6">
                  <c:v>249.26604967326475</c:v>
                </c:pt>
                <c:pt idx="7">
                  <c:v>248.84129306525332</c:v>
                </c:pt>
                <c:pt idx="8">
                  <c:v>248.41859760347742</c:v>
                </c:pt>
                <c:pt idx="9">
                  <c:v>247.93396682443475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2-4AE6-8458-E857DB26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4944"/>
        <c:axId val="633304784"/>
      </c:scatterChart>
      <c:valAx>
        <c:axId val="671912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Annual Urban and</a:t>
                </a:r>
                <a:r>
                  <a:rPr lang="en-US" sz="1200" baseline="0"/>
                  <a:t> Agricultual </a:t>
                </a:r>
                <a:r>
                  <a:rPr lang="en-US" sz="1200"/>
                  <a:t>Demand (Thousand acre-ft)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4592"/>
        <c:crosses val="autoZero"/>
        <c:crossBetween val="midCat"/>
      </c:valAx>
      <c:valAx>
        <c:axId val="67191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Watershed Area of Suitable Habitat (WASH; Thousand 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2296"/>
        <c:crosses val="autoZero"/>
        <c:crossBetween val="midCat"/>
      </c:valAx>
      <c:valAx>
        <c:axId val="633304784"/>
        <c:scaling>
          <c:orientation val="minMax"/>
          <c:max val="253"/>
          <c:min val="244"/>
        </c:scaling>
        <c:delete val="1"/>
        <c:axPos val="r"/>
        <c:numFmt formatCode="General" sourceLinked="1"/>
        <c:majorTickMark val="out"/>
        <c:minorTickMark val="none"/>
        <c:tickLblPos val="nextTo"/>
        <c:crossAx val="633294944"/>
        <c:crosses val="max"/>
        <c:crossBetween val="midCat"/>
      </c:valAx>
      <c:valAx>
        <c:axId val="6332949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Percentage of Annual Demand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3047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4</xdr:row>
      <xdr:rowOff>123825</xdr:rowOff>
    </xdr:from>
    <xdr:to>
      <xdr:col>14</xdr:col>
      <xdr:colOff>457200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213995</xdr:colOff>
      <xdr:row>48</xdr:row>
      <xdr:rowOff>78106</xdr:rowOff>
    </xdr:from>
    <xdr:to>
      <xdr:col>21</xdr:col>
      <xdr:colOff>213995</xdr:colOff>
      <xdr:row>60</xdr:row>
      <xdr:rowOff>115571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14025245" y="9222106"/>
          <a:ext cx="0" cy="2323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213995</xdr:colOff>
      <xdr:row>50</xdr:row>
      <xdr:rowOff>78106</xdr:rowOff>
    </xdr:from>
    <xdr:to>
      <xdr:col>21</xdr:col>
      <xdr:colOff>213995</xdr:colOff>
      <xdr:row>62</xdr:row>
      <xdr:rowOff>115571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4025245" y="9603106"/>
          <a:ext cx="0" cy="2323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"/>
  <sheetViews>
    <sheetView workbookViewId="0">
      <selection activeCell="J2" sqref="J2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v>1016.6078468552112</v>
      </c>
      <c r="B2">
        <v>1015.4211475921486</v>
      </c>
      <c r="C2">
        <v>1014.2460594973473</v>
      </c>
      <c r="D2">
        <v>1013.0461986356157</v>
      </c>
      <c r="E2">
        <v>1011.7580728985599</v>
      </c>
      <c r="F2">
        <v>1010.3313584019559</v>
      </c>
      <c r="G2">
        <v>1008.7439159136109</v>
      </c>
      <c r="H2">
        <v>1007.0249869032732</v>
      </c>
      <c r="I2">
        <v>1005.314399055832</v>
      </c>
      <c r="J2">
        <v>1003.3531678714628</v>
      </c>
      <c r="K2">
        <v>951.87162947137222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2"/>
  <sheetViews>
    <sheetView workbookViewId="0">
      <selection activeCell="L9" sqref="L9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v>41.448044396112032</v>
      </c>
      <c r="B2">
        <v>82.896088792224063</v>
      </c>
      <c r="C2">
        <v>124.34413318833613</v>
      </c>
      <c r="D2">
        <v>165.79217758444813</v>
      </c>
      <c r="E2">
        <v>207.24022198056028</v>
      </c>
      <c r="F2">
        <v>248.68826637667226</v>
      </c>
      <c r="G2">
        <v>290.13631077278427</v>
      </c>
      <c r="H2">
        <v>331.58435516889625</v>
      </c>
      <c r="I2">
        <v>373.03239956500846</v>
      </c>
      <c r="J2">
        <v>414.48044396112056</v>
      </c>
      <c r="K2">
        <v>418.62524840073155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D2"/>
  <sheetViews>
    <sheetView workbookViewId="0"/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</row>
    <row r="2" spans="1:30" x14ac:dyDescent="0.25">
      <c r="A2">
        <v>0.1</v>
      </c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  <c r="I2">
        <v>0.9</v>
      </c>
      <c r="J2">
        <v>1</v>
      </c>
      <c r="K2">
        <v>1.01</v>
      </c>
      <c r="L2">
        <v>1.02</v>
      </c>
      <c r="M2">
        <v>1.03</v>
      </c>
      <c r="N2">
        <v>1.04</v>
      </c>
      <c r="O2">
        <v>1.05</v>
      </c>
      <c r="P2">
        <v>1.06</v>
      </c>
      <c r="Q2">
        <v>1.07</v>
      </c>
      <c r="R2">
        <v>1.08</v>
      </c>
      <c r="S2">
        <v>1.0900000000000001</v>
      </c>
      <c r="T2">
        <v>1.1000000000000001</v>
      </c>
      <c r="U2">
        <v>1.1100000000000001</v>
      </c>
      <c r="V2">
        <v>1.1200000000000001</v>
      </c>
      <c r="W2">
        <v>1.1299999999999999</v>
      </c>
      <c r="X2">
        <v>1.1399999999999999</v>
      </c>
      <c r="Y2">
        <v>1.1499999999999999</v>
      </c>
      <c r="Z2">
        <v>1.1599999999999999</v>
      </c>
      <c r="AA2">
        <v>1.17</v>
      </c>
      <c r="AB2">
        <v>1.18</v>
      </c>
      <c r="AC2">
        <v>1.19</v>
      </c>
      <c r="AD2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20"/>
  <sheetViews>
    <sheetView tabSelected="1" topLeftCell="C1" zoomScale="115" zoomScaleNormal="115" workbookViewId="0">
      <selection activeCell="G26" sqref="G26"/>
    </sheetView>
  </sheetViews>
  <sheetFormatPr defaultRowHeight="15" x14ac:dyDescent="0.25"/>
  <cols>
    <col min="1" max="1" width="24.28515625" bestFit="1" customWidth="1"/>
  </cols>
  <sheetData>
    <row r="1" spans="1:27" x14ac:dyDescent="0.25">
      <c r="B1" s="2">
        <f>DValue!A2</f>
        <v>0.1</v>
      </c>
      <c r="C1" s="2">
        <f>DValue!B2</f>
        <v>0.2</v>
      </c>
      <c r="D1" s="2">
        <f>DValue!C2</f>
        <v>0.3</v>
      </c>
      <c r="E1" s="2">
        <f>DValue!D2</f>
        <v>0.4</v>
      </c>
      <c r="F1" s="2">
        <f>DValue!E2</f>
        <v>0.5</v>
      </c>
      <c r="G1" s="2">
        <f>DValue!F2</f>
        <v>0.6</v>
      </c>
      <c r="H1" s="2">
        <f>DValue!G2</f>
        <v>0.7</v>
      </c>
      <c r="I1" s="2">
        <f>DValue!H2</f>
        <v>0.8</v>
      </c>
      <c r="J1" s="2">
        <f>DValue!I2</f>
        <v>0.9</v>
      </c>
      <c r="K1" s="2">
        <f>DValue!J2</f>
        <v>1</v>
      </c>
      <c r="L1" s="2">
        <f>DValue!T2</f>
        <v>1.1000000000000001</v>
      </c>
      <c r="M1" s="2"/>
      <c r="N1" s="2"/>
      <c r="O1" s="2"/>
      <c r="P1" s="2"/>
      <c r="Q1" s="2"/>
      <c r="R1" s="2"/>
      <c r="S1" s="2"/>
      <c r="T1" s="2"/>
      <c r="V1" s="2"/>
      <c r="W1" s="2"/>
      <c r="X1" s="2"/>
      <c r="Y1" s="2"/>
      <c r="Z1" s="2"/>
      <c r="AA1" s="2"/>
    </row>
    <row r="2" spans="1:27" x14ac:dyDescent="0.25">
      <c r="A2" t="s">
        <v>13</v>
      </c>
      <c r="B2">
        <f>SumDemand!A2*810.714402/1000</f>
        <v>33.602526526663418</v>
      </c>
      <c r="C2">
        <f>SumDemand!B2*810.714402/1000</f>
        <v>67.205053053326836</v>
      </c>
      <c r="D2">
        <f>SumDemand!C2*810.714402/1000</f>
        <v>100.80757957999027</v>
      </c>
      <c r="E2">
        <f>SumDemand!D2*810.714402/1000</f>
        <v>134.41010610665367</v>
      </c>
      <c r="F2">
        <f>SumDemand!E2*810.714402/1000</f>
        <v>168.01263263331717</v>
      </c>
      <c r="G2">
        <f>SumDemand!F2*810.714402/1000</f>
        <v>201.61515915998055</v>
      </c>
      <c r="H2">
        <f>SumDemand!G2*810.714402/1000</f>
        <v>235.21768568664393</v>
      </c>
      <c r="I2">
        <f>SumDemand!H2*810.714402/1000</f>
        <v>268.82021221330734</v>
      </c>
      <c r="J2">
        <f>SumDemand!I2*810.714402/1000</f>
        <v>302.4227387399709</v>
      </c>
      <c r="K2">
        <f>SumDemand!J2*810.714402/1000</f>
        <v>336.02526526663434</v>
      </c>
      <c r="L2">
        <f>SumDemand!T2*810.714402/1000</f>
        <v>0</v>
      </c>
    </row>
    <row r="3" spans="1:27" x14ac:dyDescent="0.25">
      <c r="A3" t="s">
        <v>14</v>
      </c>
      <c r="B3">
        <f>WASH!A2*247.105381/1000</f>
        <v>251.2092693247466</v>
      </c>
      <c r="C3">
        <f>WASH!B2*247.105381/1000</f>
        <v>250.91602955121513</v>
      </c>
      <c r="D3">
        <f>WASH!C2*247.105381/1000</f>
        <v>250.62565895984068</v>
      </c>
      <c r="E3">
        <f>WASH!D2*247.105381/1000</f>
        <v>250.3291668844555</v>
      </c>
      <c r="F3">
        <f>WASH!E2*247.105381/1000</f>
        <v>250.01086408342442</v>
      </c>
      <c r="G3">
        <f>WASH!F2*247.105381/1000</f>
        <v>249.65831525416286</v>
      </c>
      <c r="H3">
        <f>WASH!G2*247.105381/1000</f>
        <v>249.26604967326475</v>
      </c>
      <c r="I3">
        <f>WASH!H2*247.105381/1000</f>
        <v>248.84129306525332</v>
      </c>
      <c r="J3">
        <f>WASH!I2*247.105381/1000</f>
        <v>248.41859760347742</v>
      </c>
      <c r="K3">
        <f>WASH!J2*247.105381/1000</f>
        <v>247.93396682443475</v>
      </c>
      <c r="L3">
        <f>WASH!T2*247.105381/1000</f>
        <v>0</v>
      </c>
    </row>
    <row r="4" spans="1:27" x14ac:dyDescent="0.25">
      <c r="B4">
        <f>B3</f>
        <v>251.2092693247466</v>
      </c>
      <c r="C4">
        <f t="shared" ref="C4:K4" si="0">C3</f>
        <v>250.91602955121513</v>
      </c>
      <c r="D4">
        <f t="shared" si="0"/>
        <v>250.62565895984068</v>
      </c>
      <c r="E4">
        <f t="shared" si="0"/>
        <v>250.3291668844555</v>
      </c>
      <c r="F4">
        <f t="shared" si="0"/>
        <v>250.01086408342442</v>
      </c>
      <c r="G4">
        <f t="shared" si="0"/>
        <v>249.65831525416286</v>
      </c>
      <c r="H4">
        <f t="shared" si="0"/>
        <v>249.26604967326475</v>
      </c>
      <c r="I4">
        <f t="shared" si="0"/>
        <v>248.84129306525332</v>
      </c>
      <c r="J4">
        <f t="shared" si="0"/>
        <v>248.41859760347742</v>
      </c>
      <c r="K4">
        <f t="shared" si="0"/>
        <v>247.93396682443475</v>
      </c>
    </row>
    <row r="7" spans="1:27" x14ac:dyDescent="0.25">
      <c r="A7">
        <v>2003</v>
      </c>
    </row>
    <row r="8" spans="1:27" x14ac:dyDescent="0.25">
      <c r="A8" t="s">
        <v>33</v>
      </c>
      <c r="B8">
        <f>K2</f>
        <v>336.02526526663434</v>
      </c>
    </row>
    <row r="9" spans="1:27" x14ac:dyDescent="0.25">
      <c r="A9" t="s">
        <v>32</v>
      </c>
      <c r="B9">
        <f xml:space="preserve"> 990.841*247.105381/1000</f>
        <v>244.842142815421</v>
      </c>
    </row>
    <row r="11" spans="1:27" x14ac:dyDescent="0.25">
      <c r="A11" t="s">
        <v>34</v>
      </c>
      <c r="C11" s="3">
        <v>1.1000000000000001</v>
      </c>
    </row>
    <row r="12" spans="1:27" x14ac:dyDescent="0.25">
      <c r="A12" t="s">
        <v>33</v>
      </c>
      <c r="B12">
        <f>B8</f>
        <v>336.02526526663434</v>
      </c>
      <c r="C12">
        <f>L2</f>
        <v>0</v>
      </c>
    </row>
    <row r="13" spans="1:27" x14ac:dyDescent="0.25">
      <c r="A13" t="s">
        <v>32</v>
      </c>
      <c r="B13">
        <f>K3</f>
        <v>247.93396682443475</v>
      </c>
      <c r="C13">
        <f>L3</f>
        <v>0</v>
      </c>
    </row>
    <row r="15" spans="1:27" x14ac:dyDescent="0.25">
      <c r="A15" t="s">
        <v>35</v>
      </c>
      <c r="B15">
        <f>K3-B9</f>
        <v>3.0918240090137488</v>
      </c>
    </row>
    <row r="17" spans="1:3" x14ac:dyDescent="0.25">
      <c r="B17" t="s">
        <v>32</v>
      </c>
      <c r="C17" t="s">
        <v>32</v>
      </c>
    </row>
    <row r="18" spans="1:3" x14ac:dyDescent="0.25">
      <c r="A18">
        <v>2005</v>
      </c>
      <c r="B18">
        <f xml:space="preserve"> C18*247.105381/1000</f>
        <v>246.918322226583</v>
      </c>
      <c r="C18">
        <v>999.24300000000005</v>
      </c>
    </row>
    <row r="19" spans="1:3" x14ac:dyDescent="0.25">
      <c r="A19">
        <v>2006</v>
      </c>
      <c r="B19">
        <f xml:space="preserve"> C19*247.105381/1000</f>
        <v>252.45150591793498</v>
      </c>
      <c r="C19">
        <v>1021.635</v>
      </c>
    </row>
    <row r="20" spans="1:3" x14ac:dyDescent="0.25">
      <c r="A20">
        <v>2011</v>
      </c>
      <c r="B20">
        <f xml:space="preserve"> 1065*247.105381/1000</f>
        <v>263.167230765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WASH</vt:lpstr>
      <vt:lpstr>SumDemand</vt:lpstr>
      <vt:lpstr>DValue</vt:lpstr>
      <vt:lpstr>Analysis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 Alafifi</cp:lastModifiedBy>
  <dcterms:created xsi:type="dcterms:W3CDTF">2016-08-30T05:13:22Z</dcterms:created>
  <dcterms:modified xsi:type="dcterms:W3CDTF">2019-05-24T18:24:05Z</dcterms:modified>
</cp:coreProperties>
</file>