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ArcGIS for Server - Installation [Windows]</t>
        </is>
      </c>
      <c r="B1">
        <f>HYPERLINK("https://www.youtube.com/watch?v=j8pF8imok3Y", "Link")</f>
        <v/>
      </c>
      <c r="C1" t="inlineStr">
        <is>
          <t>ArcGIS Javascript API 4.x</t>
        </is>
      </c>
    </row>
    <row r="2">
      <c r="A2" t="inlineStr">
        <is>
          <t>ArcGIS for Server - Touring the Manager - Pooling</t>
        </is>
      </c>
      <c r="B2">
        <f>HYPERLINK("https://www.youtube.com/watch?v=7l4PJkpwGcI", "Link")</f>
        <v/>
      </c>
      <c r="C2" t="inlineStr">
        <is>
          <t>ArcGIS Javascript API 4.x</t>
        </is>
      </c>
    </row>
    <row r="3">
      <c r="A3" t="inlineStr">
        <is>
          <t>ArcGIS for Server - Publishing by Value</t>
        </is>
      </c>
      <c r="B3">
        <f>HYPERLINK("https://www.youtube.com/watch?v=SCIfSBqeFIw", "Link")</f>
        <v/>
      </c>
      <c r="C3" t="inlineStr">
        <is>
          <t>ArcGIS Javascript API 4.x</t>
        </is>
      </c>
    </row>
    <row r="4">
      <c r="A4" t="inlineStr">
        <is>
          <t>ArcGIS for Server - Touring the Manager - Processes</t>
        </is>
      </c>
      <c r="B4">
        <f>HYPERLINK("https://www.youtube.com/watch?v=eoNFF5nKKhg", "Link")</f>
        <v/>
      </c>
      <c r="C4" t="inlineStr">
        <is>
          <t>ArcGIS Javascript API 4.x</t>
        </is>
      </c>
    </row>
    <row r="5">
      <c r="A5" t="inlineStr">
        <is>
          <t>ArcGIS Server - Installing and Configuring WebAdaptor (IIS)</t>
        </is>
      </c>
      <c r="B5">
        <f>HYPERLINK("https://www.youtube.com/watch?v=RxspH3ZV9-g", "Link")</f>
        <v/>
      </c>
      <c r="C5" t="inlineStr">
        <is>
          <t>ArcGIS Javascript API 4.x</t>
        </is>
      </c>
    </row>
    <row r="6">
      <c r="A6" t="inlineStr">
        <is>
          <t>ArcGIS Server - Publishing Feature Service (by Reference)</t>
        </is>
      </c>
      <c r="B6">
        <f>HYPERLINK("https://www.youtube.com/watch?v=5SjwNJFJb8A", "Link")</f>
        <v/>
      </c>
      <c r="C6" t="inlineStr">
        <is>
          <t>ArcGIS Javascript API 4.x</t>
        </is>
      </c>
    </row>
    <row r="7">
      <c r="A7" t="inlineStr">
        <is>
          <t>ArcGIS for Server Architecture Explained</t>
        </is>
      </c>
      <c r="B7">
        <f>HYPERLINK("https://www.youtube.com/watch?v=DhvUJLwOBsE", "Link")</f>
        <v/>
      </c>
      <c r="C7" t="inlineStr">
        <is>
          <t>ArcGIS Javascript API 4.x</t>
        </is>
      </c>
    </row>
    <row r="8">
      <c r="A8" t="inlineStr">
        <is>
          <t>ArcGIS Javascript API #esrijs 4.x - 01 - Getting Started</t>
        </is>
      </c>
      <c r="B8">
        <f>HYPERLINK("https://www.youtube.com/watch?v=rft4ZecPQcI", "Link")</f>
        <v/>
      </c>
      <c r="C8" t="inlineStr">
        <is>
          <t>ArcGIS Server Talk</t>
        </is>
      </c>
    </row>
    <row r="9">
      <c r="A9" t="inlineStr">
        <is>
          <t>ArcGIS Javascript API #esrijs 4.x - 02 - Working with the Map View and Scene View</t>
        </is>
      </c>
      <c r="B9">
        <f>HYPERLINK("https://www.youtube.com/watch?v=pnx5gzBjAyY", "Link")</f>
        <v/>
      </c>
      <c r="C9" t="inlineStr">
        <is>
          <t>ArcGIS Server Talk</t>
        </is>
      </c>
    </row>
    <row r="10">
      <c r="A10" t="inlineStr">
        <is>
          <t>ArcGIS Javascript API #esrijs 4.x - 03 - Populating map services in a drop down</t>
        </is>
      </c>
      <c r="B10">
        <f>HYPERLINK("https://www.youtube.com/watch?v=u1BmUL48dE4", "Link")</f>
        <v/>
      </c>
      <c r="C10" t="inlineStr">
        <is>
          <t>ArcGIS Server Talk</t>
        </is>
      </c>
    </row>
    <row r="11">
      <c r="A11" t="inlineStr">
        <is>
          <t>ArcGIS Javascript API #esrijs 4.x - 04 - Adding a Map Image Layer to the map</t>
        </is>
      </c>
      <c r="B11">
        <f>HYPERLINK("https://www.youtube.com/watch?v=Amn5M1ov1nU", "Link")</f>
        <v/>
      </c>
      <c r="C11" t="inlineStr">
        <is>
          <t>ArcGIS Server Talk</t>
        </is>
      </c>
    </row>
    <row r="12">
      <c r="A12" t="inlineStr">
        <is>
          <t>ArcGIS Javascript API #esrijs 4.x - 05 - Working with Legends</t>
        </is>
      </c>
      <c r="B12">
        <f>HYPERLINK("https://www.youtube.com/watch?v=jsufTg2kGOI", "Link")</f>
        <v/>
      </c>
      <c r="C12" t="inlineStr">
        <is>
          <t>ArcGIS Server Talk</t>
        </is>
      </c>
    </row>
    <row r="13">
      <c r="A13" t="inlineStr">
        <is>
          <t>ArcGIS Javascript API #esrijs 4.x - 06 - One Map view, multiple maps</t>
        </is>
      </c>
      <c r="B13">
        <f>HYPERLINK("https://www.youtube.com/watch?v=o4-pzB0tHic", "Link")</f>
        <v/>
      </c>
      <c r="C13" t="inlineStr">
        <is>
          <t>ArcGIS Server Talk</t>
        </is>
      </c>
    </row>
    <row r="14">
      <c r="A14" t="inlineStr">
        <is>
          <t>ArcGIS Javascript API #esrijs 4.x - 07 - Building basemaps gallery</t>
        </is>
      </c>
      <c r="B14">
        <f>HYPERLINK("https://www.youtube.com/watch?v=xhTyoPmY7O0", "Link")</f>
        <v/>
      </c>
      <c r="C14" t="inlineStr">
        <is>
          <t>ArcGIS Server Talk</t>
        </is>
      </c>
    </row>
    <row r="15">
      <c r="A15" t="inlineStr">
        <is>
          <t>ArcGIS Javascript API #esrijs 4.x - 08 - Building layers table of content from scratch</t>
        </is>
      </c>
      <c r="B15">
        <f>HYPERLINK("https://www.youtube.com/watch?v=qsBnbO4nZf8", "Link")</f>
        <v/>
      </c>
      <c r="C15" t="inlineStr">
        <is>
          <t>ArcGIS Server Talk</t>
        </is>
      </c>
    </row>
    <row r="16">
      <c r="A16" t="inlineStr">
        <is>
          <t>ArcGIS Javascript API #esrijs 4.x - 09 - Code cleanup and refactoring</t>
        </is>
      </c>
      <c r="B16">
        <f>HYPERLINK("https://www.youtube.com/watch?v=2vKxsw6DiSs", "Link")</f>
        <v/>
      </c>
      <c r="C16" t="inlineStr">
        <is>
          <t>ArcGIS Server Talk</t>
        </is>
      </c>
    </row>
    <row r="17">
      <c r="A17" t="inlineStr">
        <is>
          <t>ArcGIS Javascript API #esrijs 4.x - 10 - Building table of content with nested layers recursively</t>
        </is>
      </c>
      <c r="B17">
        <f>HYPERLINK("https://www.youtube.com/watch?v=K0H7EVx1PF0", "Link")</f>
        <v/>
      </c>
      <c r="C17" t="inlineStr">
        <is>
          <t>ArcGIS Server Talk</t>
        </is>
      </c>
    </row>
    <row r="18">
      <c r="A18" t="inlineStr">
        <is>
          <t>ArcGIS Javascript API #esrijs 4.x - 11 - Querying features in a layer</t>
        </is>
      </c>
      <c r="B18">
        <f>HYPERLINK("https://www.youtube.com/watch?v=GxVkS0nwxqY", "Link")</f>
        <v/>
      </c>
      <c r="C18" t="inlineStr">
        <is>
          <t>ArcGIS Server Talk</t>
        </is>
      </c>
    </row>
    <row r="19">
      <c r="A19" t="inlineStr">
        <is>
          <t>ArcGIS Javascript API #esrijs 4.x - 12 - Query REST end point</t>
        </is>
      </c>
      <c r="B19">
        <f>HYPERLINK("https://www.youtube.com/watch?v=BoTge-pSQ_w", "Link")</f>
        <v/>
      </c>
      <c r="C19" t="inlineStr">
        <is>
          <t>ArcGIS Server Talk</t>
        </is>
      </c>
    </row>
    <row r="20">
      <c r="A20" t="inlineStr">
        <is>
          <t>ArcGIS Javascript API #esrijs 4.x - 13 - Populate basemaps in a list</t>
        </is>
      </c>
      <c r="B20">
        <f>HYPERLINK("https://www.youtube.com/watch?v=8A-859IdYwQ", "Link")</f>
        <v/>
      </c>
      <c r="C20" t="inlineStr">
        <is>
          <t>ArcGIS Server Talk</t>
        </is>
      </c>
    </row>
    <row r="21">
      <c r="A21" t="inlineStr">
        <is>
          <t>ArcGIS Javascript API #esrijs 4.x - 14 - Working with the search widget</t>
        </is>
      </c>
      <c r="B21">
        <f>HYPERLINK("https://www.youtube.com/watch?v=5BwuWz5pYIc", "Link")</f>
        <v/>
      </c>
      <c r="C21" t="inlineStr">
        <is>
          <t>ArcGIS Server Talk</t>
        </is>
      </c>
    </row>
    <row r="22">
      <c r="A22" t="inlineStr">
        <is>
          <t>ArcGIS Javascript API #esrijs 4.x - 15 - Building an attributes viewer table ( like ArcMap and Pro)</t>
        </is>
      </c>
      <c r="B22">
        <f>HYPERLINK("https://www.youtube.com/watch?v=bHVJphm0fAg", "Link")</f>
        <v/>
      </c>
      <c r="C22" t="inlineStr">
        <is>
          <t>ArcGIS Server Talk</t>
        </is>
      </c>
    </row>
    <row r="23">
      <c r="A23" t="inlineStr">
        <is>
          <t>ArcGIS Javascript API #esrijs 4.x - 16 -  Load Map service on start of application</t>
        </is>
      </c>
      <c r="B23">
        <f>HYPERLINK("https://www.youtube.com/watch?v=3btRZRBmJqM", "Link")</f>
        <v/>
      </c>
      <c r="C23" t="inlineStr">
        <is>
          <t>ArcGIS Server Talk</t>
        </is>
      </c>
    </row>
    <row r="24">
      <c r="A24" t="inlineStr">
        <is>
          <t>ArcGIS Javascript API #esrijs 4.x - 17 - EPOCH to Date</t>
        </is>
      </c>
      <c r="B24">
        <f>HYPERLINK("https://www.youtube.com/watch?v=w2i0g2Nup0c", "Link")</f>
        <v/>
      </c>
      <c r="C24" t="inlineStr">
        <is>
          <t>ArcGIS Server Talk</t>
        </is>
      </c>
    </row>
    <row r="25">
      <c r="A25" t="inlineStr">
        <is>
          <t>ArcGIS Javascript API #esrijs 4.x- 18 - Offline</t>
        </is>
      </c>
      <c r="B25">
        <f>HYPERLINK("https://www.youtube.com/watch?v=G3sB1I8CB80", "Link")</f>
        <v/>
      </c>
      <c r="C25" t="inlineStr">
        <is>
          <t>ArcGIS Server Talk</t>
        </is>
      </c>
    </row>
    <row r="26">
      <c r="A26" t="inlineStr">
        <is>
          <t>ArcGIS Javascript API #esrijs 4.x - 19 - Code Cleanup</t>
        </is>
      </c>
      <c r="B26">
        <f>HYPERLINK("https://www.youtube.com/watch?v=mov7RmFhSPw", "Link")</f>
        <v/>
      </c>
      <c r="C26" t="inlineStr">
        <is>
          <t>ArcGIS Server Talk</t>
        </is>
      </c>
    </row>
    <row r="27">
      <c r="A27" t="inlineStr">
        <is>
          <t>ArcGIS Javascript API #esrijs 4.x - 20 - Paging</t>
        </is>
      </c>
      <c r="B27">
        <f>HYPERLINK("https://www.youtube.com/watch?v=X9tQmjKJ_mg", "Link")</f>
        <v/>
      </c>
      <c r="C27" t="inlineStr">
        <is>
          <t>ArcGIS Server Talk</t>
        </is>
      </c>
    </row>
    <row r="28">
      <c r="A28" t="inlineStr">
        <is>
          <t>ArcGIS Javascript API #esrijs 4.x - 21 - Paging (Cont)</t>
        </is>
      </c>
      <c r="B28">
        <f>HYPERLINK("https://www.youtube.com/watch?v=mxBF9sNMu2g", "Link")</f>
        <v/>
      </c>
      <c r="C28" t="inlineStr">
        <is>
          <t>ArcGIS Server Talk</t>
        </is>
      </c>
    </row>
    <row r="29">
      <c r="A29" t="inlineStr">
        <is>
          <t>ArcGIS Javascript API #esrijs 4.x - 22 - Moving to Node Js, Express, npm, git</t>
        </is>
      </c>
      <c r="B29">
        <f>HYPERLINK("https://www.youtube.com/watch?v=pOmAn__77uk", "Link")</f>
        <v/>
      </c>
      <c r="C29" t="inlineStr">
        <is>
          <t>ArcGIS Server Talk</t>
        </is>
      </c>
    </row>
    <row r="30">
      <c r="A30" t="inlineStr">
        <is>
          <t>ArcGIS Javascript API #esrijs 4.x- 23 - The Point Geometry</t>
        </is>
      </c>
      <c r="B30">
        <f>HYPERLINK("https://www.youtube.com/watch?v=ZTFSmG7YknY", "Link")</f>
        <v/>
      </c>
      <c r="C30" t="inlineStr">
        <is>
          <t>ArcGIS Server Talk</t>
        </is>
      </c>
    </row>
    <row r="31">
      <c r="A31" t="inlineStr">
        <is>
          <t>ArcGIS Javascript API #esrijs 4.x - 24 - The Polyline Geometry</t>
        </is>
      </c>
      <c r="B31">
        <f>HYPERLINK("https://www.youtube.com/watch?v=aQ2IjQJVhzE", "Link")</f>
        <v/>
      </c>
      <c r="C31" t="inlineStr">
        <is>
          <t>ArcGIS Server Talk</t>
        </is>
      </c>
    </row>
    <row r="32">
      <c r="A32" t="inlineStr">
        <is>
          <t>ArcGIS Javascript API #esrijs 4.x- 25 - The Polygon Geometry</t>
        </is>
      </c>
      <c r="B32">
        <f>HYPERLINK("https://www.youtube.com/watch?v=XF0zJgOaUJU", "Link")</f>
        <v/>
      </c>
      <c r="C32" t="inlineStr">
        <is>
          <t>ArcGIS Server Talk</t>
        </is>
      </c>
    </row>
    <row r="33">
      <c r="A33" t="inlineStr">
        <is>
          <t>ArcGIS Javascript API #esrijs 4.x- 26 - Refactor html js code into .js classes</t>
        </is>
      </c>
      <c r="B33">
        <f>HYPERLINK("https://www.youtube.com/watch?v=_VSwzUMXu4E", "Link")</f>
        <v/>
      </c>
      <c r="C33" t="inlineStr">
        <is>
          <t>ArcGIS Server Talk</t>
        </is>
      </c>
    </row>
    <row r="34">
      <c r="A34" t="inlineStr">
        <is>
          <t>ArcGIS Javascript API #esrijs 4.x- 27 - List services in any ArcGIS Server instance</t>
        </is>
      </c>
      <c r="B34">
        <f>HYPERLINK("https://www.youtube.com/watch?v=j06ZmKq0SL4", "Link")</f>
        <v/>
      </c>
      <c r="C34" t="inlineStr">
        <is>
          <t>ArcGIS Server Talk</t>
        </is>
      </c>
    </row>
    <row r="35">
      <c r="A35" t="inlineStr">
        <is>
          <t>ArcGIS Javascript API #esrijs 4.x- 28 - Projecting Spatial Reference with Geometry Service</t>
        </is>
      </c>
      <c r="B35">
        <f>HYPERLINK("https://www.youtube.com/watch?v=HKiomfTd1W8", "Link")</f>
        <v/>
      </c>
      <c r="C35" t="inlineStr">
        <is>
          <t>ArcGIS Server Talk</t>
        </is>
      </c>
    </row>
    <row r="36">
      <c r="A36" t="inlineStr">
        <is>
          <t>ArcGIS Javascript API #esrijs 4.x- 29 - Software Testing</t>
        </is>
      </c>
      <c r="B36">
        <f>HYPERLINK("https://www.youtube.com/watch?v=YjvpzLrS5aA", "Link")</f>
        <v/>
      </c>
      <c r="C36" t="inlineStr">
        <is>
          <t>ArcGIS Server Talk</t>
        </is>
      </c>
    </row>
    <row r="37">
      <c r="A37" t="inlineStr">
        <is>
          <t>ArcGIS Javascript API #esrijs 4.x - 30 - Zoom to Feature</t>
        </is>
      </c>
      <c r="B37">
        <f>HYPERLINK("https://www.youtube.com/watch?v=Qa7m1DP05ns", "Link")</f>
        <v/>
      </c>
      <c r="C37" t="inlineStr">
        <is>
          <t>ArcGIS Server Talk</t>
        </is>
      </c>
    </row>
    <row r="38">
      <c r="A38" t="inlineStr">
        <is>
          <t>ArcGIS Javascript API #esrijs 4.x - 31 - Default page selection</t>
        </is>
      </c>
      <c r="B38">
        <f>HYPERLINK("https://www.youtube.com/watch?v=Fq7r4nLgUag", "Link")</f>
        <v/>
      </c>
      <c r="C38" t="inlineStr">
        <is>
          <t>ArcGIS Server Talk</t>
        </is>
      </c>
    </row>
    <row r="39">
      <c r="A39" t="inlineStr">
        <is>
          <t>ArcGIS Javascript API #esrijs 4.x - 32 - Filter results based on the current map extent</t>
        </is>
      </c>
      <c r="B39">
        <f>HYPERLINK("https://www.youtube.com/watch?v=m2L2GEcuSOw", "Link")</f>
        <v/>
      </c>
      <c r="C39" t="inlineStr">
        <is>
          <t>ArcGIS Server Talk</t>
        </is>
      </c>
    </row>
    <row r="40">
      <c r="A40" t="inlineStr">
        <is>
          <t>ArcGIS Javascript API #esrijs 4.x - 33 - Listing the first “n” pages in the attribute table viewer</t>
        </is>
      </c>
      <c r="B40">
        <f>HYPERLINK("https://www.youtube.com/watch?v=5ZaAGkc7RGE", "Link")</f>
        <v/>
      </c>
      <c r="C40" t="inlineStr">
        <is>
          <t>ArcGIS Server Talk</t>
        </is>
      </c>
    </row>
    <row r="41">
      <c r="A41" t="inlineStr">
        <is>
          <t>ArcGIS Javascript API #esrijs 4.x - 34 - Upgrading to version 4.9!</t>
        </is>
      </c>
      <c r="B41">
        <f>HYPERLINK("https://www.youtube.com/watch?v=TFMWDjjzfS8", "Link")</f>
        <v/>
      </c>
      <c r="C41" t="inlineStr">
        <is>
          <t>ArcGIS Server Talk</t>
        </is>
      </c>
    </row>
    <row r="42">
      <c r="A42" t="inlineStr">
        <is>
          <t>My New GIS Book 2018 Just published on Kindle - Learn GIS Programming</t>
        </is>
      </c>
      <c r="B42">
        <f>HYPERLINK("https://www.youtube.com/watch?v=q38IHVcBBFQ", "Link")</f>
        <v/>
      </c>
      <c r="C42" t="inlineStr">
        <is>
          <t>ArcGIS Server Talk</t>
        </is>
      </c>
    </row>
    <row r="43">
      <c r="A43" t="inlineStr">
        <is>
          <t>ArcGIS Server Talk - Episode 1 - What is Server?</t>
        </is>
      </c>
      <c r="B43">
        <f>HYPERLINK("https://www.youtube.com/watch?v=ROxr8K0zDZg", "Link")</f>
        <v/>
      </c>
      <c r="C43" t="inlineStr">
        <is>
          <t>ArcGIS for Server</t>
        </is>
      </c>
    </row>
    <row r="44">
      <c r="A44" t="inlineStr">
        <is>
          <t>ArcGIS Server Talk - Episode 2 - Server Site</t>
        </is>
      </c>
      <c r="B44">
        <f>HYPERLINK("https://www.youtube.com/watch?v=AEFye66eE5Y", "Link")</f>
        <v/>
      </c>
      <c r="C44" t="inlineStr">
        <is>
          <t>ArcGIS for Server</t>
        </is>
      </c>
    </row>
    <row r="45">
      <c r="A45" t="inlineStr">
        <is>
          <t>ArcGIS Server Talk - Episode 3 - Clusters</t>
        </is>
      </c>
      <c r="B45">
        <f>HYPERLINK("https://www.youtube.com/watch?v=SfdXcFlOWGk", "Link")</f>
        <v/>
      </c>
      <c r="C45" t="inlineStr">
        <is>
          <t>ArcGIS for Server</t>
        </is>
      </c>
    </row>
    <row r="46">
      <c r="A46" t="inlineStr">
        <is>
          <t>ArcGIS Server Talk - Episode 4 - ArcSOC.exe Isolation</t>
        </is>
      </c>
      <c r="B46">
        <f>HYPERLINK("https://www.youtube.com/watch?v=n4R8K_arxE0", "Link")</f>
        <v/>
      </c>
      <c r="C46" t="inlineStr">
        <is>
          <t>ArcGIS for Server</t>
        </is>
      </c>
    </row>
    <row r="47">
      <c r="A47" t="inlineStr">
        <is>
          <t>ArcGIS Server Talk - Episode 5 - Pooling</t>
        </is>
      </c>
      <c r="B47">
        <f>HYPERLINK("https://www.youtube.com/watch?v=McRLYsDG_7o", "Link")</f>
        <v/>
      </c>
      <c r="C47" t="inlineStr">
        <is>
          <t>ArcGIS for Server</t>
        </is>
      </c>
    </row>
    <row r="48">
      <c r="A48" t="inlineStr">
        <is>
          <t>ArcGIS Server Talk - Episode 6 - Asynchronous Geoprocessing Service</t>
        </is>
      </c>
      <c r="B48">
        <f>HYPERLINK("https://www.youtube.com/watch?v=SYzke2gqHCY", "Link")</f>
        <v/>
      </c>
      <c r="C48" t="inlineStr">
        <is>
          <t>ArcGIS for Server</t>
        </is>
      </c>
    </row>
    <row r="49">
      <c r="A49" t="inlineStr">
        <is>
          <t>ArcGIS Server Talk - Episode 7 - Logging</t>
        </is>
      </c>
      <c r="B49">
        <f>HYPERLINK("https://www.youtube.com/watch?v=pcCXKhE8If4", "Link")</f>
        <v/>
      </c>
      <c r="C49" t="inlineStr">
        <is>
          <t>ArcGIS for Server</t>
        </is>
      </c>
    </row>
    <row r="50">
      <c r="A50" t="inlineStr">
        <is>
          <t>ArcGIS Server Talk - Episode 8 - ApplyEdits</t>
        </is>
      </c>
      <c r="B50">
        <f>HYPERLINK("https://www.youtube.com/watch?v=CQIltlpaSGQ", "Link")</f>
        <v/>
      </c>
      <c r="C50" t="inlineStr">
        <is>
          <t>ArcGIS for Server</t>
        </is>
      </c>
    </row>
    <row r="51">
      <c r="A51" t="inlineStr">
        <is>
          <t>ArcGIS Server Talk - Episode 9 - Database Schema Lock</t>
        </is>
      </c>
      <c r="B51">
        <f>HYPERLINK("https://www.youtube.com/watch?v=m6B16zb3IZQ", "Link")</f>
        <v/>
      </c>
      <c r="C51" t="inlineStr">
        <is>
          <t>ArcGIS for Server</t>
        </is>
      </c>
    </row>
    <row r="52">
      <c r="A52" t="inlineStr">
        <is>
          <t>ArcGIS Server Talk - Episode 10 - Max SOC Heap Size</t>
        </is>
      </c>
      <c r="B52">
        <f>HYPERLINK("https://www.youtube.com/watch?v=p1-na4bOaRs", "Link")</f>
        <v/>
      </c>
      <c r="C52" t="inlineStr">
        <is>
          <t>ArcGIS for Server</t>
        </is>
      </c>
    </row>
    <row r="53">
      <c r="A53" t="inlineStr">
        <is>
          <t>🎧The Evolution of the ArcGIS Feature Service</t>
        </is>
      </c>
      <c r="B53">
        <f>HYPERLINK("https://www.youtube.com/watch?v=rWmhW3wdBH0", "Link")</f>
        <v/>
      </c>
      <c r="C53" t="inlineStr">
        <is>
          <t>ArcGIS for Server</t>
        </is>
      </c>
    </row>
    <row r="54">
      <c r="A54" t="inlineStr">
        <is>
          <t>ArcGIS Server Talk - Episode 13 - SOE v. SOI</t>
        </is>
      </c>
      <c r="B54">
        <f>HYPERLINK("https://www.youtube.com/watch?v=Elhcb3G_BRk", "Link")</f>
        <v/>
      </c>
      <c r="C54" t="inlineStr">
        <is>
          <t>ArcGIS for Server</t>
        </is>
      </c>
    </row>
    <row r="55">
      <c r="A55" t="inlineStr">
        <is>
          <t>Set up an ArcGIS Desktop Development Environment</t>
        </is>
      </c>
      <c r="B55">
        <f>HYPERLINK("https://www.youtube.com/watch?v=wcvwBCF0Gag", "Link")</f>
        <v/>
      </c>
      <c r="C55" t="inlineStr">
        <is>
          <t>ArcObjects</t>
        </is>
      </c>
    </row>
    <row r="56">
      <c r="A56" t="inlineStr">
        <is>
          <t>Creating a button on ArcMap</t>
        </is>
      </c>
      <c r="B56">
        <f>HYPERLINK("https://www.youtube.com/watch?v=pMRZurfDJR8", "Link")</f>
        <v/>
      </c>
      <c r="C56" t="inlineStr">
        <is>
          <t>ArcObjects</t>
        </is>
      </c>
    </row>
    <row r="57">
      <c r="A57" t="inlineStr">
        <is>
          <t>ArcObjects - Creating Polygon Features</t>
        </is>
      </c>
      <c r="B57">
        <f>HYPERLINK("https://www.youtube.com/watch?v=RXf15EB_P3M", "Link")</f>
        <v/>
      </c>
      <c r="C57" t="inlineStr">
        <is>
          <t>ArcObjects</t>
        </is>
      </c>
    </row>
    <row r="58">
      <c r="A58" t="inlineStr">
        <is>
          <t>ArcObjects - Create Line Features</t>
        </is>
      </c>
      <c r="B58">
        <f>HYPERLINK("https://www.youtube.com/watch?v=t5SxS9ZeyqY", "Link")</f>
        <v/>
      </c>
      <c r="C58" t="inlineStr">
        <is>
          <t>ArcObjects</t>
        </is>
      </c>
    </row>
    <row r="59">
      <c r="A59" t="inlineStr">
        <is>
          <t>ArcObjects - Creating Point Features</t>
        </is>
      </c>
      <c r="B59">
        <f>HYPERLINK("https://www.youtube.com/watch?v=9qnFWmX5bO0", "Link")</f>
        <v/>
      </c>
      <c r="C59" t="inlineStr">
        <is>
          <t>ArcObjects</t>
        </is>
      </c>
    </row>
    <row r="60">
      <c r="A60" t="inlineStr">
        <is>
          <t>Creating a button on ArcMap</t>
        </is>
      </c>
      <c r="B60">
        <f>HYPERLINK("https://www.youtube.com/watch?v=pMRZurfDJR8", "Link")</f>
        <v/>
      </c>
      <c r="C60" t="inlineStr">
        <is>
          <t>ArcObjects</t>
        </is>
      </c>
    </row>
    <row r="61">
      <c r="A61" t="inlineStr">
        <is>
          <t>Creating a tool on ArcMap</t>
        </is>
      </c>
      <c r="B61">
        <f>HYPERLINK("https://www.youtube.com/watch?v=7mZ2oWwdbWY", "Link")</f>
        <v/>
      </c>
      <c r="C61" t="inlineStr">
        <is>
          <t>ArcObjects</t>
        </is>
      </c>
    </row>
    <row r="62">
      <c r="A62" t="inlineStr">
        <is>
          <t>ArcObjects - Inserting bulk features</t>
        </is>
      </c>
      <c r="B62">
        <f>HYPERLINK("https://www.youtube.com/watch?v=EtGWhmlKXZw", "Link")</f>
        <v/>
      </c>
      <c r="C62" t="inlineStr">
        <is>
          <t>ArcObjects</t>
        </is>
      </c>
    </row>
    <row r="63">
      <c r="A63" t="inlineStr">
        <is>
          <t>ArcObjects - Working with Coded-Value Domains</t>
        </is>
      </c>
      <c r="B63">
        <f>HYPERLINK("https://www.youtube.com/watch?v=OHGf0FENaiI", "Link")</f>
        <v/>
      </c>
      <c r="C63" t="inlineStr">
        <is>
          <t>ArcObjects</t>
        </is>
      </c>
    </row>
    <row r="64">
      <c r="A64" t="inlineStr">
        <is>
          <t>ArcObjects - Read Cursor with Million Features (Recycling vs NonRecycling)</t>
        </is>
      </c>
      <c r="B64">
        <f>HYPERLINK("https://www.youtube.com/watch?v=qp7TkUGy9Ck", "Link")</f>
        <v/>
      </c>
      <c r="C64" t="inlineStr">
        <is>
          <t>ArcObjects</t>
        </is>
      </c>
    </row>
    <row r="65">
      <c r="A65" t="inlineStr">
        <is>
          <t>ArcObjects - Create Row in Table</t>
        </is>
      </c>
      <c r="B65">
        <f>HYPERLINK("https://www.youtube.com/watch?v=3FszqAD6WA0", "Link")</f>
        <v/>
      </c>
      <c r="C65" t="inlineStr">
        <is>
          <t>ArcObjects</t>
        </is>
      </c>
    </row>
    <row r="66">
      <c r="A66" t="inlineStr">
        <is>
          <t>ArcObjects - Discover Workspaces in Map</t>
        </is>
      </c>
      <c r="B66">
        <f>HYPERLINK("https://www.youtube.com/watch?v=IVMzVexTUlU", "Link")</f>
        <v/>
      </c>
      <c r="C66" t="inlineStr">
        <is>
          <t>ArcObjects</t>
        </is>
      </c>
    </row>
    <row r="67">
      <c r="A67" t="inlineStr">
        <is>
          <t>ArcObjects - Find Layer in ArcMap with ArcObjects</t>
        </is>
      </c>
      <c r="B67">
        <f>HYPERLINK("https://www.youtube.com/watch?v=OTXf6VJ29cE", "Link")</f>
        <v/>
      </c>
      <c r="C67" t="inlineStr">
        <is>
          <t>ArcObjects</t>
        </is>
      </c>
    </row>
    <row r="68">
      <c r="A68" t="inlineStr">
        <is>
          <t>ArcObjects - Editing a Feature or a Row Attribute</t>
        </is>
      </c>
      <c r="B68">
        <f>HYPERLINK("https://www.youtube.com/watch?v=TryNPeDn2As", "Link")</f>
        <v/>
      </c>
      <c r="C68" t="inlineStr">
        <is>
          <t>ArcObjects</t>
        </is>
      </c>
    </row>
    <row r="69">
      <c r="A69" t="inlineStr">
        <is>
          <t>ArcObjects - Working with Graphics - Part 1</t>
        </is>
      </c>
      <c r="B69">
        <f>HYPERLINK("https://www.youtube.com/watch?v=8ZxPFK1klOM", "Link")</f>
        <v/>
      </c>
      <c r="C69" t="inlineStr">
        <is>
          <t>ArcObjects</t>
        </is>
      </c>
    </row>
    <row r="70">
      <c r="A70" t="inlineStr">
        <is>
          <t>ArcObjects - Working with Graphics - Part 2</t>
        </is>
      </c>
      <c r="B70">
        <f>HYPERLINK("https://www.youtube.com/watch?v=UVp6NgKW8bs", "Link")</f>
        <v/>
      </c>
      <c r="C70" t="inlineStr">
        <is>
          <t>ArcObjects</t>
        </is>
      </c>
    </row>
    <row r="71">
      <c r="A71" t="inlineStr">
        <is>
          <t>ArcObjects - Add commands to existing ArcMap/ArcCatalog Context Menus</t>
        </is>
      </c>
      <c r="B71">
        <f>HYPERLINK("https://www.youtube.com/watch?v=X2ppv-TwYgk", "Link")</f>
        <v/>
      </c>
      <c r="C71" t="inlineStr">
        <is>
          <t>ArcObjects</t>
        </is>
      </c>
    </row>
    <row r="72">
      <c r="A72" t="inlineStr">
        <is>
          <t>ArcObjects by Example C# (IGeometry) - Part 1 - Extending ArcObjects vs Add-ins</t>
        </is>
      </c>
      <c r="B72">
        <f>HYPERLINK("https://www.youtube.com/watch?v=nn4mtxdi19A", "Link")</f>
        <v/>
      </c>
      <c r="C72" t="inlineStr">
        <is>
          <t>ArcObjects by Example C#</t>
        </is>
      </c>
    </row>
    <row r="73">
      <c r="A73" t="inlineStr">
        <is>
          <t>ArcObjects by Example C# (IGeometry) - Part 2 - Building the Data Model</t>
        </is>
      </c>
      <c r="B73">
        <f>HYPERLINK("https://www.youtube.com/watch?v=aN-jUsPmxP4", "Link")</f>
        <v/>
      </c>
      <c r="C73" t="inlineStr">
        <is>
          <t>ArcObjects by Example C#</t>
        </is>
      </c>
    </row>
    <row r="74">
      <c r="A74" t="inlineStr">
        <is>
          <t>ArcObjects by Example C# (IGeometry) - Part 3 - ArcObjects COM</t>
        </is>
      </c>
      <c r="B74">
        <f>HYPERLINK("https://www.youtube.com/watch?v=8Iub09eO368", "Link")</f>
        <v/>
      </c>
      <c r="C74" t="inlineStr">
        <is>
          <t>ArcObjects by Example C#</t>
        </is>
      </c>
    </row>
    <row r="75">
      <c r="A75" t="inlineStr">
        <is>
          <t>ArcObjects by Example C# (IGeometry) - Part 4 - Creating Add-ins</t>
        </is>
      </c>
      <c r="B75">
        <f>HYPERLINK("https://www.youtube.com/watch?v=xI_HQM3Wnd4", "Link")</f>
        <v/>
      </c>
      <c r="C75" t="inlineStr">
        <is>
          <t>ArcObjects by Example C#</t>
        </is>
      </c>
    </row>
    <row r="76">
      <c r="A76" t="inlineStr">
        <is>
          <t>ArcObjects by Example C# (IGeometry) - Part 5 - Designing Class diagram UML</t>
        </is>
      </c>
      <c r="B76">
        <f>HYPERLINK("https://www.youtube.com/watch?v=O3p-1_VPk-o", "Link")</f>
        <v/>
      </c>
      <c r="C76" t="inlineStr">
        <is>
          <t>ArcObjects by Example C#</t>
        </is>
      </c>
    </row>
    <row r="77">
      <c r="A77" t="inlineStr">
        <is>
          <t>ArcObjects by Example C# (IGeometry) - Part 6 - Writing first function to query the database</t>
        </is>
      </c>
      <c r="B77">
        <f>HYPERLINK("https://www.youtube.com/watch?v=88Z-3w8P_o0", "Link")</f>
        <v/>
      </c>
      <c r="C77" t="inlineStr">
        <is>
          <t>ArcObjects by Example C#</t>
        </is>
      </c>
    </row>
    <row r="78">
      <c r="A78" t="inlineStr">
        <is>
          <t>ArcObjects by Example C# (IGeometry) - Part 7 - Spatial Queries</t>
        </is>
      </c>
      <c r="B78">
        <f>HYPERLINK("https://www.youtube.com/watch?v=2_Z47-4QdSE", "Link")</f>
        <v/>
      </c>
      <c r="C78" t="inlineStr">
        <is>
          <t>ArcObjects by Example C#</t>
        </is>
      </c>
    </row>
    <row r="79">
      <c r="A79" t="inlineStr">
        <is>
          <t>ArcObjects by Example C# (IGeometry) - Part 8 - Donut geometries</t>
        </is>
      </c>
      <c r="B79">
        <f>HYPERLINK("https://www.youtube.com/watch?v=vJJBDUv-JTU", "Link")</f>
        <v/>
      </c>
      <c r="C79" t="inlineStr">
        <is>
          <t>ArcObjects by Example C#</t>
        </is>
      </c>
    </row>
    <row r="80">
      <c r="A80" t="inlineStr">
        <is>
          <t>ArcObjects by Example C# (IGeometry) - Part 9 - Row caching for performance</t>
        </is>
      </c>
      <c r="B80">
        <f>HYPERLINK("https://www.youtube.com/watch?v=gqyZ8c8yMC4", "Link")</f>
        <v/>
      </c>
      <c r="C80" t="inlineStr">
        <is>
          <t>ArcObjects by Example C#</t>
        </is>
      </c>
    </row>
    <row r="81">
      <c r="A81" t="inlineStr">
        <is>
          <t>ArcObjects by Example C# (IGeometry) - Part 10 - Geolocation</t>
        </is>
      </c>
      <c r="B81">
        <f>HYPERLINK("https://www.youtube.com/watch?v=iueDeR7T-z4", "Link")</f>
        <v/>
      </c>
      <c r="C81" t="inlineStr">
        <is>
          <t>ArcObjects by Example C#</t>
        </is>
      </c>
    </row>
    <row r="82">
      <c r="A82" t="inlineStr">
        <is>
          <t>ArcObjects by Example C# (IGeometry) - Part 11 - Geometry intersection</t>
        </is>
      </c>
      <c r="B82">
        <f>HYPERLINK("https://www.youtube.com/watch?v=SpAR150EVGs", "Link")</f>
        <v/>
      </c>
      <c r="C82" t="inlineStr">
        <is>
          <t>ArcObjects by Example C#</t>
        </is>
      </c>
    </row>
    <row r="83">
      <c r="A83" t="inlineStr">
        <is>
          <t>ArcObjects by Example C# (IGeometry) - Part 12 - Symmetric Difference</t>
        </is>
      </c>
      <c r="B83">
        <f>HYPERLINK("https://www.youtube.com/watch?v=NQudkLKFLUw", "Link")</f>
        <v/>
      </c>
      <c r="C83" t="inlineStr">
        <is>
          <t>ArcObjects by Example C#</t>
        </is>
      </c>
    </row>
    <row r="84">
      <c r="A84" t="inlineStr">
        <is>
          <t>ArcObjects by Example C# (IGeometry) - Part 13 - Redesign</t>
        </is>
      </c>
      <c r="B84">
        <f>HYPERLINK("https://www.youtube.com/watch?v=TgyXLV3yEwA", "Link")</f>
        <v/>
      </c>
      <c r="C84" t="inlineStr">
        <is>
          <t>ArcObjects by Example C#</t>
        </is>
      </c>
    </row>
    <row r="85">
      <c r="A85" t="inlineStr">
        <is>
          <t>ArcObjects by Example C# (IGeometry) - Part 14 - Persisting Timestamps</t>
        </is>
      </c>
      <c r="B85">
        <f>HYPERLINK("https://www.youtube.com/watch?v=TIN1Fp4mroc", "Link")</f>
        <v/>
      </c>
      <c r="C85" t="inlineStr">
        <is>
          <t>ArcObjects by Example C#</t>
        </is>
      </c>
    </row>
    <row r="86">
      <c r="A86" t="inlineStr">
        <is>
          <t>ArcObjects by Example C# (IGeometry) - Part 15 [Finale]</t>
        </is>
      </c>
      <c r="B86">
        <f>HYPERLINK("https://www.youtube.com/watch?v=21quPLwfRSM", "Link")</f>
        <v/>
      </c>
      <c r="C86" t="inlineStr">
        <is>
          <t>ArcObjects by Example C#</t>
        </is>
      </c>
    </row>
    <row r="87">
      <c r="A87" t="inlineStr">
        <is>
          <t>I wish I can change the name of this book</t>
        </is>
      </c>
      <c r="B87">
        <f>HYPERLINK("https://www.youtube.com/watch?v=DzHxrCkWIpQ", "Link")</f>
        <v/>
      </c>
      <c r="C87" t="inlineStr">
        <is>
          <t>ArcObjects by Example C#</t>
        </is>
      </c>
    </row>
    <row r="88">
      <c r="A88" t="inlineStr">
        <is>
          <t>How much can you learn about the Backend from its API?</t>
        </is>
      </c>
      <c r="B88">
        <f>HYPERLINK("https://www.youtube.com/watch?v=P39KP7fpxQE", "Link")</f>
        <v/>
      </c>
      <c r="C88" t="inlineStr">
        <is>
          <t>Backend Engineering (Advanced)</t>
        </is>
      </c>
    </row>
    <row r="89">
      <c r="A89" t="inlineStr">
        <is>
          <t>Have a Database User for each REST Route - Best Practices for Backend Application with Postgres</t>
        </is>
      </c>
      <c r="B89">
        <f>HYPERLINK("https://www.youtube.com/watch?v=T8gic7Hb-dk", "Link")</f>
        <v/>
      </c>
      <c r="C89" t="inlineStr">
        <is>
          <t>Backend Engineering (Advanced)</t>
        </is>
      </c>
    </row>
    <row r="90">
      <c r="A90" t="inlineStr">
        <is>
          <t>Multi-player System Game Design - Pros &amp; Cons of Proposed Designs &amp; System Design Interviews Advice</t>
        </is>
      </c>
      <c r="B90">
        <f>HYPERLINK("https://www.youtube.com/watch?v=vJ5cOfiJRgM", "Link")</f>
        <v/>
      </c>
      <c r="C90" t="inlineStr">
        <is>
          <t>Backend Engineering (Advanced)</t>
        </is>
      </c>
    </row>
    <row r="91">
      <c r="A91" t="inlineStr">
        <is>
          <t>What is a Distributed Transaction in Microservices?</t>
        </is>
      </c>
      <c r="B91">
        <f>HYPERLINK("https://www.youtube.com/watch?v=H6F4BorD49g", "Link")</f>
        <v/>
      </c>
      <c r="C91" t="inlineStr">
        <is>
          <t>Backend Engineering (Advanced)</t>
        </is>
      </c>
    </row>
    <row r="92">
      <c r="A92" t="inlineStr">
        <is>
          <t>When to use UDP vs TCP in Building a Backend Application?</t>
        </is>
      </c>
      <c r="B92">
        <f>HYPERLINK("https://www.youtube.com/watch?v=G86axGfnWag", "Link")</f>
        <v/>
      </c>
      <c r="C92" t="inlineStr">
        <is>
          <t>Backend Engineering (Advanced)</t>
        </is>
      </c>
    </row>
    <row r="93">
      <c r="A93" t="inlineStr">
        <is>
          <t>Doordash moves their Backend to Apache Kafka from RabbitMQ, VERY interesting! Let us discuss it!</t>
        </is>
      </c>
      <c r="B93">
        <f>HYPERLINK("https://www.youtube.com/watch?v=sXjWTLMGmVY", "Link")</f>
        <v/>
      </c>
      <c r="C93" t="inlineStr">
        <is>
          <t>Backend Engineering (Advanced)</t>
        </is>
      </c>
    </row>
    <row r="94">
      <c r="A94" t="inlineStr">
        <is>
          <t>Is there a Limit to Number of Connections a Backend can handle?</t>
        </is>
      </c>
      <c r="B94">
        <f>HYPERLINK("https://www.youtube.com/watch?v=o-EkdZW4zbA", "Link")</f>
        <v/>
      </c>
      <c r="C94" t="inlineStr">
        <is>
          <t>Backend Engineering (Advanced)</t>
        </is>
      </c>
    </row>
    <row r="95">
      <c r="A95" t="inlineStr">
        <is>
          <t>Good Doc, Bad Doc - How do you identify good software documentation from bad ones</t>
        </is>
      </c>
      <c r="B95">
        <f>HYPERLINK("https://www.youtube.com/watch?v=PTEv9n0vlUo", "Link")</f>
        <v/>
      </c>
      <c r="C95" t="inlineStr">
        <is>
          <t>Backend Engineering (Advanced)</t>
        </is>
      </c>
    </row>
    <row r="96">
      <c r="A96" t="inlineStr">
        <is>
          <t>Best Practices Building Backend Application With Node JS Express and Postgres</t>
        </is>
      </c>
      <c r="B96">
        <f>HYPERLINK("https://www.youtube.com/watch?v=6zHWU7zBep0", "Link")</f>
        <v/>
      </c>
      <c r="C96" t="inlineStr">
        <is>
          <t>Backend Engineering (Advanced)</t>
        </is>
      </c>
    </row>
    <row r="97">
      <c r="A97" t="inlineStr">
        <is>
          <t>HTTP/2 Critical Limitation that led to HTTP/3 &amp; QUIC (Explained by Example)</t>
        </is>
      </c>
      <c r="B97">
        <f>HYPERLINK("https://www.youtube.com/watch?v=GriONb4EfPY", "Link")</f>
        <v/>
      </c>
      <c r="C97" t="inlineStr">
        <is>
          <t>Backend Engineering (Advanced)</t>
        </is>
      </c>
    </row>
    <row r="98">
      <c r="A98" t="inlineStr">
        <is>
          <t>Should RabbitMQ Implement QUIC Protocol for their Channels Message Queue?</t>
        </is>
      </c>
      <c r="B98">
        <f>HYPERLINK("https://www.youtube.com/watch?v=4Z3MAsdrEi8", "Link")</f>
        <v/>
      </c>
      <c r="C98" t="inlineStr">
        <is>
          <t>Backend Engineering (Advanced)</t>
        </is>
      </c>
    </row>
    <row r="99">
      <c r="A99" t="inlineStr">
        <is>
          <t>Can the QUIC Protocol improve Database Performance within Web Applications?</t>
        </is>
      </c>
      <c r="B99">
        <f>HYPERLINK("https://www.youtube.com/watch?v=1yeGkoN514k", "Link")</f>
        <v/>
      </c>
      <c r="C99" t="inlineStr">
        <is>
          <t>Backend Engineering (Advanced)</t>
        </is>
      </c>
    </row>
    <row r="100">
      <c r="A100" t="inlineStr">
        <is>
          <t>Database Partitioning Crash Course (with Postgres)</t>
        </is>
      </c>
      <c r="B100">
        <f>HYPERLINK("https://www.youtube.com/watch?v=sitUYx2EfhY", "Link")</f>
        <v/>
      </c>
      <c r="C100" t="inlineStr">
        <is>
          <t>Backend Engineering (Advanced)</t>
        </is>
      </c>
    </row>
    <row r="101">
      <c r="A101" t="inlineStr">
        <is>
          <t>Explaining Key vs Non-Key Column Database Indexing and How it can Improve Performance</t>
        </is>
      </c>
      <c r="B101">
        <f>HYPERLINK("https://www.youtube.com/watch?v=9v3GqKtbqzQ", "Link")</f>
        <v/>
      </c>
      <c r="C101" t="inlineStr">
        <is>
          <t>Backend Engineering (Advanced)</t>
        </is>
      </c>
    </row>
    <row r="102">
      <c r="A102" t="inlineStr">
        <is>
          <t>Database Replication Crash Course ( with Postgres 13 )</t>
        </is>
      </c>
      <c r="B102">
        <f>HYPERLINK("https://www.youtube.com/watch?v=9aFu7APZQmY", "Link")</f>
        <v/>
      </c>
      <c r="C102" t="inlineStr">
        <is>
          <t>Backend Engineering (Advanced)</t>
        </is>
      </c>
    </row>
    <row r="103">
      <c r="A103" t="inlineStr">
        <is>
          <t>WebRTC Crash Course</t>
        </is>
      </c>
      <c r="B103">
        <f>HYPERLINK("https://www.youtube.com/watch?v=FExZvpVvYxA", "Link")</f>
        <v/>
      </c>
      <c r="C103" t="inlineStr">
        <is>
          <t>Backend Engineering (Advanced)</t>
        </is>
      </c>
    </row>
    <row r="104">
      <c r="A104" t="inlineStr">
        <is>
          <t>Facebook Moves their Backend and Frontend to QUIC, Wasn’t smooth but it Paid Off, let us discuss</t>
        </is>
      </c>
      <c r="B104">
        <f>HYPERLINK("https://www.youtube.com/watch?v=UroWECETMEw", "Link")</f>
        <v/>
      </c>
      <c r="C104" t="inlineStr">
        <is>
          <t>Backend Engineering (Advanced)</t>
        </is>
      </c>
    </row>
    <row r="105">
      <c r="A105" t="inlineStr">
        <is>
          <t>How to Become a Good Backend Engineer (Fundamentals)</t>
        </is>
      </c>
      <c r="B105">
        <f>HYPERLINK("https://www.youtube.com/watch?v=V3ZPPPKEipA", "Link")</f>
        <v/>
      </c>
      <c r="C105" t="inlineStr">
        <is>
          <t>Backend Engineering (Beginner)</t>
        </is>
      </c>
    </row>
    <row r="106">
      <c r="A106" t="inlineStr">
        <is>
          <t>Advice for Junior backend engineers who just started their new jobs in software companies</t>
        </is>
      </c>
      <c r="B106">
        <f>HYPERLINK("https://www.youtube.com/watch?v=V3C0VvNrFZ8", "Link")</f>
        <v/>
      </c>
      <c r="C106" t="inlineStr">
        <is>
          <t>Backend Engineering (Beginner)</t>
        </is>
      </c>
    </row>
    <row r="107">
      <c r="A107" t="inlineStr">
        <is>
          <t>The OSI Model - Explained by Example</t>
        </is>
      </c>
      <c r="B107">
        <f>HYPERLINK("https://www.youtube.com/watch?v=7IS7gigunyI", "Link")</f>
        <v/>
      </c>
      <c r="C107" t="inlineStr">
        <is>
          <t>Backend Engineering (Beginner)</t>
        </is>
      </c>
    </row>
    <row r="108">
      <c r="A108" t="inlineStr">
        <is>
          <t>TCP vs UDP Crash Course</t>
        </is>
      </c>
      <c r="B108">
        <f>HYPERLINK("https://www.youtube.com/watch?v=qqRYkcta6IE", "Link")</f>
        <v/>
      </c>
      <c r="C108" t="inlineStr">
        <is>
          <t>Backend Engineering (Beginner)</t>
        </is>
      </c>
    </row>
    <row r="109">
      <c r="A109" t="inlineStr">
        <is>
          <t>Network Address Translation Explained</t>
        </is>
      </c>
      <c r="B109">
        <f>HYPERLINK("https://www.youtube.com/watch?v=RG97rvw1eUo", "Link")</f>
        <v/>
      </c>
      <c r="C109" t="inlineStr">
        <is>
          <t>Backend Engineering (Beginner)</t>
        </is>
      </c>
    </row>
    <row r="110">
      <c r="A110" t="inlineStr">
        <is>
          <t>I ask this question to every Backend Engineer I interview</t>
        </is>
      </c>
      <c r="B110">
        <f>HYPERLINK("https://www.youtube.com/watch?v=bDIB2eIzIC8", "Link")</f>
        <v/>
      </c>
      <c r="C110" t="inlineStr">
        <is>
          <t>Backend Engineering (Beginner)</t>
        </is>
      </c>
    </row>
    <row r="111">
      <c r="A111" t="inlineStr">
        <is>
          <t>Hyper Text Transfer Protocol Crash Course - HTTP 1.0, 1.1, HTTP/2, HTTP/3</t>
        </is>
      </c>
      <c r="B111">
        <f>HYPERLINK("https://www.youtube.com/watch?v=0OrmKCB0UrQ", "Link")</f>
        <v/>
      </c>
      <c r="C111" t="inlineStr">
        <is>
          <t>Backend Engineering (Beginner)</t>
        </is>
      </c>
    </row>
    <row r="112">
      <c r="A112" t="inlineStr">
        <is>
          <t>What are web servers and how do they work (with examples httpd and nodejs)</t>
        </is>
      </c>
      <c r="B112">
        <f>HYPERLINK("https://www.youtube.com/watch?v=JhpUch6lWMw", "Link")</f>
        <v/>
      </c>
      <c r="C112" t="inlineStr">
        <is>
          <t>Backend Engineering (Beginner)</t>
        </is>
      </c>
    </row>
    <row r="113">
      <c r="A113" t="inlineStr">
        <is>
          <t>Symmetrical vs asymmetrical Encryption Pros and Cons by Example</t>
        </is>
      </c>
      <c r="B113">
        <f>HYPERLINK("https://www.youtube.com/watch?v=Z3FwixsBE94", "Link")</f>
        <v/>
      </c>
      <c r="C113" t="inlineStr">
        <is>
          <t>Backend Engineering (Beginner)</t>
        </is>
      </c>
    </row>
    <row r="114">
      <c r="A114" t="inlineStr">
        <is>
          <t>Transport Layer Security, TLS 1.2 and 1.3 (Explained by Example)</t>
        </is>
      </c>
      <c r="B114">
        <f>HYPERLINK("https://www.youtube.com/watch?v=AlE5X1NlHgg", "Link")</f>
        <v/>
      </c>
      <c r="C114" t="inlineStr">
        <is>
          <t>Backend Engineering (Beginner)</t>
        </is>
      </c>
    </row>
    <row r="115">
      <c r="A115" t="inlineStr">
        <is>
          <t>What Recruiters really look for in a Backend Engineer? (Unpopular opinion)</t>
        </is>
      </c>
      <c r="B115">
        <f>HYPERLINK("https://www.youtube.com/watch?v=aTdGt_Mr4Fk", "Link")</f>
        <v/>
      </c>
      <c r="C115" t="inlineStr">
        <is>
          <t>Backend Engineering (Beginner)</t>
        </is>
      </c>
    </row>
    <row r="116">
      <c r="A116" t="inlineStr">
        <is>
          <t>Proxy vs Reverse Proxy Server Explained</t>
        </is>
      </c>
      <c r="B116">
        <f>HYPERLINK("https://www.youtube.com/watch?v=SqqrOspasag", "Link")</f>
        <v/>
      </c>
      <c r="C116" t="inlineStr">
        <is>
          <t>Backend Engineering (Beginner)</t>
        </is>
      </c>
    </row>
    <row r="117">
      <c r="A117" t="inlineStr">
        <is>
          <t>Relational Database ACID Transactions (Explained by Example)</t>
        </is>
      </c>
      <c r="B117">
        <f>HYPERLINK("https://www.youtube.com/watch?v=pomxJOFVcQs", "Link")</f>
        <v/>
      </c>
      <c r="C117" t="inlineStr">
        <is>
          <t>Backend Engineering (Beginner)</t>
        </is>
      </c>
    </row>
    <row r="118">
      <c r="A118" t="inlineStr">
        <is>
          <t>Publish-Subscribe Architecture (Explained by Example)</t>
        </is>
      </c>
      <c r="B118">
        <f>HYPERLINK("https://www.youtube.com/watch?v=O1PgqUqZKTA", "Link")</f>
        <v/>
      </c>
      <c r="C118" t="inlineStr">
        <is>
          <t>Backend Engineering (Beginner)</t>
        </is>
      </c>
    </row>
    <row r="119">
      <c r="A119" t="inlineStr">
        <is>
          <t>What makes a GOOD Software Tester? - And Why great software testers get paid a lot of $ to find bugs</t>
        </is>
      </c>
      <c r="B119">
        <f>HYPERLINK("https://www.youtube.com/watch?v=nw-RLWwgbP4", "Link")</f>
        <v/>
      </c>
      <c r="C119" t="inlineStr">
        <is>
          <t>Backend Engineering (Beginner)</t>
        </is>
      </c>
    </row>
    <row r="120">
      <c r="A120" t="inlineStr">
        <is>
          <t>Asynchronous vs Multithreading and Multiprocessing Programming (The Main Difference)</t>
        </is>
      </c>
      <c r="B120">
        <f>HYPERLINK("https://www.youtube.com/watch?v=0vFgKr5bjWI", "Link")</f>
        <v/>
      </c>
      <c r="C120" t="inlineStr">
        <is>
          <t>Backend Engineering (Beginner)</t>
        </is>
      </c>
    </row>
    <row r="121">
      <c r="A121" t="inlineStr">
        <is>
          <t>Synchronous vs Asynchronous Applications (Explained by Example)</t>
        </is>
      </c>
      <c r="B121">
        <f>HYPERLINK("https://www.youtube.com/watch?v=N5Ky-mz6n-8", "Link")</f>
        <v/>
      </c>
      <c r="C121" t="inlineStr">
        <is>
          <t>Backend Engineering (Beginner)</t>
        </is>
      </c>
    </row>
    <row r="122">
      <c r="A122" t="inlineStr">
        <is>
          <t>What happens when type google.com into your browser address box and hit enter? (Detailed Analysis)</t>
        </is>
      </c>
      <c r="B122">
        <f>HYPERLINK("https://www.youtube.com/watch?v=dh406O2v_1c", "Link")</f>
        <v/>
      </c>
      <c r="C122" t="inlineStr">
        <is>
          <t>Backend Engineering (Beginner)</t>
        </is>
      </c>
    </row>
    <row r="123">
      <c r="A123" t="inlineStr">
        <is>
          <t>Database Indexing Explained (with PostgreSQL)</t>
        </is>
      </c>
      <c r="B123">
        <f>HYPERLINK("https://www.youtube.com/watch?v=-qNSXK7s7_w", "Link")</f>
        <v/>
      </c>
      <c r="C123" t="inlineStr">
        <is>
          <t>Backend Engineering (Beginner)</t>
        </is>
      </c>
    </row>
    <row r="124">
      <c r="A124" t="inlineStr">
        <is>
          <t>Overengineering in Software</t>
        </is>
      </c>
      <c r="B124">
        <f>HYPERLINK("https://www.youtube.com/watch?v=HW1uha7h3dY", "Link")</f>
        <v/>
      </c>
      <c r="C124" t="inlineStr">
        <is>
          <t>Backend Engineering (Beginner)</t>
        </is>
      </c>
    </row>
    <row r="125">
      <c r="A125" t="inlineStr">
        <is>
          <t>Software Engineering is Overwhelming</t>
        </is>
      </c>
      <c r="B125">
        <f>HYPERLINK("https://www.youtube.com/watch?v=MbDjrztWtX4", "Link")</f>
        <v/>
      </c>
      <c r="C125" t="inlineStr">
        <is>
          <t>Backend Engineering (Beginner)</t>
        </is>
      </c>
    </row>
    <row r="126">
      <c r="A126" t="inlineStr">
        <is>
          <t>Career Path Advice - Moving from a Network Engineer to a Backend Engineer</t>
        </is>
      </c>
      <c r="B126">
        <f>HYPERLINK("https://www.youtube.com/watch?v=A20hvCH6Drs", "Link")</f>
        <v/>
      </c>
      <c r="C126" t="inlineStr">
        <is>
          <t>Backend Engineering (Beginner)</t>
        </is>
      </c>
    </row>
    <row r="127">
      <c r="A127" t="inlineStr">
        <is>
          <t>What is the TCP 3-Way Handshake and Why Backend Engineers should understand it</t>
        </is>
      </c>
      <c r="B127">
        <f>HYPERLINK("https://www.youtube.com/watch?v=bW_BILl7n0Y", "Link")</f>
        <v/>
      </c>
      <c r="C127" t="inlineStr">
        <is>
          <t>Backend Engineering (Intermediate)</t>
        </is>
      </c>
    </row>
    <row r="128">
      <c r="A128" t="inlineStr">
        <is>
          <t>Layer 4 vs Layer 7 Proxying In Details Explained with Examples</t>
        </is>
      </c>
      <c r="B128">
        <f>HYPERLINK("https://www.youtube.com/watch?v=ylkAc9wmKhc", "Link")</f>
        <v/>
      </c>
      <c r="C128" t="inlineStr">
        <is>
          <t>Backend Engineering (Intermediate)</t>
        </is>
      </c>
    </row>
    <row r="129">
      <c r="A129" t="inlineStr">
        <is>
          <t>How HTTP/2 Works, Performance, Pros &amp; Cons and More</t>
        </is>
      </c>
      <c r="B129">
        <f>HYPERLINK("https://www.youtube.com/watch?v=fVKPrDrEwTI", "Link")</f>
        <v/>
      </c>
      <c r="C129" t="inlineStr">
        <is>
          <t>Backend Engineering (Intermediate)</t>
        </is>
      </c>
    </row>
    <row r="130">
      <c r="A130" t="inlineStr">
        <is>
          <t>Load balancing in Layer 4 vs Layer 7 with HAPROXY Examples</t>
        </is>
      </c>
      <c r="B130">
        <f>HYPERLINK("https://www.youtube.com/watch?v=aKMLgFVxZYk", "Link")</f>
        <v/>
      </c>
      <c r="C130" t="inlineStr">
        <is>
          <t>Backend Engineering (Intermediate)</t>
        </is>
      </c>
    </row>
    <row r="131">
      <c r="A131" t="inlineStr">
        <is>
          <t>7 Tips to Optimize Your Backend API Without Caching</t>
        </is>
      </c>
      <c r="B131">
        <f>HYPERLINK("https://www.youtube.com/watch?v=R4NvQMF58K4", "Link")</f>
        <v/>
      </c>
      <c r="C131" t="inlineStr">
        <is>
          <t>Backend Engineering (Intermediate)</t>
        </is>
      </c>
    </row>
    <row r="132">
      <c r="A132" t="inlineStr">
        <is>
          <t>Your Backend is Also a Frontend - We are both Backend and Frontend engineers at the same time</t>
        </is>
      </c>
      <c r="B132">
        <f>HYPERLINK("https://www.youtube.com/watch?v=2MXwsOMK3Bg", "Link")</f>
        <v/>
      </c>
      <c r="C132" t="inlineStr">
        <is>
          <t>Backend Engineering (Intermediate)</t>
        </is>
      </c>
    </row>
    <row r="133">
      <c r="A133" t="inlineStr">
        <is>
          <t>NginX Crash Course (Layer 4 &amp; Layer 7 Proxy, HTTPS, TLS 1.3, HTTP/2 &amp; More)</t>
        </is>
      </c>
      <c r="B133">
        <f>HYPERLINK("https://www.youtube.com/watch?v=WC2-hNNBWII", "Link")</f>
        <v/>
      </c>
      <c r="C133" t="inlineStr">
        <is>
          <t>Backend Engineering (Intermediate)</t>
        </is>
      </c>
    </row>
    <row r="134">
      <c r="A134" t="inlineStr">
        <is>
          <t>HAProxy Crash Course (TLS 1.3, HTTPS, HTTP/2 and more)</t>
        </is>
      </c>
      <c r="B134">
        <f>HYPERLINK("https://www.youtube.com/watch?v=qYnA2DFEELw", "Link")</f>
        <v/>
      </c>
      <c r="C134" t="inlineStr">
        <is>
          <t>Backend Engineering (Intermediate)</t>
        </is>
      </c>
    </row>
    <row r="135">
      <c r="A135" t="inlineStr">
        <is>
          <t>Fail-over and High-Availability (Explained by Example)</t>
        </is>
      </c>
      <c r="B135">
        <f>HYPERLINK("https://www.youtube.com/watch?v=Zgy1miPsTNs", "Link")</f>
        <v/>
      </c>
      <c r="C135" t="inlineStr">
        <is>
          <t>Backend Engineering (Intermediate)</t>
        </is>
      </c>
    </row>
    <row r="136">
      <c r="A136" t="inlineStr">
        <is>
          <t>Active-Active vs Active-Passive Cluster to Achieve High Availability in Scaling Systems</t>
        </is>
      </c>
      <c r="B136">
        <f>HYPERLINK("https://www.youtube.com/watch?v=d-Bfi5qywFo", "Link")</f>
        <v/>
      </c>
      <c r="C136" t="inlineStr">
        <is>
          <t>Backend Engineering (Intermediate)</t>
        </is>
      </c>
    </row>
    <row r="137">
      <c r="A137" t="inlineStr">
        <is>
          <t>Connection Pooling with PostgresSQL and NodeJS</t>
        </is>
      </c>
      <c r="B137">
        <f>HYPERLINK("https://www.youtube.com/watch?v=GTeCtIoV2Tw", "Link")</f>
        <v/>
      </c>
      <c r="C137" t="inlineStr">
        <is>
          <t>Backend Engineering (Intermediate)</t>
        </is>
      </c>
    </row>
    <row r="138">
      <c r="A138" t="inlineStr">
        <is>
          <t>Asynchronous vs Multithreading and Multiprocessing Programming (The Main Difference)</t>
        </is>
      </c>
      <c r="B138">
        <f>HYPERLINK("https://www.youtube.com/watch?v=0vFgKr5bjWI", "Link")</f>
        <v/>
      </c>
      <c r="C138" t="inlineStr">
        <is>
          <t>Backend Engineering (Intermediate)</t>
        </is>
      </c>
    </row>
    <row r="139">
      <c r="A139" t="inlineStr">
        <is>
          <t>Database Engines Crash Course (MyISAM, Aria, InnoDB, XtraDB, LevelDB &amp; RocksDB)</t>
        </is>
      </c>
      <c r="B139">
        <f>HYPERLINK("https://www.youtube.com/watch?v=K9Qd3UMHUQ4", "Link")</f>
        <v/>
      </c>
      <c r="C139" t="inlineStr">
        <is>
          <t>Backend Engineering (Intermediate)</t>
        </is>
      </c>
    </row>
    <row r="140">
      <c r="A140" t="inlineStr">
        <is>
          <t>Horizontal vs Vertical Database Partitioning</t>
        </is>
      </c>
      <c r="B140">
        <f>HYPERLINK("https://www.youtube.com/watch?v=QA25cMWp9Tk", "Link")</f>
        <v/>
      </c>
      <c r="C140" t="inlineStr">
        <is>
          <t>Backend Engineering (Intermediate)</t>
        </is>
      </c>
    </row>
    <row r="141">
      <c r="A141" t="inlineStr">
        <is>
          <t>Database Sharding Crash Course (with Postgres examples)</t>
        </is>
      </c>
      <c r="B141">
        <f>HYPERLINK("https://www.youtube.com/watch?v=d1fXBLqnFvc", "Link")</f>
        <v/>
      </c>
      <c r="C141" t="inlineStr">
        <is>
          <t>Backend Engineering (Intermediate)</t>
        </is>
      </c>
    </row>
    <row r="142">
      <c r="A142" t="inlineStr">
        <is>
          <t>Can you get Eventual Consistency in Relational Databases?</t>
        </is>
      </c>
      <c r="B142">
        <f>HYPERLINK("https://www.youtube.com/watch?v=ryD9IA9i-c8", "Link")</f>
        <v/>
      </c>
      <c r="C142" t="inlineStr">
        <is>
          <t>Backend Engineering (Intermediate)</t>
        </is>
      </c>
    </row>
    <row r="143">
      <c r="A143" t="inlineStr">
        <is>
          <t>How to Avoid Double Booking and Race Conditions in Online Web Applications</t>
        </is>
      </c>
      <c r="B143">
        <f>HYPERLINK("https://www.youtube.com/watch?v=_95dCYv2Xv4", "Link")</f>
        <v/>
      </c>
      <c r="C143" t="inlineStr">
        <is>
          <t>Backend Engineering (Intermediate)</t>
        </is>
      </c>
    </row>
    <row r="144">
      <c r="A144" t="inlineStr">
        <is>
          <t>RabbitMQ Crash Course</t>
        </is>
      </c>
      <c r="B144">
        <f>HYPERLINK("https://www.youtube.com/watch?v=Cie5v59mrTg", "Link")</f>
        <v/>
      </c>
      <c r="C144" t="inlineStr">
        <is>
          <t>Backend Engineering (Intermediate)</t>
        </is>
      </c>
    </row>
    <row r="145">
      <c r="A145" t="inlineStr">
        <is>
          <t>Apache Kafka Crash Course</t>
        </is>
      </c>
      <c r="B145">
        <f>HYPERLINK("https://www.youtube.com/watch?v=R873BlNVUB4", "Link")</f>
        <v/>
      </c>
      <c r="C145" t="inlineStr">
        <is>
          <t>Backend Engineering (Intermediate)</t>
        </is>
      </c>
    </row>
    <row r="146">
      <c r="A146" t="inlineStr">
        <is>
          <t>Microservices Pros &amp; Cons (Explained by Example)</t>
        </is>
      </c>
      <c r="B146">
        <f>HYPERLINK("https://www.youtube.com/watch?v=T-m7ZFxeg1A", "Link")</f>
        <v/>
      </c>
      <c r="C146" t="inlineStr">
        <is>
          <t>Backend Engineering (Intermediate)</t>
        </is>
      </c>
    </row>
    <row r="147">
      <c r="A147" t="inlineStr">
        <is>
          <t>When Designing a Backend System Minimize the “What If” Questions</t>
        </is>
      </c>
      <c r="B147">
        <f>HYPERLINK("https://www.youtube.com/watch?v=1a7E0qh48gM", "Link")</f>
        <v/>
      </c>
      <c r="C147" t="inlineStr">
        <is>
          <t>Backend Engineering (Intermediate)</t>
        </is>
      </c>
    </row>
    <row r="148">
      <c r="A148" t="inlineStr">
        <is>
          <t>Building a Multi-player Game with WebSockets</t>
        </is>
      </c>
      <c r="B148">
        <f>HYPERLINK("https://www.youtube.com/watch?v=cXxEiWudIUY", "Link")</f>
        <v/>
      </c>
      <c r="C148" t="inlineStr">
        <is>
          <t>Backend Engineering (Intermediate)</t>
        </is>
      </c>
    </row>
    <row r="149">
      <c r="A149" t="inlineStr">
        <is>
          <t>Traefik Crash Course - Architecture, L7 &amp; L4 Proxying, Weighted Round Robin, Enabling TLS 1.2/1.3</t>
        </is>
      </c>
      <c r="B149">
        <f>HYPERLINK("https://www.youtube.com/watch?v=C6IL8tjwC5E", "Link")</f>
        <v/>
      </c>
      <c r="C149" t="inlineStr">
        <is>
          <t>Backend Engineering (Intermediate)</t>
        </is>
      </c>
    </row>
    <row r="150">
      <c r="A150" t="inlineStr">
        <is>
          <t>Envoy Proxy Crash Course, Architecture, L7 &amp; L4 Proxying, HTTP/2, Enabling TLS 1.2/1.3 and more</t>
        </is>
      </c>
      <c r="B150">
        <f>HYPERLINK("https://www.youtube.com/watch?v=40gKzHQWgP0", "Link")</f>
        <v/>
      </c>
      <c r="C150" t="inlineStr">
        <is>
          <t>Backend Engineering (Intermediate)</t>
        </is>
      </c>
    </row>
    <row r="151">
      <c r="A151" t="inlineStr">
        <is>
          <t>When to Build a Stateless vs Stateful Back-ends using the right protocols (UDP,  HTTP, TCP,  QUIC)</t>
        </is>
      </c>
      <c r="B151">
        <f>HYPERLINK("https://www.youtube.com/watch?v=3E7HF26XNfU", "Link")</f>
        <v/>
      </c>
      <c r="C151" t="inlineStr">
        <is>
          <t>Backend Engineering (Intermediate)</t>
        </is>
      </c>
    </row>
    <row r="152">
      <c r="A152" t="inlineStr">
        <is>
          <t>Why you Shouldn't Implement Features Because They are Easy - Backend Engineering</t>
        </is>
      </c>
      <c r="B152">
        <f>HYPERLINK("https://www.youtube.com/watch?v=bydpDpOTm8s", "Link")</f>
        <v/>
      </c>
      <c r="C152" t="inlineStr">
        <is>
          <t>Backend Engineering (Intermediate)</t>
        </is>
      </c>
    </row>
    <row r="153">
      <c r="A153" t="inlineStr">
        <is>
          <t>Index Scan vs Index Only Scan on Database Systems (with Postgres)</t>
        </is>
      </c>
      <c r="B153">
        <f>HYPERLINK("https://www.youtube.com/watch?v=xsPBT5gIQac", "Link")</f>
        <v/>
      </c>
      <c r="C153" t="inlineStr">
        <is>
          <t>Backend Engineering (Intermediate)</t>
        </is>
      </c>
    </row>
    <row r="154">
      <c r="A154" t="inlineStr">
        <is>
          <t>2 Hours RabbitMQ Course with NodeJS, Pros &amp; Cons, Cloud RMQ, RMQ vs Kafka, RMQ in Wireshark &amp; MORE!</t>
        </is>
      </c>
      <c r="B154">
        <f>HYPERLINK("https://www.youtube.com/watch?v=e03c3CIGtYU", "Link")</f>
        <v/>
      </c>
      <c r="C154" t="inlineStr">
        <is>
          <t>Backend Engineering (Intermediate)</t>
        </is>
      </c>
    </row>
    <row r="155">
      <c r="A155" t="inlineStr">
        <is>
          <t>Uber’s new Backend Architecture for Processing Payments</t>
        </is>
      </c>
      <c r="B155">
        <f>HYPERLINK("https://www.youtube.com/watch?v=mL0fzj7e6WU", "Link")</f>
        <v/>
      </c>
      <c r="C155" t="inlineStr">
        <is>
          <t>Backend Engineering (Intermediate)</t>
        </is>
      </c>
    </row>
    <row r="156">
      <c r="A156" t="inlineStr">
        <is>
          <t>Using History API to Animate URL and hmm what else?</t>
        </is>
      </c>
      <c r="B156">
        <f>HYPERLINK("https://www.youtube.com/watch?v=E0TyFbv7gMw", "Link")</f>
        <v/>
      </c>
      <c r="C156" t="inlineStr">
        <is>
          <t>Browser API</t>
        </is>
      </c>
    </row>
    <row r="157">
      <c r="A157" t="inlineStr">
        <is>
          <t>Aborting Fetch API Request</t>
        </is>
      </c>
      <c r="B157">
        <f>HYPERLINK("https://www.youtube.com/watch?v=oPZjrhf6UlQ", "Link")</f>
        <v/>
      </c>
      <c r="C157" t="inlineStr">
        <is>
          <t>Browser API</t>
        </is>
      </c>
    </row>
    <row r="158">
      <c r="A158" t="inlineStr">
        <is>
          <t>Fetch API, XMLHTTPRequest replacement</t>
        </is>
      </c>
      <c r="B158">
        <f>HYPERLINK("https://www.youtube.com/watch?v=Vj7W8pI-L6w", "Link")</f>
        <v/>
      </c>
      <c r="C158" t="inlineStr">
        <is>
          <t>Browser API</t>
        </is>
      </c>
    </row>
    <row r="159">
      <c r="A159" t="inlineStr">
        <is>
          <t>Why do we need to call “then” twice on Fetch?</t>
        </is>
      </c>
      <c r="B159">
        <f>HYPERLINK("https://www.youtube.com/watch?v=ZYwrQsBvZtI", "Link")</f>
        <v/>
      </c>
      <c r="C159" t="inlineStr">
        <is>
          <t>Browser API</t>
        </is>
      </c>
    </row>
    <row r="160">
      <c r="A160" t="inlineStr">
        <is>
          <t>Lazy load Images with Javascript</t>
        </is>
      </c>
      <c r="B160">
        <f>HYPERLINK("https://www.youtube.com/watch?v=KKy5Os2JPgs", "Link")</f>
        <v/>
      </c>
      <c r="C160" t="inlineStr">
        <is>
          <t>Browser API</t>
        </is>
      </c>
    </row>
    <row r="161">
      <c r="A161" t="inlineStr">
        <is>
          <t>HTTP Cookies Crash Course</t>
        </is>
      </c>
      <c r="B161">
        <f>HYPERLINK("https://www.youtube.com/watch?v=sovAIX4doOE", "Link")</f>
        <v/>
      </c>
      <c r="C161" t="inlineStr">
        <is>
          <t>Cookies</t>
        </is>
      </c>
    </row>
    <row r="162">
      <c r="A162" t="inlineStr">
        <is>
          <t>SameSite Cookie Attribute Explained by Example (Strict, Lax, None &amp; No SameSite)</t>
        </is>
      </c>
      <c r="B162">
        <f>HYPERLINK("https://www.youtube.com/watch?v=aUF2QCEudPo", "Link")</f>
        <v/>
      </c>
      <c r="C162" t="inlineStr">
        <is>
          <t>Cookies</t>
        </is>
      </c>
    </row>
    <row r="163">
      <c r="A163" t="inlineStr">
        <is>
          <t>How Un-deletable Zombie Cookies work (with implementation example)</t>
        </is>
      </c>
      <c r="B163">
        <f>HYPERLINK("https://www.youtube.com/watch?v=lq6ZimHh-j4", "Link")</f>
        <v/>
      </c>
      <c r="C163" t="inlineStr">
        <is>
          <t>Cookies</t>
        </is>
      </c>
    </row>
    <row r="164">
      <c r="A164" t="inlineStr">
        <is>
          <t>JSON Web Token with NodeJS &amp; Postgres Crash Course</t>
        </is>
      </c>
      <c r="B164">
        <f>HYPERLINK("https://www.youtube.com/watch?v=T0k-3Ze4NLo", "Link")</f>
        <v/>
      </c>
      <c r="C164" t="inlineStr">
        <is>
          <t>Cookies</t>
        </is>
      </c>
    </row>
    <row r="165">
      <c r="A165" t="inlineStr">
        <is>
          <t>FireFox Changes to SameSite Cookie Default Behavior Following Chrome’s footsteps - Great Change</t>
        </is>
      </c>
      <c r="B165">
        <f>HYPERLINK("https://www.youtube.com/watch?v=J6LxE-D8GNo", "Link")</f>
        <v/>
      </c>
      <c r="C165" t="inlineStr">
        <is>
          <t>Cookies</t>
        </is>
      </c>
    </row>
    <row r="166">
      <c r="A166" t="inlineStr">
        <is>
          <t>What are Third Party Cookies, How do they work?</t>
        </is>
      </c>
      <c r="B166">
        <f>HYPERLINK("https://www.youtube.com/watch?v=m4vatwFryI8", "Link")</f>
        <v/>
      </c>
      <c r="C166" t="inlineStr">
        <is>
          <t>Cookies</t>
        </is>
      </c>
    </row>
    <row r="167">
      <c r="A167" t="inlineStr">
        <is>
          <t>A SameSite Cookie Exception was made to avoid Redirect Loop in Single Sign-On (SSO) Let us Discuss</t>
        </is>
      </c>
      <c r="B167">
        <f>HYPERLINK("https://www.youtube.com/watch?v=4QiD8cvzCN0", "Link")</f>
        <v/>
      </c>
      <c r="C167" t="inlineStr">
        <is>
          <t>Cookies</t>
        </is>
      </c>
    </row>
    <row r="168">
      <c r="A168" t="inlineStr">
        <is>
          <t>I got served an Instagram Ad after browsing this website? Let us discuss how that’s possible</t>
        </is>
      </c>
      <c r="B168">
        <f>HYPERLINK("https://www.youtube.com/watch?v=zGvazErsoH0", "Link")</f>
        <v/>
      </c>
      <c r="C168" t="inlineStr">
        <is>
          <t>Cookies</t>
        </is>
      </c>
    </row>
    <row r="169">
      <c r="A169" t="inlineStr">
        <is>
          <t>Relational Database ACID Transactions (Explained by Example)</t>
        </is>
      </c>
      <c r="B169">
        <f>HYPERLINK("https://www.youtube.com/watch?v=pomxJOFVcQs", "Link")</f>
        <v/>
      </c>
      <c r="C169" t="inlineStr">
        <is>
          <t>Database Engineering</t>
        </is>
      </c>
    </row>
    <row r="170">
      <c r="A170" t="inlineStr">
        <is>
          <t>Can you get Eventual Consistency in Relational Databases?</t>
        </is>
      </c>
      <c r="B170">
        <f>HYPERLINK("https://www.youtube.com/watch?v=ryD9IA9i-c8", "Link")</f>
        <v/>
      </c>
      <c r="C170" t="inlineStr">
        <is>
          <t>Database Engineering</t>
        </is>
      </c>
    </row>
    <row r="171">
      <c r="A171" t="inlineStr">
        <is>
          <t>Horizontal vs Vertical Database Partitioning</t>
        </is>
      </c>
      <c r="B171">
        <f>HYPERLINK("https://www.youtube.com/watch?v=QA25cMWp9Tk", "Link")</f>
        <v/>
      </c>
      <c r="C171" t="inlineStr">
        <is>
          <t>Database Engineering</t>
        </is>
      </c>
    </row>
    <row r="172">
      <c r="A172" t="inlineStr">
        <is>
          <t>Spinning MongoDB, MongoShell and Mongo GUI with Docker</t>
        </is>
      </c>
      <c r="B172">
        <f>HYPERLINK("https://www.youtube.com/watch?v=DzyC8lqbjC8", "Link")</f>
        <v/>
      </c>
      <c r="C172" t="inlineStr">
        <is>
          <t>Database Engineering</t>
        </is>
      </c>
    </row>
    <row r="173">
      <c r="A173" t="inlineStr">
        <is>
          <t>Relational Database Atomicity Explained By Example</t>
        </is>
      </c>
      <c r="B173">
        <f>HYPERLINK("https://www.youtube.com/watch?v=6vqzOjfZDco", "Link")</f>
        <v/>
      </c>
      <c r="C173" t="inlineStr">
        <is>
          <t>Database Engineering</t>
        </is>
      </c>
    </row>
    <row r="174">
      <c r="A174" t="inlineStr">
        <is>
          <t>Read Committed DBMS Isolation Level - (Explained by Example)</t>
        </is>
      </c>
      <c r="B174">
        <f>HYPERLINK("https://www.youtube.com/watch?v=7cvU1Q0AJOU", "Link")</f>
        <v/>
      </c>
      <c r="C174" t="inlineStr">
        <is>
          <t>Database Engineering</t>
        </is>
      </c>
    </row>
    <row r="175">
      <c r="A175" t="inlineStr">
        <is>
          <t>Redis Crash Course</t>
        </is>
      </c>
      <c r="B175">
        <f>HYPERLINK("https://www.youtube.com/watch?v=sVCZo5B8ghE", "Link")</f>
        <v/>
      </c>
      <c r="C175" t="inlineStr">
        <is>
          <t>Database Engineering</t>
        </is>
      </c>
    </row>
    <row r="176">
      <c r="A176" t="inlineStr">
        <is>
          <t>Dirty Read Problem - (Explained by Example)</t>
        </is>
      </c>
      <c r="B176">
        <f>HYPERLINK("https://www.youtube.com/watch?v=RxIDTbgdcpM", "Link")</f>
        <v/>
      </c>
      <c r="C176" t="inlineStr">
        <is>
          <t>Database Engineering</t>
        </is>
      </c>
    </row>
    <row r="177">
      <c r="A177" t="inlineStr">
        <is>
          <t>Non-Repeatable Read (Fuzzy read) Phenomena - (Explained by Example)</t>
        </is>
      </c>
      <c r="B177">
        <f>HYPERLINK("https://www.youtube.com/watch?v=uTvQPSi_q1c", "Link")</f>
        <v/>
      </c>
      <c r="C177" t="inlineStr">
        <is>
          <t>Database Engineering</t>
        </is>
      </c>
    </row>
    <row r="178">
      <c r="A178" t="inlineStr">
        <is>
          <t>Phantom Read Phenomena - (Explained by Example)</t>
        </is>
      </c>
      <c r="B178">
        <f>HYPERLINK("https://www.youtube.com/watch?v=EA1sjQb_qpQ", "Link")</f>
        <v/>
      </c>
      <c r="C178" t="inlineStr">
        <is>
          <t>Database Engineering</t>
        </is>
      </c>
    </row>
    <row r="179">
      <c r="A179" t="inlineStr">
        <is>
          <t>Read Uncommitted DBMS Isolation Level - (Explained By Example)</t>
        </is>
      </c>
      <c r="B179">
        <f>HYPERLINK("https://www.youtube.com/watch?v=s-UfV8vk-Fw", "Link")</f>
        <v/>
      </c>
      <c r="C179" t="inlineStr">
        <is>
          <t>Database Engineering</t>
        </is>
      </c>
    </row>
    <row r="180">
      <c r="A180" t="inlineStr">
        <is>
          <t>Database Exclusive lock vs Shared Lock (Explained by Example)</t>
        </is>
      </c>
      <c r="B180">
        <f>HYPERLINK("https://www.youtube.com/watch?v=b7razfltSFM", "Link")</f>
        <v/>
      </c>
      <c r="C180" t="inlineStr">
        <is>
          <t>Database Engineering</t>
        </is>
      </c>
    </row>
    <row r="181">
      <c r="A181" t="inlineStr">
        <is>
          <t>Connection Pooling with PostgresSQL and NodeJS</t>
        </is>
      </c>
      <c r="B181">
        <f>HYPERLINK("https://www.youtube.com/watch?v=GTeCtIoV2Tw", "Link")</f>
        <v/>
      </c>
      <c r="C181" t="inlineStr">
        <is>
          <t>Database Engineering</t>
        </is>
      </c>
    </row>
    <row r="182">
      <c r="A182" t="inlineStr">
        <is>
          <t>Building a Web API with Express and PostgreSQL to Consume from Browser</t>
        </is>
      </c>
      <c r="B182">
        <f>HYPERLINK("https://www.youtube.com/watch?v=0JNq46eFuOM", "Link")</f>
        <v/>
      </c>
      <c r="C182" t="inlineStr">
        <is>
          <t>Database Engineering</t>
        </is>
      </c>
    </row>
    <row r="183">
      <c r="A183" t="inlineStr">
        <is>
          <t>Database Sharding Crash Course (with Postgres examples)</t>
        </is>
      </c>
      <c r="B183">
        <f>HYPERLINK("https://www.youtube.com/watch?v=d1fXBLqnFvc", "Link")</f>
        <v/>
      </c>
      <c r="C183" t="inlineStr">
        <is>
          <t>Database Engineering</t>
        </is>
      </c>
    </row>
    <row r="184">
      <c r="A184" t="inlineStr">
        <is>
          <t>IndexedDB Crash Course with Javascript</t>
        </is>
      </c>
      <c r="B184">
        <f>HYPERLINK("https://www.youtube.com/watch?v=vb7fkBeblcw", "Link")</f>
        <v/>
      </c>
      <c r="C184" t="inlineStr">
        <is>
          <t>Database Engineering</t>
        </is>
      </c>
    </row>
    <row r="185">
      <c r="A185" t="inlineStr">
        <is>
          <t>Postgres Database Cursors in Python with psycopg2</t>
        </is>
      </c>
      <c r="B185">
        <f>HYPERLINK("https://www.youtube.com/watch?v=dLKZWbTHfgA", "Link")</f>
        <v/>
      </c>
      <c r="C185" t="inlineStr">
        <is>
          <t>Database Engineering</t>
        </is>
      </c>
    </row>
    <row r="186">
      <c r="A186" t="inlineStr">
        <is>
          <t>Step by Step Javascript and Postgres Tutorial using node-postgres</t>
        </is>
      </c>
      <c r="B186">
        <f>HYPERLINK("https://www.youtube.com/watch?v=ufdHsFClAk0", "Link")</f>
        <v/>
      </c>
      <c r="C186" t="inlineStr">
        <is>
          <t>Database Engineering</t>
        </is>
      </c>
    </row>
    <row r="187">
      <c r="A187" t="inlineStr">
        <is>
          <t>Step-by-Step Python and Postgres Tutorial with psycopg2</t>
        </is>
      </c>
      <c r="B187">
        <f>HYPERLINK("https://www.youtube.com/watch?v=2PDkXviEMD0", "Link")</f>
        <v/>
      </c>
      <c r="C187" t="inlineStr">
        <is>
          <t>Database Engineering</t>
        </is>
      </c>
    </row>
    <row r="188">
      <c r="A188" t="inlineStr">
        <is>
          <t>Spinning multiple Postgres instances and PGAdmin with Docker</t>
        </is>
      </c>
      <c r="B188">
        <f>HYPERLINK("https://www.youtube.com/watch?v=5QNL7_i-ay8", "Link")</f>
        <v/>
      </c>
      <c r="C188" t="inlineStr">
        <is>
          <t>Database Engineering</t>
        </is>
      </c>
    </row>
    <row r="189">
      <c r="A189" t="inlineStr">
        <is>
          <t>Atomic Transactions (Explained by Example)</t>
        </is>
      </c>
      <c r="B189">
        <f>HYPERLINK("https://www.youtube.com/watch?v=mbF2KC8TDOE", "Link")</f>
        <v/>
      </c>
      <c r="C189" t="inlineStr">
        <is>
          <t>Database Engineering</t>
        </is>
      </c>
    </row>
    <row r="190">
      <c r="A190" t="inlineStr">
        <is>
          <t>Repeatable Read DBMS Isolation Level - (Explained by Example)</t>
        </is>
      </c>
      <c r="B190">
        <f>HYPERLINK("https://www.youtube.com/watch?v=2FTkEhEqzIg", "Link")</f>
        <v/>
      </c>
      <c r="C190" t="inlineStr">
        <is>
          <t>Database Engineering</t>
        </is>
      </c>
    </row>
    <row r="191">
      <c r="A191" t="inlineStr">
        <is>
          <t>Apache Kafka Crash Course</t>
        </is>
      </c>
      <c r="B191">
        <f>HYPERLINK("https://www.youtube.com/watch?v=R873BlNVUB4", "Link")</f>
        <v/>
      </c>
      <c r="C191" t="inlineStr">
        <is>
          <t>Database Engineering</t>
        </is>
      </c>
    </row>
    <row r="192">
      <c r="A192" t="inlineStr">
        <is>
          <t>Blockchain proof of work Explained &amp; my opinion on this tech</t>
        </is>
      </c>
      <c r="B192">
        <f>HYPERLINK("https://www.youtube.com/watch?v=k2caqvBkYv8", "Link")</f>
        <v/>
      </c>
      <c r="C192" t="inlineStr">
        <is>
          <t>Database Engineering</t>
        </is>
      </c>
    </row>
    <row r="193">
      <c r="A193" t="inlineStr">
        <is>
          <t>Step by Step Mysql 8.x and Javascript Tutorial  (with mysql2 NodeJs)</t>
        </is>
      </c>
      <c r="B193">
        <f>HYPERLINK("https://www.youtube.com/watch?v=8nKyNzXAjP8", "Link")</f>
        <v/>
      </c>
      <c r="C193" t="inlineStr">
        <is>
          <t>Database Engineering</t>
        </is>
      </c>
    </row>
    <row r="194">
      <c r="A194" t="inlineStr">
        <is>
          <t>Database Engines Crash Course (MyISAM, Aria, InnoDB, XtraDB, LevelDB &amp; RocksDB)</t>
        </is>
      </c>
      <c r="B194">
        <f>HYPERLINK("https://www.youtube.com/watch?v=K9Qd3UMHUQ4", "Link")</f>
        <v/>
      </c>
      <c r="C194" t="inlineStr">
        <is>
          <t>Database Engineering</t>
        </is>
      </c>
    </row>
    <row r="195">
      <c r="A195" t="inlineStr">
        <is>
          <t>What is a Distributed Transaction in Microservices?</t>
        </is>
      </c>
      <c r="B195">
        <f>HYPERLINK("https://www.youtube.com/watch?v=H6F4BorD49g", "Link")</f>
        <v/>
      </c>
      <c r="C195" t="inlineStr">
        <is>
          <t>Database Engineering</t>
        </is>
      </c>
    </row>
    <row r="196">
      <c r="A196" t="inlineStr">
        <is>
          <t>Bloom Filters Explained by Example</t>
        </is>
      </c>
      <c r="B196">
        <f>HYPERLINK("https://www.youtube.com/watch?v=gBygn3cVP80", "Link")</f>
        <v/>
      </c>
      <c r="C196" t="inlineStr">
        <is>
          <t>Database Engineering</t>
        </is>
      </c>
    </row>
    <row r="197">
      <c r="A197" t="inlineStr">
        <is>
          <t>How to Avoid Double Booking and Race Conditions in Online Web Applications</t>
        </is>
      </c>
      <c r="B197">
        <f>HYPERLINK("https://www.youtube.com/watch?v=_95dCYv2Xv4", "Link")</f>
        <v/>
      </c>
      <c r="C197" t="inlineStr">
        <is>
          <t>Database Engineering</t>
        </is>
      </c>
    </row>
    <row r="198">
      <c r="A198" t="inlineStr">
        <is>
          <t>Multi-player System Game Design - Pros &amp; Cons of Proposed Designs &amp; System Design Interviews Advice</t>
        </is>
      </c>
      <c r="B198">
        <f>HYPERLINK("https://www.youtube.com/watch?v=vJ5cOfiJRgM", "Link")</f>
        <v/>
      </c>
      <c r="C198" t="inlineStr">
        <is>
          <t>Database Engineering</t>
        </is>
      </c>
    </row>
    <row r="199">
      <c r="A199" t="inlineStr">
        <is>
          <t>When should you shard your database?</t>
        </is>
      </c>
      <c r="B199">
        <f>HYPERLINK("https://www.youtube.com/watch?v=iHNovZUZM3A", "Link")</f>
        <v/>
      </c>
      <c r="C199" t="inlineStr">
        <is>
          <t>Database Engineering</t>
        </is>
      </c>
    </row>
    <row r="200">
      <c r="A200" t="inlineStr">
        <is>
          <t>Can the QUIC Protocol improve Database Performance within Web Applications?</t>
        </is>
      </c>
      <c r="B200">
        <f>HYPERLINK("https://www.youtube.com/watch?v=1yeGkoN514k", "Link")</f>
        <v/>
      </c>
      <c r="C200" t="inlineStr">
        <is>
          <t>Database Engineering</t>
        </is>
      </c>
    </row>
    <row r="201">
      <c r="A201" t="inlineStr">
        <is>
          <t>URL Shortener System Design (Explained with Two proposed Designs with Pro and Cons of each)</t>
        </is>
      </c>
      <c r="B201">
        <f>HYPERLINK("https://www.youtube.com/watch?v=5uX3rDRaHXw", "Link")</f>
        <v/>
      </c>
      <c r="C201" t="inlineStr">
        <is>
          <t>Database Engineering</t>
        </is>
      </c>
    </row>
    <row r="202">
      <c r="A202" t="inlineStr">
        <is>
          <t>How Do Databases Store Tables on Disk? Explained both SSD &amp; HDD</t>
        </is>
      </c>
      <c r="B202">
        <f>HYPERLINK("https://www.youtube.com/watch?v=DbxddGtHl70", "Link")</f>
        <v/>
      </c>
      <c r="C202" t="inlineStr">
        <is>
          <t>Database Engineering</t>
        </is>
      </c>
    </row>
    <row r="203">
      <c r="A203" t="inlineStr">
        <is>
          <t>Concurrent Requests and Unique  Keys on Web Applications</t>
        </is>
      </c>
      <c r="B203">
        <f>HYPERLINK("https://www.youtube.com/watch?v=w6GzQa9R7-4", "Link")</f>
        <v/>
      </c>
      <c r="C203" t="inlineStr">
        <is>
          <t>Database Engineering</t>
        </is>
      </c>
    </row>
    <row r="204">
      <c r="A204" t="inlineStr">
        <is>
          <t>Carnegie Mellon University Advanced Database Course Is a GREAT resource for Backend Engineers!</t>
        </is>
      </c>
      <c r="B204">
        <f>HYPERLINK("https://www.youtube.com/watch?v=Vy_9luYaPRM", "Link")</f>
        <v/>
      </c>
      <c r="C204" t="inlineStr">
        <is>
          <t>Database Engineering</t>
        </is>
      </c>
    </row>
    <row r="205">
      <c r="A205" t="inlineStr">
        <is>
          <t>Database DeadLock Explained by Example</t>
        </is>
      </c>
      <c r="B205">
        <f>HYPERLINK("https://www.youtube.com/watch?v=QzvVQ8vRDuM", "Link")</f>
        <v/>
      </c>
      <c r="C205" t="inlineStr">
        <is>
          <t>Database Engineering</t>
        </is>
      </c>
    </row>
    <row r="206">
      <c r="A206" t="inlineStr">
        <is>
          <t>Two Phase Locking Explained (2PL)</t>
        </is>
      </c>
      <c r="B206">
        <f>HYPERLINK("https://www.youtube.com/watch?v=gv62vmvyy6s", "Link")</f>
        <v/>
      </c>
      <c r="C206" t="inlineStr">
        <is>
          <t>Database Engineering</t>
        </is>
      </c>
    </row>
    <row r="207">
      <c r="A207" t="inlineStr">
        <is>
          <t>Keep your Servers Close and Your Database Closer</t>
        </is>
      </c>
      <c r="B207">
        <f>HYPERLINK("https://www.youtube.com/watch?v=wNSZLOabpK4", "Link")</f>
        <v/>
      </c>
      <c r="C207" t="inlineStr">
        <is>
          <t>Database Engineering</t>
        </is>
      </c>
    </row>
    <row r="208">
      <c r="A208" t="inlineStr">
        <is>
          <t>What is the Largest SQL Query We can Send Before The Database Process Crashes?</t>
        </is>
      </c>
      <c r="B208">
        <f>HYPERLINK("https://www.youtube.com/watch?v=7Y_Sh0FKAGo", "Link")</f>
        <v/>
      </c>
      <c r="C208" t="inlineStr">
        <is>
          <t>Database Engineering</t>
        </is>
      </c>
    </row>
    <row r="209">
      <c r="A209" t="inlineStr">
        <is>
          <t>MariaDB vs MySQL SSD NVMe vs SATA Performance - Discussions on the Percona Benchmark</t>
        </is>
      </c>
      <c r="B209">
        <f>HYPERLINK("https://www.youtube.com/watch?v=T5nqr5-zIJE", "Link")</f>
        <v/>
      </c>
      <c r="C209" t="inlineStr">
        <is>
          <t>Database Engineering</t>
        </is>
      </c>
    </row>
    <row r="210">
      <c r="A210" t="inlineStr">
        <is>
          <t>We Might Know what causes the initial performance “dip” in MariaDB .. Let us discuss</t>
        </is>
      </c>
      <c r="B210">
        <f>HYPERLINK("https://www.youtube.com/watch?v=xw4HjtRo1Ik", "Link")</f>
        <v/>
      </c>
      <c r="C210" t="inlineStr">
        <is>
          <t>Database Engineering</t>
        </is>
      </c>
    </row>
    <row r="211">
      <c r="A211" t="inlineStr">
        <is>
          <t>Pessimistic concurrency control vs Optimistic concurrency control in Database Systems Explained</t>
        </is>
      </c>
      <c r="B211">
        <f>HYPERLINK("https://www.youtube.com/watch?v=I8IlO0hCSgY", "Link")</f>
        <v/>
      </c>
      <c r="C211" t="inlineStr">
        <is>
          <t>Database Engineering</t>
        </is>
      </c>
    </row>
    <row r="212">
      <c r="A212" t="inlineStr">
        <is>
          <t>Best Practices Working with Billion-row Tables in Databases</t>
        </is>
      </c>
      <c r="B212">
        <f>HYPERLINK("https://www.youtube.com/watch?v=wj7KEMEkMUE", "Link")</f>
        <v/>
      </c>
      <c r="C212" t="inlineStr">
        <is>
          <t>Database Engineering</t>
        </is>
      </c>
    </row>
    <row r="213">
      <c r="A213" t="inlineStr">
        <is>
          <t>Database Indexing Explained (with PostgreSQL)</t>
        </is>
      </c>
      <c r="B213">
        <f>HYPERLINK("https://www.youtube.com/watch?v=-qNSXK7s7_w", "Link")</f>
        <v/>
      </c>
      <c r="C213" t="inlineStr">
        <is>
          <t>Database Engineering</t>
        </is>
      </c>
    </row>
    <row r="214">
      <c r="A214" t="inlineStr">
        <is>
          <t>Database Partitioning Crash Course (with Postgres)</t>
        </is>
      </c>
      <c r="B214">
        <f>HYPERLINK("https://www.youtube.com/watch?v=sitUYx2EfhY", "Link")</f>
        <v/>
      </c>
      <c r="C214" t="inlineStr">
        <is>
          <t>Database Engineering</t>
        </is>
      </c>
    </row>
    <row r="215">
      <c r="A215" t="inlineStr">
        <is>
          <t>Explaining Key vs Non-Key Column Database Indexing and How it can Improve Performance</t>
        </is>
      </c>
      <c r="B215">
        <f>HYPERLINK("https://www.youtube.com/watch?v=9v3GqKtbqzQ", "Link")</f>
        <v/>
      </c>
      <c r="C215" t="inlineStr">
        <is>
          <t>Database Engineering</t>
        </is>
      </c>
    </row>
    <row r="216">
      <c r="A216" t="inlineStr">
        <is>
          <t>Index Scan vs Index Only Scan on Database Systems (with Postgres)</t>
        </is>
      </c>
      <c r="B216">
        <f>HYPERLINK("https://www.youtube.com/watch?v=xsPBT5gIQac", "Link")</f>
        <v/>
      </c>
      <c r="C216" t="inlineStr">
        <is>
          <t>Database Engineering</t>
        </is>
      </c>
    </row>
    <row r="217">
      <c r="A217" t="inlineStr">
        <is>
          <t>Why Discord Moved from MongoDB to Apache Cassandra, Let us Discuss</t>
        </is>
      </c>
      <c r="B217">
        <f>HYPERLINK("https://www.youtube.com/watch?v=86olupkuLlU", "Link")</f>
        <v/>
      </c>
      <c r="C217" t="inlineStr">
        <is>
          <t>Database Engineering</t>
        </is>
      </c>
    </row>
    <row r="218">
      <c r="A218" t="inlineStr">
        <is>
          <t>The Barebones of Distributed Systems</t>
        </is>
      </c>
      <c r="B218">
        <f>HYPERLINK("https://www.youtube.com/watch?v=uR4YjsrBj14", "Link")</f>
        <v/>
      </c>
      <c r="C218" t="inlineStr">
        <is>
          <t>Distributed Systems</t>
        </is>
      </c>
    </row>
    <row r="219">
      <c r="A219" t="inlineStr">
        <is>
          <t>Is MultiProcessing over a Single TCP Connection a Good Idea?</t>
        </is>
      </c>
      <c r="B219">
        <f>HYPERLINK("https://www.youtube.com/watch?v=NqpM2GYbovo", "Link")</f>
        <v/>
      </c>
      <c r="C219" t="inlineStr">
        <is>
          <t>Distributed Systems</t>
        </is>
      </c>
    </row>
    <row r="220">
      <c r="A220" t="inlineStr">
        <is>
          <t>Concurrent Requests and Unique  Keys on Web Applications</t>
        </is>
      </c>
      <c r="B220">
        <f>HYPERLINK("https://www.youtube.com/watch?v=w6GzQa9R7-4", "Link")</f>
        <v/>
      </c>
      <c r="C220" t="inlineStr">
        <is>
          <t>Distributed Systems</t>
        </is>
      </c>
    </row>
    <row r="221">
      <c r="A221" t="inlineStr">
        <is>
          <t>What is a Distributed Transaction in Microservices?</t>
        </is>
      </c>
      <c r="B221">
        <f>HYPERLINK("https://www.youtube.com/watch?v=H6F4BorD49g", "Link")</f>
        <v/>
      </c>
      <c r="C221" t="inlineStr">
        <is>
          <t>Distributed Systems</t>
        </is>
      </c>
    </row>
    <row r="222">
      <c r="A222" t="inlineStr">
        <is>
          <t>How to Avoid Double Booking and Race Conditions in Online Web Applications</t>
        </is>
      </c>
      <c r="B222">
        <f>HYPERLINK("https://www.youtube.com/watch?v=_95dCYv2Xv4", "Link")</f>
        <v/>
      </c>
      <c r="C222" t="inlineStr">
        <is>
          <t>Distributed Systems</t>
        </is>
      </c>
    </row>
    <row r="223">
      <c r="A223" t="inlineStr">
        <is>
          <t>Publish-Subscribe Architecture (Explained by Example)</t>
        </is>
      </c>
      <c r="B223">
        <f>HYPERLINK("https://www.youtube.com/watch?v=O1PgqUqZKTA", "Link")</f>
        <v/>
      </c>
      <c r="C223" t="inlineStr">
        <is>
          <t>Distributed Systems</t>
        </is>
      </c>
    </row>
    <row r="224">
      <c r="A224" t="inlineStr">
        <is>
          <t>When should you shard your database?</t>
        </is>
      </c>
      <c r="B224">
        <f>HYPERLINK("https://www.youtube.com/watch?v=iHNovZUZM3A", "Link")</f>
        <v/>
      </c>
      <c r="C224" t="inlineStr">
        <is>
          <t>Distributed Systems</t>
        </is>
      </c>
    </row>
    <row r="225">
      <c r="A225" t="inlineStr">
        <is>
          <t>Apache Kafka Crash Course</t>
        </is>
      </c>
      <c r="B225">
        <f>HYPERLINK("https://www.youtube.com/watch?v=R873BlNVUB4", "Link")</f>
        <v/>
      </c>
      <c r="C225" t="inlineStr">
        <is>
          <t>Distributed Systems</t>
        </is>
      </c>
    </row>
    <row r="226">
      <c r="A226" t="inlineStr">
        <is>
          <t>Spin up a lightweight Nodejs docker container running your application</t>
        </is>
      </c>
      <c r="B226">
        <f>HYPERLINK("https://www.youtube.com/watch?v=vmSMrQ8Ev9w", "Link")</f>
        <v/>
      </c>
      <c r="C226" t="inlineStr">
        <is>
          <t>Docker</t>
        </is>
      </c>
    </row>
    <row r="227">
      <c r="A227" t="inlineStr">
        <is>
          <t>Apache Kafka Crash Course</t>
        </is>
      </c>
      <c r="B227">
        <f>HYPERLINK("https://www.youtube.com/watch?v=R873BlNVUB4", "Link")</f>
        <v/>
      </c>
      <c r="C227" t="inlineStr">
        <is>
          <t>Docker</t>
        </is>
      </c>
    </row>
    <row r="228">
      <c r="A228" t="inlineStr">
        <is>
          <t>Database Sharding Crash Course (with Postgres examples)</t>
        </is>
      </c>
      <c r="B228">
        <f>HYPERLINK("https://www.youtube.com/watch?v=d1fXBLqnFvc", "Link")</f>
        <v/>
      </c>
      <c r="C228" t="inlineStr">
        <is>
          <t>Docker</t>
        </is>
      </c>
    </row>
    <row r="229">
      <c r="A229" t="inlineStr">
        <is>
          <t>Connection Pooling with PostgresSQL and NodeJS</t>
        </is>
      </c>
      <c r="B229">
        <f>HYPERLINK("https://www.youtube.com/watch?v=GTeCtIoV2Tw", "Link")</f>
        <v/>
      </c>
      <c r="C229" t="inlineStr">
        <is>
          <t>Docker</t>
        </is>
      </c>
    </row>
    <row r="230">
      <c r="A230" t="inlineStr">
        <is>
          <t>RabbitMQ Crash Course</t>
        </is>
      </c>
      <c r="B230">
        <f>HYPERLINK("https://www.youtube.com/watch?v=Cie5v59mrTg", "Link")</f>
        <v/>
      </c>
      <c r="C230" t="inlineStr">
        <is>
          <t>Docker</t>
        </is>
      </c>
    </row>
    <row r="231">
      <c r="A231" t="inlineStr">
        <is>
          <t>Javascript and Mongodb Tutorial with Mongodb NodeJS Driver</t>
        </is>
      </c>
      <c r="B231">
        <f>HYPERLINK("https://www.youtube.com/watch?v=M9Fs-CCe0Jo", "Link")</f>
        <v/>
      </c>
      <c r="C231" t="inlineStr">
        <is>
          <t>Docker</t>
        </is>
      </c>
    </row>
    <row r="232">
      <c r="A232" t="inlineStr">
        <is>
          <t>Redis Crash Course</t>
        </is>
      </c>
      <c r="B232">
        <f>HYPERLINK("https://www.youtube.com/watch?v=sVCZo5B8ghE", "Link")</f>
        <v/>
      </c>
      <c r="C232" t="inlineStr">
        <is>
          <t>Docker</t>
        </is>
      </c>
    </row>
    <row r="233">
      <c r="A233" t="inlineStr">
        <is>
          <t>Spinning MongoDB, MongoShell and Mongo GUI with Docker</t>
        </is>
      </c>
      <c r="B233">
        <f>HYPERLINK("https://www.youtube.com/watch?v=DzyC8lqbjC8", "Link")</f>
        <v/>
      </c>
      <c r="C233" t="inlineStr">
        <is>
          <t>Docker</t>
        </is>
      </c>
    </row>
    <row r="234">
      <c r="A234" t="inlineStr">
        <is>
          <t>Spin up a lightweight Nodejs docker container running your application</t>
        </is>
      </c>
      <c r="B234">
        <f>HYPERLINK("https://www.youtube.com/watch?v=vmSMrQ8Ev9w", "Link")</f>
        <v/>
      </c>
      <c r="C234" t="inlineStr">
        <is>
          <t>Docker</t>
        </is>
      </c>
    </row>
    <row r="235">
      <c r="A235" t="inlineStr">
        <is>
          <t>Spinning MongoDB, MongoShell and Mongo GUI with Docker</t>
        </is>
      </c>
      <c r="B235">
        <f>HYPERLINK("https://www.youtube.com/watch?v=DzyC8lqbjC8", "Link")</f>
        <v/>
      </c>
      <c r="C235" t="inlineStr">
        <is>
          <t>Docker</t>
        </is>
      </c>
    </row>
    <row r="236">
      <c r="A236" t="inlineStr">
        <is>
          <t>Spinning MySQL Database with Docker</t>
        </is>
      </c>
      <c r="B236">
        <f>HYPERLINK("https://www.youtube.com/watch?v=kOrGN36ViaU", "Link")</f>
        <v/>
      </c>
      <c r="C236" t="inlineStr">
        <is>
          <t>Docker</t>
        </is>
      </c>
    </row>
    <row r="237">
      <c r="A237" t="inlineStr">
        <is>
          <t>Spinning multiple Postgres instances and PGAdmin with Docker</t>
        </is>
      </c>
      <c r="B237">
        <f>HYPERLINK("https://www.youtube.com/watch?v=5QNL7_i-ay8", "Link")</f>
        <v/>
      </c>
      <c r="C237" t="inlineStr">
        <is>
          <t>Docker</t>
        </is>
      </c>
    </row>
    <row r="238">
      <c r="A238" t="inlineStr">
        <is>
          <t>The evolution from virtual machines to containers</t>
        </is>
      </c>
      <c r="B238">
        <f>HYPERLINK("https://www.youtube.com/watch?v=8qU3hZOXlBE", "Link")</f>
        <v/>
      </c>
      <c r="C238" t="inlineStr">
        <is>
          <t>Docker</t>
        </is>
      </c>
    </row>
    <row r="239">
      <c r="A239" t="inlineStr">
        <is>
          <t>Docker Volumes with PostgreSQL Example</t>
        </is>
      </c>
      <c r="B239">
        <f>HYPERLINK("https://www.youtube.com/watch?v=G-5c25DYnfI", "Link")</f>
        <v/>
      </c>
      <c r="C239" t="inlineStr">
        <is>
          <t>Docker</t>
        </is>
      </c>
    </row>
    <row r="240">
      <c r="A240" t="inlineStr">
        <is>
          <t>Step by Step Basic Microservices System (3 NodeJS + 1 Load Balancer containers) with Docker</t>
        </is>
      </c>
      <c r="B240">
        <f>HYPERLINK("https://www.youtube.com/watch?v=9sAg7RooEDc", "Link")</f>
        <v/>
      </c>
      <c r="C240" t="inlineStr">
        <is>
          <t>Docker</t>
        </is>
      </c>
    </row>
    <row r="241">
      <c r="A241" t="inlineStr">
        <is>
          <t>Spin up an Nginx Docker Container as a Load Balancer</t>
        </is>
      </c>
      <c r="B241">
        <f>HYPERLINK("https://www.youtube.com/watch?v=BRPvjNQsqis", "Link")</f>
        <v/>
      </c>
      <c r="C241" t="inlineStr">
        <is>
          <t>Docker</t>
        </is>
      </c>
    </row>
    <row r="242">
      <c r="A242" t="inlineStr">
        <is>
          <t>Portainer - Lightweight Management UI for Docker</t>
        </is>
      </c>
      <c r="B242">
        <f>HYPERLINK("https://www.youtube.com/watch?v=8q9k1qzXRk4", "Link")</f>
        <v/>
      </c>
      <c r="C242" t="inlineStr">
        <is>
          <t>Docker</t>
        </is>
      </c>
    </row>
    <row r="243">
      <c r="A243" t="inlineStr">
        <is>
          <t>Portainer - Lightweight Management UI for Docker</t>
        </is>
      </c>
      <c r="B243">
        <f>HYPERLINK("https://www.youtube.com/watch?v=8q9k1qzXRk4", "Link")</f>
        <v/>
      </c>
      <c r="C243" t="inlineStr">
        <is>
          <t>Docker</t>
        </is>
      </c>
    </row>
    <row r="244">
      <c r="A244" t="inlineStr">
        <is>
          <t>#Geodatabase Talk - Episode 1 - What is a Geodatabase?</t>
        </is>
      </c>
      <c r="B244">
        <f>HYPERLINK("https://www.youtube.com/watch?v=WObQDgaFRno", "Link")</f>
        <v/>
      </c>
      <c r="C244" t="inlineStr">
        <is>
          <t>Geodatabase Talk</t>
        </is>
      </c>
    </row>
    <row r="245">
      <c r="A245" t="inlineStr">
        <is>
          <t>#Geodatabase Talk - Episode 2 - Tables</t>
        </is>
      </c>
      <c r="B245">
        <f>HYPERLINK("https://www.youtube.com/watch?v=FvUBAji0mng", "Link")</f>
        <v/>
      </c>
      <c r="C245" t="inlineStr">
        <is>
          <t>Geodatabase Talk</t>
        </is>
      </c>
    </row>
    <row r="246">
      <c r="A246" t="inlineStr">
        <is>
          <t>#Geodatabase Talk - Episode 3 - Workspaces</t>
        </is>
      </c>
      <c r="B246">
        <f>HYPERLINK("https://www.youtube.com/watch?v=TMygKY_ykqg", "Link")</f>
        <v/>
      </c>
      <c r="C246" t="inlineStr">
        <is>
          <t>Geodatabase Talk</t>
        </is>
      </c>
    </row>
    <row r="247">
      <c r="A247" t="inlineStr">
        <is>
          <t>#Geodatabase Talk - Episode 4 - Versioning</t>
        </is>
      </c>
      <c r="B247">
        <f>HYPERLINK("https://www.youtube.com/watch?v=T6__IZliHWc", "Link")</f>
        <v/>
      </c>
      <c r="C247" t="inlineStr">
        <is>
          <t>Geodatabase Talk</t>
        </is>
      </c>
    </row>
    <row r="248">
      <c r="A248" t="inlineStr">
        <is>
          <t>#Geodatabase Talk - Episode 5 - Registration Types</t>
        </is>
      </c>
      <c r="B248">
        <f>HYPERLINK("https://www.youtube.com/watch?v=R06mnnDYtE0", "Link")</f>
        <v/>
      </c>
      <c r="C248" t="inlineStr">
        <is>
          <t>Geodatabase Talk</t>
        </is>
      </c>
    </row>
    <row r="249">
      <c r="A249" t="inlineStr">
        <is>
          <t>#Geodatabase Talk - Episode 6 - High Isolation</t>
        </is>
      </c>
      <c r="B249">
        <f>HYPERLINK("https://www.youtube.com/watch?v=iqfB1zUTF5o", "Link")</f>
        <v/>
      </c>
      <c r="C249" t="inlineStr">
        <is>
          <t>Geodatabase Talk</t>
        </is>
      </c>
    </row>
    <row r="250">
      <c r="A250" t="inlineStr">
        <is>
          <t>#Geodatabase Talk - Episode 7 - Stateful DB Connection</t>
        </is>
      </c>
      <c r="B250">
        <f>HYPERLINK("https://www.youtube.com/watch?v=VrrAYVD1or4", "Link")</f>
        <v/>
      </c>
      <c r="C250" t="inlineStr">
        <is>
          <t>Geodatabase Talk</t>
        </is>
      </c>
    </row>
    <row r="251">
      <c r="A251" t="inlineStr">
        <is>
          <t>#Geodatabase Talk - Episode 8 - Domains</t>
        </is>
      </c>
      <c r="B251">
        <f>HYPERLINK("https://www.youtube.com/watch?v=DYtfS9cqEJU", "Link")</f>
        <v/>
      </c>
      <c r="C251" t="inlineStr">
        <is>
          <t>Geodatabase Talk</t>
        </is>
      </c>
    </row>
    <row r="252">
      <c r="A252" t="inlineStr">
        <is>
          <t>#Geodatabase Talk - Episode 9 - SDE</t>
        </is>
      </c>
      <c r="B252">
        <f>HYPERLINK("https://www.youtube.com/watch?v=8HPXF0DQLFs", "Link")</f>
        <v/>
      </c>
      <c r="C252" t="inlineStr">
        <is>
          <t>Geodatabase Talk</t>
        </is>
      </c>
    </row>
    <row r="253">
      <c r="A253" t="inlineStr">
        <is>
          <t>#Geodatabase Talk - Episode 10 - DDL vs DML</t>
        </is>
      </c>
      <c r="B253">
        <f>HYPERLINK("https://www.youtube.com/watch?v=IBucTu76PLE", "Link")</f>
        <v/>
      </c>
      <c r="C253" t="inlineStr">
        <is>
          <t>Geodatabase Talk</t>
        </is>
      </c>
    </row>
    <row r="254">
      <c r="A254" t="inlineStr">
        <is>
          <t>#Geodatabase Talk - Episode 11 - Archiving</t>
        </is>
      </c>
      <c r="B254">
        <f>HYPERLINK("https://www.youtube.com/watch?v=mlWaf_53emA", "Link")</f>
        <v/>
      </c>
      <c r="C254" t="inlineStr">
        <is>
          <t>Geodatabase Talk</t>
        </is>
      </c>
    </row>
    <row r="255">
      <c r="A255" t="inlineStr">
        <is>
          <t>#Geodatabase Talk - Episode 12 - Undo edits through services</t>
        </is>
      </c>
      <c r="B255">
        <f>HYPERLINK("https://www.youtube.com/watch?v=h0SzHkp4GqI", "Link")</f>
        <v/>
      </c>
      <c r="C255" t="inlineStr">
        <is>
          <t>Geodatabase Talk</t>
        </is>
      </c>
    </row>
    <row r="256">
      <c r="A256" t="inlineStr">
        <is>
          <t>#Geodatabase Talk - Episode 13 - Split</t>
        </is>
      </c>
      <c r="B256">
        <f>HYPERLINK("https://www.youtube.com/watch?v=-eJ5IuROX8A", "Link")</f>
        <v/>
      </c>
      <c r="C256" t="inlineStr">
        <is>
          <t>Geodatabase Talk</t>
        </is>
      </c>
    </row>
    <row r="257">
      <c r="A257" t="inlineStr">
        <is>
          <t>#Geodatabase Talk - Episode 14 - SDE Intercepts</t>
        </is>
      </c>
      <c r="B257">
        <f>HYPERLINK("https://www.youtube.com/watch?v=pEhKD9KWgiw", "Link")</f>
        <v/>
      </c>
      <c r="C257" t="inlineStr">
        <is>
          <t>Geodatabase Talk</t>
        </is>
      </c>
    </row>
    <row r="258">
      <c r="A258" t="inlineStr">
        <is>
          <t>#Geodatabase Talk - Episode 15 - ObjectID</t>
        </is>
      </c>
      <c r="B258">
        <f>HYPERLINK("https://www.youtube.com/watch?v=P__mdkz5f0M", "Link")</f>
        <v/>
      </c>
      <c r="C258" t="inlineStr">
        <is>
          <t>Geodatabase Talk</t>
        </is>
      </c>
    </row>
    <row r="259">
      <c r="A259" t="inlineStr">
        <is>
          <t>HAProxy Crash Course (TLS 1.3, HTTPS, HTTP/2 and more)</t>
        </is>
      </c>
      <c r="B259">
        <f>HYPERLINK("https://www.youtube.com/watch?v=qYnA2DFEELw", "Link")</f>
        <v/>
      </c>
      <c r="C259" t="inlineStr">
        <is>
          <t>HAProxy</t>
        </is>
      </c>
    </row>
    <row r="260">
      <c r="A260" t="inlineStr">
        <is>
          <t>Load balancing in Layer 4 vs Layer 7 with HAPROXY Examples</t>
        </is>
      </c>
      <c r="B260">
        <f>HYPERLINK("https://www.youtube.com/watch?v=aKMLgFVxZYk", "Link")</f>
        <v/>
      </c>
      <c r="C260" t="inlineStr">
        <is>
          <t>HAProxy</t>
        </is>
      </c>
    </row>
    <row r="261">
      <c r="A261" t="inlineStr">
        <is>
          <t>Scaling and Securing WebSockets with HAProxy</t>
        </is>
      </c>
      <c r="B261">
        <f>HYPERLINK("https://www.youtube.com/watch?v=Rf6AfhqJKxg", "Link")</f>
        <v/>
      </c>
      <c r="C261" t="inlineStr">
        <is>
          <t>HAProxy</t>
        </is>
      </c>
    </row>
    <row r="262">
      <c r="A262" t="inlineStr">
        <is>
          <t>How HAProxy acts as TCP Proxy &amp; HTTP Proxy Layer 4 vs Layer 7</t>
        </is>
      </c>
      <c r="B262">
        <f>HYPERLINK("https://www.youtube.com/watch?v=ibnUI-amsj8", "Link")</f>
        <v/>
      </c>
      <c r="C262" t="inlineStr">
        <is>
          <t>HAProxy</t>
        </is>
      </c>
    </row>
    <row r="263">
      <c r="A263" t="inlineStr">
        <is>
          <t>Hosting 3 WebSites on one IP Address with SNI and HAProxy</t>
        </is>
      </c>
      <c r="B263">
        <f>HYPERLINK("https://www.youtube.com/watch?v=CxamHNc3U4A", "Link")</f>
        <v/>
      </c>
      <c r="C263" t="inlineStr">
        <is>
          <t>HAProxy</t>
        </is>
      </c>
    </row>
    <row r="264">
      <c r="A264" t="inlineStr">
        <is>
          <t>Setup Active-Passive Cluster with Keepalived &amp; HAProxy (Two raspberry pis)</t>
        </is>
      </c>
      <c r="B264">
        <f>HYPERLINK("https://www.youtube.com/watch?v=NizRDkTvxZo", "Link")</f>
        <v/>
      </c>
      <c r="C264" t="inlineStr">
        <is>
          <t>HAProxy</t>
        </is>
      </c>
    </row>
    <row r="265">
      <c r="A265" t="inlineStr">
        <is>
          <t>Scaling Websockets to Multiple Servers with HAProxy, Redis and Node JS - Group Chat Application</t>
        </is>
      </c>
      <c r="B265">
        <f>HYPERLINK("https://www.youtube.com/watch?v=gzIcGhJC8hA", "Link")</f>
        <v/>
      </c>
      <c r="C265" t="inlineStr">
        <is>
          <t>HAProxy</t>
        </is>
      </c>
    </row>
    <row r="266">
      <c r="A266" t="inlineStr">
        <is>
          <t>Server Name Indication (SNI) (Explained by Example)</t>
        </is>
      </c>
      <c r="B266">
        <f>HYPERLINK("https://www.youtube.com/watch?v=t0zlO5-NWFU", "Link")</f>
        <v/>
      </c>
      <c r="C266" t="inlineStr">
        <is>
          <t>HAProxy</t>
        </is>
      </c>
    </row>
    <row r="267">
      <c r="A267" t="inlineStr">
        <is>
          <t>Step by Step Basic Microservices System (3 NodeJS + 1 Load Balancer containers) with Docker</t>
        </is>
      </c>
      <c r="B267">
        <f>HYPERLINK("https://www.youtube.com/watch?v=9sAg7RooEDc", "Link")</f>
        <v/>
      </c>
      <c r="C267" t="inlineStr">
        <is>
          <t>HAProxy</t>
        </is>
      </c>
    </row>
    <row r="268">
      <c r="A268" t="inlineStr">
        <is>
          <t>Fail-over and High-Availability (Explained by Example)</t>
        </is>
      </c>
      <c r="B268">
        <f>HYPERLINK("https://www.youtube.com/watch?v=Zgy1miPsTNs", "Link")</f>
        <v/>
      </c>
      <c r="C268" t="inlineStr">
        <is>
          <t>HTTP</t>
        </is>
      </c>
    </row>
    <row r="269">
      <c r="A269" t="inlineStr">
        <is>
          <t>Active-Active vs Active-Passive Cluster to Achieve High Availability in Scaling Systems</t>
        </is>
      </c>
      <c r="B269">
        <f>HYPERLINK("https://www.youtube.com/watch?v=d-Bfi5qywFo", "Link")</f>
        <v/>
      </c>
      <c r="C269" t="inlineStr">
        <is>
          <t>HTTP</t>
        </is>
      </c>
    </row>
    <row r="270">
      <c r="A270" t="inlineStr">
        <is>
          <t>Setup Active-Passive Cluster with Keepalived &amp; HAProxy (Two raspberry pis)</t>
        </is>
      </c>
      <c r="B270">
        <f>HYPERLINK("https://www.youtube.com/watch?v=NizRDkTvxZo", "Link")</f>
        <v/>
      </c>
      <c r="C270" t="inlineStr">
        <is>
          <t>HTTP</t>
        </is>
      </c>
    </row>
    <row r="271">
      <c r="A271" t="inlineStr">
        <is>
          <t>Load Balancer vs Reverse Proxy (Explained by Example)</t>
        </is>
      </c>
      <c r="B271">
        <f>HYPERLINK("https://www.youtube.com/watch?v=S8J2fkN2FeI", "Link")</f>
        <v/>
      </c>
      <c r="C271" t="inlineStr">
        <is>
          <t>HTTP</t>
        </is>
      </c>
    </row>
    <row r="272">
      <c r="A272" t="inlineStr">
        <is>
          <t>Load balancing in Layer 4 vs Layer 7 with HAPROXY Examples</t>
        </is>
      </c>
      <c r="B272">
        <f>HYPERLINK("https://www.youtube.com/watch?v=aKMLgFVxZYk", "Link")</f>
        <v/>
      </c>
      <c r="C272" t="inlineStr">
        <is>
          <t>HTTP</t>
        </is>
      </c>
    </row>
    <row r="273">
      <c r="A273" t="inlineStr">
        <is>
          <t>What are web servers and how do they work (with examples httpd and nodejs)</t>
        </is>
      </c>
      <c r="B273">
        <f>HYPERLINK("https://www.youtube.com/watch?v=JhpUch6lWMw", "Link")</f>
        <v/>
      </c>
      <c r="C273" t="inlineStr">
        <is>
          <t>HTTP/2</t>
        </is>
      </c>
    </row>
    <row r="274">
      <c r="A274" t="inlineStr">
        <is>
          <t>Getting started with Caddy the HTTPS Web Server from scratch</t>
        </is>
      </c>
      <c r="B274">
        <f>HYPERLINK("https://www.youtube.com/watch?v=t4naLFSlBpQ", "Link")</f>
        <v/>
      </c>
      <c r="C274" t="inlineStr">
        <is>
          <t>HTTP/2</t>
        </is>
      </c>
    </row>
    <row r="275">
      <c r="A275" t="inlineStr">
        <is>
          <t>WebSockets Crash Course - Handshake, Use-cases, Pros &amp; Cons and more</t>
        </is>
      </c>
      <c r="B275">
        <f>HYPERLINK("https://www.youtube.com/watch?v=2Nt-ZrNP22A", "Link")</f>
        <v/>
      </c>
      <c r="C275" t="inlineStr">
        <is>
          <t>HTTP/2</t>
        </is>
      </c>
    </row>
    <row r="276">
      <c r="A276" t="inlineStr">
        <is>
          <t>How Un-deletable Zombie Cookies work (with implementation example)</t>
        </is>
      </c>
      <c r="B276">
        <f>HYPERLINK("https://www.youtube.com/watch?v=lq6ZimHh-j4", "Link")</f>
        <v/>
      </c>
      <c r="C276" t="inlineStr">
        <is>
          <t>HTTP/2</t>
        </is>
      </c>
    </row>
    <row r="277">
      <c r="A277" t="inlineStr">
        <is>
          <t>REST API Pros and Cons (Explained by Example)</t>
        </is>
      </c>
      <c r="B277">
        <f>HYPERLINK("https://www.youtube.com/watch?v=M3XQ6yEC51Q", "Link")</f>
        <v/>
      </c>
      <c r="C277" t="inlineStr">
        <is>
          <t>HTTP/2</t>
        </is>
      </c>
    </row>
    <row r="278">
      <c r="A278" t="inlineStr">
        <is>
          <t>What is an HTTP Proxy? (Transparent, HTTP and Service Mesh Proxy examples)</t>
        </is>
      </c>
      <c r="B278">
        <f>HYPERLINK("https://www.youtube.com/watch?v=x4E4mbobGEc", "Link")</f>
        <v/>
      </c>
      <c r="C278" t="inlineStr">
        <is>
          <t>HTTP/2</t>
        </is>
      </c>
    </row>
    <row r="279">
      <c r="A279" t="inlineStr">
        <is>
          <t>Hyper Text Transfer Protocol Crash Course - HTTP 1.0, 1.1, HTTP/2, HTTP/3</t>
        </is>
      </c>
      <c r="B279">
        <f>HYPERLINK("https://www.youtube.com/watch?v=0OrmKCB0UrQ", "Link")</f>
        <v/>
      </c>
      <c r="C279" t="inlineStr">
        <is>
          <t>HTTP/2</t>
        </is>
      </c>
    </row>
    <row r="280">
      <c r="A280" t="inlineStr">
        <is>
          <t>Transport Layer Security, TLS 1.2 and 1.3 (Explained by Example)</t>
        </is>
      </c>
      <c r="B280">
        <f>HYPERLINK("https://www.youtube.com/watch?v=AlE5X1NlHgg", "Link")</f>
        <v/>
      </c>
      <c r="C280" t="inlineStr">
        <is>
          <t>HTTP/2</t>
        </is>
      </c>
    </row>
    <row r="281">
      <c r="A281" t="inlineStr">
        <is>
          <t>Setup a Web Server (NodeJS) to serve Simple HTML pages</t>
        </is>
      </c>
      <c r="B281">
        <f>HYPERLINK("https://www.youtube.com/watch?v=Gp-DXApv4x0", "Link")</f>
        <v/>
      </c>
      <c r="C281" t="inlineStr">
        <is>
          <t>HTTP/2</t>
        </is>
      </c>
    </row>
    <row r="282">
      <c r="A282" t="inlineStr">
        <is>
          <t>Writing a Python HTTP Server with Tornado (Explained with 4 Examples)</t>
        </is>
      </c>
      <c r="B282">
        <f>HYPERLINK("https://www.youtube.com/watch?v=DQNW9qhl4eA", "Link")</f>
        <v/>
      </c>
      <c r="C282" t="inlineStr">
        <is>
          <t>HTTP/2</t>
        </is>
      </c>
    </row>
    <row r="283">
      <c r="A283" t="inlineStr">
        <is>
          <t>HTTP Cookies Crash Course</t>
        </is>
      </c>
      <c r="B283">
        <f>HYPERLINK("https://www.youtube.com/watch?v=sovAIX4doOE", "Link")</f>
        <v/>
      </c>
      <c r="C283" t="inlineStr">
        <is>
          <t>HTTP/2</t>
        </is>
      </c>
    </row>
    <row r="284">
      <c r="A284" t="inlineStr">
        <is>
          <t>Cross Origin Resource Sharing (Explained by Example)</t>
        </is>
      </c>
      <c r="B284">
        <f>HYPERLINK("https://www.youtube.com/watch?v=Ka8vG5miErk", "Link")</f>
        <v/>
      </c>
      <c r="C284" t="inlineStr">
        <is>
          <t>HTTP/2</t>
        </is>
      </c>
    </row>
    <row r="285">
      <c r="A285" t="inlineStr">
        <is>
          <t>Turn your laptop into a Web Server to serve static files in minutes with Node Js and Http-server</t>
        </is>
      </c>
      <c r="B285">
        <f>HYPERLINK("https://www.youtube.com/watch?v=nHU2NC4vXDs", "Link")</f>
        <v/>
      </c>
      <c r="C285" t="inlineStr">
        <is>
          <t>HTTP/2</t>
        </is>
      </c>
    </row>
    <row r="286">
      <c r="A286" t="inlineStr">
        <is>
          <t>Building Image and File Upload Service With Python</t>
        </is>
      </c>
      <c r="B286">
        <f>HYPERLINK("https://www.youtube.com/watch?v=00bLHDtU7U4", "Link")</f>
        <v/>
      </c>
      <c r="C286" t="inlineStr">
        <is>
          <t>HTTP/2</t>
        </is>
      </c>
    </row>
    <row r="287">
      <c r="A287" t="inlineStr">
        <is>
          <t>Resource vs Query String Parameters (Explained by Example)</t>
        </is>
      </c>
      <c r="B287">
        <f>HYPERLINK("https://www.youtube.com/watch?v=r9IZnuZstXM", "Link")</f>
        <v/>
      </c>
      <c r="C287" t="inlineStr">
        <is>
          <t>HTTP/2</t>
        </is>
      </c>
    </row>
    <row r="288">
      <c r="A288" t="inlineStr">
        <is>
          <t>Nodejs Express "Hello, World"</t>
        </is>
      </c>
      <c r="B288">
        <f>HYPERLINK("https://www.youtube.com/watch?v=gTGWXcRPpvE", "Link")</f>
        <v/>
      </c>
      <c r="C288" t="inlineStr">
        <is>
          <t>HTTP/2</t>
        </is>
      </c>
    </row>
    <row r="289">
      <c r="A289" t="inlineStr">
        <is>
          <t>HTTP Caching with E-Tags -  (Explained by Example)</t>
        </is>
      </c>
      <c r="B289">
        <f>HYPERLINK("https://www.youtube.com/watch?v=TgZnpp5wJWU", "Link")</f>
        <v/>
      </c>
      <c r="C289" t="inlineStr">
        <is>
          <t>HTTP/2</t>
        </is>
      </c>
    </row>
    <row r="290">
      <c r="A290" t="inlineStr">
        <is>
          <t>The Benefits of the 3-Tier Architecture (e.g. REST API)</t>
        </is>
      </c>
      <c r="B290">
        <f>HYPERLINK("https://www.youtube.com/watch?v=1o7bB4hUPew", "Link")</f>
        <v/>
      </c>
      <c r="C290" t="inlineStr">
        <is>
          <t>HTTP/2</t>
        </is>
      </c>
    </row>
    <row r="291">
      <c r="A291" t="inlineStr">
        <is>
          <t>How HTTP/2 Works, Performance, Pros &amp; Cons and More</t>
        </is>
      </c>
      <c r="B291">
        <f>HYPERLINK("https://www.youtube.com/watch?v=fVKPrDrEwTI", "Link")</f>
        <v/>
      </c>
      <c r="C291" t="inlineStr">
        <is>
          <t>HTTP/2</t>
        </is>
      </c>
    </row>
    <row r="292">
      <c r="A292" t="inlineStr">
        <is>
          <t>Varnish - HTTP Accelerator Crash Course</t>
        </is>
      </c>
      <c r="B292">
        <f>HYPERLINK("https://www.youtube.com/watch?v=-cWs6eoyaLg", "Link")</f>
        <v/>
      </c>
      <c r="C292" t="inlineStr">
        <is>
          <t>HTTP/2</t>
        </is>
      </c>
    </row>
    <row r="293">
      <c r="A293" t="inlineStr">
        <is>
          <t>Web-hooks Tutorial with Discord and Vanilla Javascript (fetch api)</t>
        </is>
      </c>
      <c r="B293">
        <f>HYPERLINK("https://www.youtube.com/watch?v=-4Lid7tBr6Y", "Link")</f>
        <v/>
      </c>
      <c r="C293" t="inlineStr">
        <is>
          <t>HTTP/2</t>
        </is>
      </c>
    </row>
    <row r="294">
      <c r="A294" t="inlineStr">
        <is>
          <t>HTTP Strict Transport Security (HSTS) and TLS Stripping Explained</t>
        </is>
      </c>
      <c r="B294">
        <f>HYPERLINK("https://www.youtube.com/watch?v=kYhMnw4aJTw", "Link")</f>
        <v/>
      </c>
      <c r="C294" t="inlineStr">
        <is>
          <t>HTTP/2</t>
        </is>
      </c>
    </row>
    <row r="295">
      <c r="A295" t="inlineStr">
        <is>
          <t>HAProxy Crash Course (TLS 1.3, HTTPS, HTTP/2 and more)</t>
        </is>
      </c>
      <c r="B295">
        <f>HYPERLINK("https://www.youtube.com/watch?v=qYnA2DFEELw", "Link")</f>
        <v/>
      </c>
      <c r="C295" t="inlineStr">
        <is>
          <t>HTTP/2</t>
        </is>
      </c>
    </row>
    <row r="296">
      <c r="A296" t="inlineStr">
        <is>
          <t>Getting Started with Jupyter Notebook 📒</t>
        </is>
      </c>
      <c r="B296">
        <f>HYPERLINK("https://www.youtube.com/watch?v=J9_oOHGzegk", "Link")</f>
        <v/>
      </c>
      <c r="C296" t="inlineStr">
        <is>
          <t>HTTP/2</t>
        </is>
      </c>
    </row>
    <row r="297">
      <c r="A297" t="inlineStr">
        <is>
          <t>Beacon Web API (Explained by Example)</t>
        </is>
      </c>
      <c r="B297">
        <f>HYPERLINK("https://www.youtube.com/watch?v=-aGM4mfDX48", "Link")</f>
        <v/>
      </c>
      <c r="C297" t="inlineStr">
        <is>
          <t>HTTP/2</t>
        </is>
      </c>
    </row>
    <row r="298">
      <c r="A298" t="inlineStr">
        <is>
          <t>What happens when type google.com into your browser address box and hit enter? (Detailed Analysis)</t>
        </is>
      </c>
      <c r="B298">
        <f>HYPERLINK("https://www.youtube.com/watch?v=dh406O2v_1c", "Link")</f>
        <v/>
      </c>
      <c r="C298" t="inlineStr">
        <is>
          <t>HTTP/2</t>
        </is>
      </c>
    </row>
    <row r="299">
      <c r="A299" t="inlineStr">
        <is>
          <t>Server Name Indication (SNI) (Explained by Example)</t>
        </is>
      </c>
      <c r="B299">
        <f>HYPERLINK("https://www.youtube.com/watch?v=t0zlO5-NWFU", "Link")</f>
        <v/>
      </c>
      <c r="C299" t="inlineStr">
        <is>
          <t>HTTP/2</t>
        </is>
      </c>
    </row>
    <row r="300">
      <c r="A300" t="inlineStr">
        <is>
          <t>Hosting 3 WebSites on one IP Address with SNI and HAProxy</t>
        </is>
      </c>
      <c r="B300">
        <f>HYPERLINK("https://www.youtube.com/watch?v=CxamHNc3U4A", "Link")</f>
        <v/>
      </c>
      <c r="C300" t="inlineStr">
        <is>
          <t>HTTP/2</t>
        </is>
      </c>
    </row>
    <row r="301">
      <c r="A301" t="inlineStr">
        <is>
          <t>NginX Crash Course (Layer 4 &amp; Layer 7 Proxy, HTTPS, TLS 1.3, HTTP/2 &amp; More)</t>
        </is>
      </c>
      <c r="B301">
        <f>HYPERLINK("https://www.youtube.com/watch?v=WC2-hNNBWII", "Link")</f>
        <v/>
      </c>
      <c r="C301" t="inlineStr">
        <is>
          <t>HTTP/2</t>
        </is>
      </c>
    </row>
    <row r="302">
      <c r="A302" t="inlineStr">
        <is>
          <t>Scaling and Securing WebSockets with HAProxy</t>
        </is>
      </c>
      <c r="B302">
        <f>HYPERLINK("https://www.youtube.com/watch?v=Rf6AfhqJKxg", "Link")</f>
        <v/>
      </c>
      <c r="C302" t="inlineStr">
        <is>
          <t>HTTP/2</t>
        </is>
      </c>
    </row>
    <row r="303">
      <c r="A303" t="inlineStr">
        <is>
          <t>gRPC Crash Course - Modes, Examples, Pros &amp; Cons and more</t>
        </is>
      </c>
      <c r="B303">
        <f>HYPERLINK("https://www.youtube.com/watch?v=Yw4rkaTc0f8", "Link")</f>
        <v/>
      </c>
      <c r="C303" t="inlineStr">
        <is>
          <t>HTTP/2</t>
        </is>
      </c>
    </row>
    <row r="304">
      <c r="A304" t="inlineStr">
        <is>
          <t>SameSite Cookie Attribute Explained by Example (Strict, Lax, None &amp; No SameSite)</t>
        </is>
      </c>
      <c r="B304">
        <f>HYPERLINK("https://www.youtube.com/watch?v=aUF2QCEudPo", "Link")</f>
        <v/>
      </c>
      <c r="C304" t="inlineStr">
        <is>
          <t>HTTP/2</t>
        </is>
      </c>
    </row>
    <row r="305">
      <c r="A305" t="inlineStr">
        <is>
          <t>When to use HTTP GET vs POST?</t>
        </is>
      </c>
      <c r="B305">
        <f>HYPERLINK("https://www.youtube.com/watch?v=K8HJ6DN23zI", "Link")</f>
        <v/>
      </c>
      <c r="C305" t="inlineStr">
        <is>
          <t>HTTP/2</t>
        </is>
      </c>
    </row>
    <row r="306">
      <c r="A306" t="inlineStr">
        <is>
          <t>HTTP/2 Critical Limitation that led to HTTP/3 &amp; QUIC (Explained by Example)</t>
        </is>
      </c>
      <c r="B306">
        <f>HYPERLINK("https://www.youtube.com/watch?v=GriONb4EfPY", "Link")</f>
        <v/>
      </c>
      <c r="C306" t="inlineStr">
        <is>
          <t>HTTP/2</t>
        </is>
      </c>
    </row>
    <row r="307">
      <c r="A307" t="inlineStr">
        <is>
          <t>JSON Web Token with NodeJS &amp; Postgres Crash Course</t>
        </is>
      </c>
      <c r="B307">
        <f>HYPERLINK("https://www.youtube.com/watch?v=T0k-3Ze4NLo", "Link")</f>
        <v/>
      </c>
      <c r="C307" t="inlineStr">
        <is>
          <t>HTTP/2</t>
        </is>
      </c>
    </row>
    <row r="308">
      <c r="A308" t="inlineStr">
        <is>
          <t>How WebSockets Work with HTTP/2 (RFC8441 Explained) - Audio Low</t>
        </is>
      </c>
      <c r="B308">
        <f>HYPERLINK("https://www.youtube.com/watch?v=XbUcfGRMoM8", "Link")</f>
        <v/>
      </c>
      <c r="C308" t="inlineStr">
        <is>
          <t>HTTP/2</t>
        </is>
      </c>
    </row>
    <row r="309">
      <c r="A309" t="inlineStr">
        <is>
          <t>Load Balancing in HTTP/2 Explained</t>
        </is>
      </c>
      <c r="B309">
        <f>HYPERLINK("https://www.youtube.com/watch?v=0avOYByiTRQ", "Link")</f>
        <v/>
      </c>
      <c r="C309" t="inlineStr">
        <is>
          <t>HTTP/2</t>
        </is>
      </c>
    </row>
    <row r="310">
      <c r="A310" t="inlineStr">
        <is>
          <t>Can you Cancel a REST HTTP Request?</t>
        </is>
      </c>
      <c r="B310">
        <f>HYPERLINK("https://www.youtube.com/watch?v=HAadSWQpB3s", "Link")</f>
        <v/>
      </c>
      <c r="C310" t="inlineStr">
        <is>
          <t>HTTP/2</t>
        </is>
      </c>
    </row>
    <row r="311">
      <c r="A311" t="inlineStr">
        <is>
          <t>Can you Cancel a REST HTTP Request?</t>
        </is>
      </c>
      <c r="B311">
        <f>HYPERLINK("https://www.youtube.com/watch?v=HAadSWQpB3s", "Link")</f>
        <v/>
      </c>
      <c r="C311" t="inlineStr">
        <is>
          <t>HTTP/2</t>
        </is>
      </c>
    </row>
    <row r="312">
      <c r="A312" t="inlineStr">
        <is>
          <t>Wiresharking CURL - How a single GET request translates to 10 TCP Packets</t>
        </is>
      </c>
      <c r="B312">
        <f>HYPERLINK("https://www.youtube.com/watch?v=gOEiBliwMUA", "Link")</f>
        <v/>
      </c>
      <c r="C312" t="inlineStr">
        <is>
          <t>HTTP/2</t>
        </is>
      </c>
    </row>
    <row r="313">
      <c r="A313" t="inlineStr">
        <is>
          <t>Building a Deno HTTPS Web Server with Self-Signed Certificate</t>
        </is>
      </c>
      <c r="B313">
        <f>HYPERLINK("https://www.youtube.com/watch?v=I6TcBmNhB78", "Link")</f>
        <v/>
      </c>
      <c r="C313" t="inlineStr">
        <is>
          <t>HTTP/2</t>
        </is>
      </c>
    </row>
    <row r="314">
      <c r="A314" t="inlineStr">
        <is>
          <t>304 Not Modified HTTP Status (Explained with Code Example and Pros &amp; Cons)</t>
        </is>
      </c>
      <c r="B314">
        <f>HYPERLINK("https://www.youtube.com/watch?v=0QHmHR55_Lo", "Link")</f>
        <v/>
      </c>
      <c r="C314" t="inlineStr">
        <is>
          <t>HTTP/2</t>
        </is>
      </c>
    </row>
    <row r="315">
      <c r="A315" t="inlineStr">
        <is>
          <t>What is the Largest POST Request the Server can Process?</t>
        </is>
      </c>
      <c r="B315">
        <f>HYPERLINK("https://www.youtube.com/watch?v=skwb7IH9TtY", "Link")</f>
        <v/>
      </c>
      <c r="C315" t="inlineStr">
        <is>
          <t>HTTP/2</t>
        </is>
      </c>
    </row>
    <row r="316">
      <c r="A316" t="inlineStr">
        <is>
          <t>What is the Largest POST Request the Server can Process?</t>
        </is>
      </c>
      <c r="B316">
        <f>HYPERLINK("https://www.youtube.com/watch?v=skwb7IH9TtY", "Link")</f>
        <v/>
      </c>
      <c r="C316" t="inlineStr">
        <is>
          <t>HTTP/2</t>
        </is>
      </c>
    </row>
    <row r="317">
      <c r="A317" t="inlineStr">
        <is>
          <t>Server-Sent Events Crash Course</t>
        </is>
      </c>
      <c r="B317">
        <f>HYPERLINK("https://www.youtube.com/watch?v=4HlNv1qpZFY", "Link")</f>
        <v/>
      </c>
      <c r="C317" t="inlineStr">
        <is>
          <t>HTTP/2</t>
        </is>
      </c>
    </row>
    <row r="318">
      <c r="A318" t="inlineStr">
        <is>
          <t>A Critical Jenkins Bug Discovered - This is why Building a Web Server is Hard</t>
        </is>
      </c>
      <c r="B318">
        <f>HYPERLINK("https://www.youtube.com/watch?v=apU1j_gWsCQ", "Link")</f>
        <v/>
      </c>
      <c r="C318" t="inlineStr">
        <is>
          <t>HTTP/2</t>
        </is>
      </c>
    </row>
    <row r="319">
      <c r="A319" t="inlineStr">
        <is>
          <t>How HTTP/2 Works, Performance, Pros &amp; Cons and More</t>
        </is>
      </c>
      <c r="B319">
        <f>HYPERLINK("https://www.youtube.com/watch?v=fVKPrDrEwTI", "Link")</f>
        <v/>
      </c>
      <c r="C319" t="inlineStr">
        <is>
          <t>High Availability</t>
        </is>
      </c>
    </row>
    <row r="320">
      <c r="A320" t="inlineStr">
        <is>
          <t>Hyper Text Transfer Protocol Crash Course - HTTP 1.0, 1.1, HTTP/2, HTTP/3</t>
        </is>
      </c>
      <c r="B320">
        <f>HYPERLINK("https://www.youtube.com/watch?v=0OrmKCB0UrQ", "Link")</f>
        <v/>
      </c>
      <c r="C320" t="inlineStr">
        <is>
          <t>High Availability</t>
        </is>
      </c>
    </row>
    <row r="321">
      <c r="A321" t="inlineStr">
        <is>
          <t>HAProxy Crash Course (TLS 1.3, HTTPS, HTTP/2 and more)</t>
        </is>
      </c>
      <c r="B321">
        <f>HYPERLINK("https://www.youtube.com/watch?v=qYnA2DFEELw", "Link")</f>
        <v/>
      </c>
      <c r="C321" t="inlineStr">
        <is>
          <t>High Availability</t>
        </is>
      </c>
    </row>
    <row r="322">
      <c r="A322" t="inlineStr">
        <is>
          <t>HTTP/2 Critical Limitation that led to HTTP/3 &amp; QUIC (Explained by Example)</t>
        </is>
      </c>
      <c r="B322">
        <f>HYPERLINK("https://www.youtube.com/watch?v=GriONb4EfPY", "Link")</f>
        <v/>
      </c>
      <c r="C322" t="inlineStr">
        <is>
          <t>High Availability</t>
        </is>
      </c>
    </row>
    <row r="323">
      <c r="A323" t="inlineStr">
        <is>
          <t>Load Balancing in HTTP/2 Explained</t>
        </is>
      </c>
      <c r="B323">
        <f>HYPERLINK("https://www.youtube.com/watch?v=0avOYByiTRQ", "Link")</f>
        <v/>
      </c>
      <c r="C323" t="inlineStr">
        <is>
          <t>High Availability</t>
        </is>
      </c>
    </row>
    <row r="324">
      <c r="A324" t="inlineStr">
        <is>
          <t>Building a NodeJS HTTP/2 Server and Secure it with Let’s Encrypt</t>
        </is>
      </c>
      <c r="B324">
        <f>HYPERLINK("https://www.youtube.com/watch?v=b35Dcz91ItE", "Link")</f>
        <v/>
      </c>
      <c r="C324" t="inlineStr">
        <is>
          <t>High Availability</t>
        </is>
      </c>
    </row>
    <row r="325">
      <c r="A325" t="inlineStr">
        <is>
          <t>Enable HTTP/2 and TLS 1.3 on Apache Tomcat 10 with Let's Encrypt</t>
        </is>
      </c>
      <c r="B325">
        <f>HYPERLINK("https://www.youtube.com/watch?v=UiaJ_Ek3ds0", "Link")</f>
        <v/>
      </c>
      <c r="C325" t="inlineStr">
        <is>
          <t>High Availability</t>
        </is>
      </c>
    </row>
    <row r="326">
      <c r="A326" t="inlineStr">
        <is>
          <t>They Turned on HTTP/2 and Regretted it, Let us discuss the Lucidchart Article</t>
        </is>
      </c>
      <c r="B326">
        <f>HYPERLINK("https://www.youtube.com/watch?v=gejfT1h6LBo", "Link")</f>
        <v/>
      </c>
      <c r="C326" t="inlineStr">
        <is>
          <t>High Availability</t>
        </is>
      </c>
    </row>
    <row r="327">
      <c r="A327" t="inlineStr">
        <is>
          <t>Why We Can’t Run Unsecured HTTP/2 on Port 80 - Protocol Ossification Explained</t>
        </is>
      </c>
      <c r="B327">
        <f>HYPERLINK("https://www.youtube.com/watch?v=1Sd1M2-2GCI", "Link")</f>
        <v/>
      </c>
      <c r="C327" t="inlineStr">
        <is>
          <t>High Availability</t>
        </is>
      </c>
    </row>
    <row r="328">
      <c r="A328" t="inlineStr">
        <is>
          <t>Cloudflare fixes a HUGE limitation in HTTP/2 upload implementation in  NGINX - Let us discuss</t>
        </is>
      </c>
      <c r="B328">
        <f>HYPERLINK("https://www.youtube.com/watch?v=rMO35XQXuLA", "Link")</f>
        <v/>
      </c>
      <c r="C328" t="inlineStr">
        <is>
          <t>High Availability</t>
        </is>
      </c>
    </row>
    <row r="329">
      <c r="A329" t="inlineStr">
        <is>
          <t>Your Backend Might not Be Ready for HTTP/2 - Watch This Before Implementing it</t>
        </is>
      </c>
      <c r="B329">
        <f>HYPERLINK("https://www.youtube.com/watch?v=CUiBVTcgvBU", "Link")</f>
        <v/>
      </c>
      <c r="C329" t="inlineStr">
        <is>
          <t>High Availability</t>
        </is>
      </c>
    </row>
    <row r="330">
      <c r="A330" t="inlineStr">
        <is>
          <t>Why Application-Layer Protocol Negotiation (ALPN) is Critical for HTTP/2 Backends</t>
        </is>
      </c>
      <c r="B330">
        <f>HYPERLINK("https://www.youtube.com/watch?v=lR1uHVS7I-8", "Link")</f>
        <v/>
      </c>
      <c r="C330" t="inlineStr">
        <is>
          <t>High Availability</t>
        </is>
      </c>
    </row>
    <row r="331">
      <c r="A331" t="inlineStr">
        <is>
          <t>WOW! HTTP/2 Clear Text (h2c) Smuggling is a SERIOUS flaw and very easy to Execute, Let us discuss!</t>
        </is>
      </c>
      <c r="B331">
        <f>HYPERLINK("https://www.youtube.com/watch?v=B2VEQ3jFq6Q", "Link")</f>
        <v/>
      </c>
      <c r="C331" t="inlineStr">
        <is>
          <t>High Availability</t>
        </is>
      </c>
    </row>
    <row r="332">
      <c r="A332" t="inlineStr">
        <is>
          <t>How WebSockets Work with HTTP/2 (RFC8441 Explained)</t>
        </is>
      </c>
      <c r="B332">
        <f>HYPERLINK("https://www.youtube.com/watch?v=0TA69aD9onM", "Link")</f>
        <v/>
      </c>
      <c r="C332" t="inlineStr">
        <is>
          <t>High Availability</t>
        </is>
      </c>
    </row>
    <row r="333">
      <c r="A333" t="inlineStr">
        <is>
          <t>Wiresharking HTTP/2 - Decrypting Traffic with Wireshark And peeking at Naked HTTP/2 Traffic</t>
        </is>
      </c>
      <c r="B333">
        <f>HYPERLINK("https://www.youtube.com/watch?v=NnYQ3vg5X9Q", "Link")</f>
        <v/>
      </c>
      <c r="C333" t="inlineStr">
        <is>
          <t>High Availability</t>
        </is>
      </c>
    </row>
    <row r="334">
      <c r="A334" t="inlineStr">
        <is>
          <t>GoogleBot Crawler Now Uses HTTP/2 to Index the Web, Let us discuss how this affects our Back-end ..</t>
        </is>
      </c>
      <c r="B334">
        <f>HYPERLINK("https://www.youtube.com/watch?v=5_pmFByqoz4", "Link")</f>
        <v/>
      </c>
      <c r="C334" t="inlineStr">
        <is>
          <t>High Availability</t>
        </is>
      </c>
    </row>
    <row r="335">
      <c r="A335" t="inlineStr">
        <is>
          <t>Synchronous v. Asynchronous</t>
        </is>
      </c>
      <c r="B335">
        <f>HYPERLINK("https://www.youtube.com/watch?v=fBO_un9szlc", "Link")</f>
        <v/>
      </c>
      <c r="C335" t="inlineStr">
        <is>
          <t>IGeometry Podcast</t>
        </is>
      </c>
    </row>
    <row r="336">
      <c r="A336" t="inlineStr">
        <is>
          <t>Show Your Work. Blog, Vlog, Write, Create and Develop!</t>
        </is>
      </c>
      <c r="B336">
        <f>HYPERLINK("https://www.youtube.com/watch?v=7fiAhtP7VrQ", "Link")</f>
        <v/>
      </c>
      <c r="C336" t="inlineStr">
        <is>
          <t>IGeometry Podcast</t>
        </is>
      </c>
    </row>
    <row r="337">
      <c r="A337" t="inlineStr">
        <is>
          <t>What Comes First, User Experience or Software Architecture?</t>
        </is>
      </c>
      <c r="B337">
        <f>HYPERLINK("https://www.youtube.com/watch?v=BmX1WhWT27c", "Link")</f>
        <v/>
      </c>
      <c r="C337" t="inlineStr">
        <is>
          <t>IGeometry Podcast</t>
        </is>
      </c>
    </row>
    <row r="338">
      <c r="A338" t="inlineStr">
        <is>
          <t>Advice for New Software Engineers and Developers</t>
        </is>
      </c>
      <c r="B338">
        <f>HYPERLINK("https://www.youtube.com/watch?v=cXaUoAW3DZQ", "Link")</f>
        <v/>
      </c>
      <c r="C338" t="inlineStr">
        <is>
          <t>IGeometry Podcast</t>
        </is>
      </c>
    </row>
    <row r="339">
      <c r="A339" t="inlineStr">
        <is>
          <t>Content Persistence: Examples from Siri, Whatsapp and Twitter</t>
        </is>
      </c>
      <c r="B339">
        <f>HYPERLINK("https://www.youtube.com/watch?v=edB-_JnhoRY", "Link")</f>
        <v/>
      </c>
      <c r="C339" t="inlineStr">
        <is>
          <t>IGeometry Podcast</t>
        </is>
      </c>
    </row>
    <row r="340">
      <c r="A340" t="inlineStr">
        <is>
          <t>Building Scalable Software - SLA, HS, VS</t>
        </is>
      </c>
      <c r="B340">
        <f>HYPERLINK("https://www.youtube.com/watch?v=FPELK256liQ", "Link")</f>
        <v/>
      </c>
      <c r="C340" t="inlineStr">
        <is>
          <t>IGeometry Podcast</t>
        </is>
      </c>
    </row>
    <row r="341">
      <c r="A341" t="inlineStr">
        <is>
          <t>Stateless v. Stateful Architecture (Podcast)</t>
        </is>
      </c>
      <c r="B341">
        <f>HYPERLINK("https://www.youtube.com/watch?v=Xe1BSX3g2HI", "Link")</f>
        <v/>
      </c>
      <c r="C341" t="inlineStr">
        <is>
          <t>IGeometry Podcast</t>
        </is>
      </c>
    </row>
    <row r="342">
      <c r="A342" t="inlineStr">
        <is>
          <t>Do Developers Build Bad User Interfaces/Experience?</t>
        </is>
      </c>
      <c r="B342">
        <f>HYPERLINK("https://www.youtube.com/watch?v=2MdaSGgl5XM", "Link")</f>
        <v/>
      </c>
      <c r="C342" t="inlineStr">
        <is>
          <t>IGeometry Podcast</t>
        </is>
      </c>
    </row>
    <row r="343">
      <c r="A343" t="inlineStr">
        <is>
          <t>Learn By Doing.</t>
        </is>
      </c>
      <c r="B343">
        <f>HYPERLINK("https://www.youtube.com/watch?v=JGLJimhu_IE", "Link")</f>
        <v/>
      </c>
      <c r="C343" t="inlineStr">
        <is>
          <t>IGeometry Podcast</t>
        </is>
      </c>
    </row>
    <row r="344">
      <c r="A344" t="inlineStr">
        <is>
          <t>I Wrote Bad Front-End Code That Broke Chrome</t>
        </is>
      </c>
      <c r="B344">
        <f>HYPERLINK("https://www.youtube.com/watch?v=bbJhCE83X9g", "Link")</f>
        <v/>
      </c>
      <c r="C344" t="inlineStr">
        <is>
          <t>IGeometry Podcast</t>
        </is>
      </c>
    </row>
    <row r="345">
      <c r="A345" t="inlineStr">
        <is>
          <t>Can User Experience Help Build Better Rest API?</t>
        </is>
      </c>
      <c r="B345">
        <f>HYPERLINK("https://www.youtube.com/watch?v=AYfwXG4iKOM", "Link")</f>
        <v/>
      </c>
      <c r="C345" t="inlineStr">
        <is>
          <t>IGeometry Podcast</t>
        </is>
      </c>
    </row>
    <row r="346">
      <c r="A346" t="inlineStr">
        <is>
          <t>Dragons Fight Engineers Too</t>
        </is>
      </c>
      <c r="B346">
        <f>HYPERLINK("https://www.youtube.com/watch?v=PQaXd5gqXLo", "Link")</f>
        <v/>
      </c>
      <c r="C346" t="inlineStr">
        <is>
          <t>IGeometry Podcast</t>
        </is>
      </c>
    </row>
    <row r="347">
      <c r="A347" t="inlineStr">
        <is>
          <t>Why JSON is so Popular?</t>
        </is>
      </c>
      <c r="B347">
        <f>HYPERLINK("https://www.youtube.com/watch?v=vv3TmB6O_9Q", "Link")</f>
        <v/>
      </c>
      <c r="C347" t="inlineStr">
        <is>
          <t>IGeometry Podcast</t>
        </is>
      </c>
    </row>
    <row r="348">
      <c r="A348" t="inlineStr">
        <is>
          <t>Should Software Engineers Learn Bleeding-Edge Technologies?</t>
        </is>
      </c>
      <c r="B348">
        <f>HYPERLINK("https://www.youtube.com/watch?v=1cB27B9nYnE", "Link")</f>
        <v/>
      </c>
      <c r="C348" t="inlineStr">
        <is>
          <t>IGeometry Podcast</t>
        </is>
      </c>
    </row>
    <row r="349">
      <c r="A349" t="inlineStr">
        <is>
          <t>ArcGIS Server Talk - Episode 1 - What is Server?</t>
        </is>
      </c>
      <c r="B349">
        <f>HYPERLINK("https://www.youtube.com/watch?v=ROxr8K0zDZg", "Link")</f>
        <v/>
      </c>
      <c r="C349" t="inlineStr">
        <is>
          <t>IGeometry Podcast</t>
        </is>
      </c>
    </row>
    <row r="350">
      <c r="A350" t="inlineStr">
        <is>
          <t>ArcGIS Server Talk - Episode 2 - Server Site</t>
        </is>
      </c>
      <c r="B350">
        <f>HYPERLINK("https://www.youtube.com/watch?v=AEFye66eE5Y", "Link")</f>
        <v/>
      </c>
      <c r="C350" t="inlineStr">
        <is>
          <t>IGeometry Podcast</t>
        </is>
      </c>
    </row>
    <row r="351">
      <c r="A351" t="inlineStr">
        <is>
          <t>ArcGIS Server Talk - Episode 3 - Clusters</t>
        </is>
      </c>
      <c r="B351">
        <f>HYPERLINK("https://www.youtube.com/watch?v=SfdXcFlOWGk", "Link")</f>
        <v/>
      </c>
      <c r="C351" t="inlineStr">
        <is>
          <t>IGeometry Podcast</t>
        </is>
      </c>
    </row>
    <row r="352">
      <c r="A352" t="inlineStr">
        <is>
          <t>ArcGIS Server Talk - Episode 4 - ArcSOC.exe Isolation</t>
        </is>
      </c>
      <c r="B352">
        <f>HYPERLINK("https://www.youtube.com/watch?v=n4R8K_arxE0", "Link")</f>
        <v/>
      </c>
      <c r="C352" t="inlineStr">
        <is>
          <t>IGeometry Podcast</t>
        </is>
      </c>
    </row>
    <row r="353">
      <c r="A353" t="inlineStr">
        <is>
          <t>ArcGIS Server Talk - Episode 5 - Pooling</t>
        </is>
      </c>
      <c r="B353">
        <f>HYPERLINK("https://www.youtube.com/watch?v=McRLYsDG_7o", "Link")</f>
        <v/>
      </c>
      <c r="C353" t="inlineStr">
        <is>
          <t>IGeometry Podcast</t>
        </is>
      </c>
    </row>
    <row r="354">
      <c r="A354" t="inlineStr">
        <is>
          <t>Podcast - Long polling</t>
        </is>
      </c>
      <c r="B354">
        <f>HYPERLINK("https://www.youtube.com/watch?v=Q-VsoPAvM2o", "Link")</f>
        <v/>
      </c>
      <c r="C354" t="inlineStr">
        <is>
          <t>IGeometry Podcast</t>
        </is>
      </c>
    </row>
    <row r="355">
      <c r="A355" t="inlineStr">
        <is>
          <t>Javascript By Example L1E01 - Getting Started</t>
        </is>
      </c>
      <c r="B355">
        <f>HYPERLINK("https://www.youtube.com/watch?v=gG1TR5Pktno", "Link")</f>
        <v/>
      </c>
      <c r="C355" t="inlineStr">
        <is>
          <t>Javascript by Example</t>
        </is>
      </c>
    </row>
    <row r="356">
      <c r="A356" t="inlineStr">
        <is>
          <t>Javascript By Example L1E02 - Building the Calculator Interface</t>
        </is>
      </c>
      <c r="B356">
        <f>HYPERLINK("https://www.youtube.com/watch?v=DsRfWivBswI", "Link")</f>
        <v/>
      </c>
      <c r="C356" t="inlineStr">
        <is>
          <t>Javascript by Example</t>
        </is>
      </c>
    </row>
    <row r="357">
      <c r="A357" t="inlineStr">
        <is>
          <t>Javascript By Example L1E03 - Displaying the Digits on Calculator Screen</t>
        </is>
      </c>
      <c r="B357">
        <f>HYPERLINK("https://www.youtube.com/watch?v=ZmyotTE8VDg", "Link")</f>
        <v/>
      </c>
      <c r="C357" t="inlineStr">
        <is>
          <t>Javascript by Example</t>
        </is>
      </c>
    </row>
    <row r="358">
      <c r="A358" t="inlineStr">
        <is>
          <t>Javascript By Example L1E04 - Operators, All Clear with Arrow Functions</t>
        </is>
      </c>
      <c r="B358">
        <f>HYPERLINK("https://www.youtube.com/watch?v=kPy5Flzzw3s", "Link")</f>
        <v/>
      </c>
      <c r="C358" t="inlineStr">
        <is>
          <t>Javascript by Example</t>
        </is>
      </c>
    </row>
    <row r="359">
      <c r="A359" t="inlineStr">
        <is>
          <t>Javascript By Example L1E05 -  Evaluate the Calculator Expressions with eval</t>
        </is>
      </c>
      <c r="B359">
        <f>HYPERLINK("https://www.youtube.com/watch?v=SVKjja_Mwl0", "Link")</f>
        <v/>
      </c>
      <c r="C359" t="inlineStr">
        <is>
          <t>Javascript by Example</t>
        </is>
      </c>
    </row>
    <row r="360">
      <c r="A360" t="inlineStr">
        <is>
          <t>Javascript By Example L1E06 -  Fix Leading Zero Bug with Conditions</t>
        </is>
      </c>
      <c r="B360">
        <f>HYPERLINK("https://www.youtube.com/watch?v=wBkJv3_wK8I", "Link")</f>
        <v/>
      </c>
      <c r="C360" t="inlineStr">
        <is>
          <t>Javascript by Example</t>
        </is>
      </c>
    </row>
    <row r="361">
      <c r="A361" t="inlineStr">
        <is>
          <t>Javascript By Example L1E07 - Running our Calculator on the Mobile Phone</t>
        </is>
      </c>
      <c r="B361">
        <f>HYPERLINK("https://www.youtube.com/watch?v=M7AwXyOxrOc", "Link")</f>
        <v/>
      </c>
      <c r="C361" t="inlineStr">
        <is>
          <t>Javascript by Example</t>
        </is>
      </c>
    </row>
    <row r="362">
      <c r="A362" t="inlineStr">
        <is>
          <t>Javascript By Example L1E08 - CSS, Arrays and Loops</t>
        </is>
      </c>
      <c r="B362">
        <f>HYPERLINK("https://www.youtube.com/watch?v=W5yfZ6R_Ayk", "Link")</f>
        <v/>
      </c>
      <c r="C362" t="inlineStr">
        <is>
          <t>Javascript by Example</t>
        </is>
      </c>
    </row>
    <row r="363">
      <c r="A363" t="inlineStr">
        <is>
          <t>Javascript By Example L1E09 - Code simplification and debugging</t>
        </is>
      </c>
      <c r="B363">
        <f>HYPERLINK("https://www.youtube.com/watch?v=d0of_5-RdzQ", "Link")</f>
        <v/>
      </c>
      <c r="C363" t="inlineStr">
        <is>
          <t>Javascript by Example</t>
        </is>
      </c>
    </row>
    <row r="364">
      <c r="A364" t="inlineStr">
        <is>
          <t>Javascript by Example - The Vook</t>
        </is>
      </c>
      <c r="B364">
        <f>HYPERLINK("https://www.youtube.com/watch?v=fN8Qu5Xu6zM", "Link")</f>
        <v/>
      </c>
      <c r="C364" t="inlineStr">
        <is>
          <t>Javascript by Example</t>
        </is>
      </c>
    </row>
    <row r="365">
      <c r="A365" t="inlineStr">
        <is>
          <t>Step by Step Mysql 8.x and Javascript Tutorial  (with mysql2 NodeJs)</t>
        </is>
      </c>
      <c r="B365">
        <f>HYPERLINK("https://www.youtube.com/watch?v=8nKyNzXAjP8", "Link")</f>
        <v/>
      </c>
      <c r="C365" t="inlineStr">
        <is>
          <t>Javascript by Example - Level 1</t>
        </is>
      </c>
    </row>
    <row r="366">
      <c r="A366" t="inlineStr">
        <is>
          <t>Spin up a lightweight Nodejs docker container running your application</t>
        </is>
      </c>
      <c r="B366">
        <f>HYPERLINK("https://www.youtube.com/watch?v=vmSMrQ8Ev9w", "Link")</f>
        <v/>
      </c>
      <c r="C366" t="inlineStr">
        <is>
          <t>Javascript by Example - Level 1</t>
        </is>
      </c>
    </row>
    <row r="367">
      <c r="A367" t="inlineStr">
        <is>
          <t>Build a Calculator and Learn Javascript by Example in the process</t>
        </is>
      </c>
      <c r="B367">
        <f>HYPERLINK("https://www.youtube.com/watch?v=qlhqcyB5Spo", "Link")</f>
        <v/>
      </c>
      <c r="C367" t="inlineStr">
        <is>
          <t>Javascript by Example - Level 1</t>
        </is>
      </c>
    </row>
    <row r="368">
      <c r="A368" t="inlineStr">
        <is>
          <t>Build a Calculator and Learn Javascript by Example in the process</t>
        </is>
      </c>
      <c r="B368">
        <f>HYPERLINK("https://www.youtube.com/watch?v=qlhqcyB5Spo", "Link")</f>
        <v/>
      </c>
      <c r="C368" t="inlineStr">
        <is>
          <t>Javascript by Example - Level 1</t>
        </is>
      </c>
    </row>
    <row r="369">
      <c r="A369" t="inlineStr">
        <is>
          <t>Build a Calculator and Learn Javascript by Example in the process</t>
        </is>
      </c>
      <c r="B369">
        <f>HYPERLINK("https://www.youtube.com/watch?v=qlhqcyB5Spo", "Link")</f>
        <v/>
      </c>
      <c r="C369" t="inlineStr">
        <is>
          <t>Javascript by Example - Level 1</t>
        </is>
      </c>
    </row>
    <row r="370">
      <c r="A370" t="inlineStr">
        <is>
          <t>Popup Modal Dialog with Javascript and HTML</t>
        </is>
      </c>
      <c r="B370">
        <f>HYPERLINK("https://www.youtube.com/watch?v=WT7Kc-tSS4s", "Link")</f>
        <v/>
      </c>
      <c r="C370" t="inlineStr">
        <is>
          <t>Javascript by Example - Level 1</t>
        </is>
      </c>
    </row>
    <row r="371">
      <c r="A371" t="inlineStr">
        <is>
          <t>Building a Command Line Utility with Javascript</t>
        </is>
      </c>
      <c r="B371">
        <f>HYPERLINK("https://www.youtube.com/watch?v=e1KJ47tyCso", "Link")</f>
        <v/>
      </c>
      <c r="C371" t="inlineStr">
        <is>
          <t>Javascript by Example - Level 1</t>
        </is>
      </c>
    </row>
    <row r="372">
      <c r="A372" t="inlineStr">
        <is>
          <t>Javascript and Mongodb Tutorial with Mongodb NodeJS Driver</t>
        </is>
      </c>
      <c r="B372">
        <f>HYPERLINK("https://www.youtube.com/watch?v=M9Fs-CCe0Jo", "Link")</f>
        <v/>
      </c>
      <c r="C372" t="inlineStr">
        <is>
          <t>Javascript by Example - Level 1</t>
        </is>
      </c>
    </row>
    <row r="373">
      <c r="A373" t="inlineStr">
        <is>
          <t>Javascript Essentials Crash Course for Absolute Beginners (All you need is a browser nothing else)</t>
        </is>
      </c>
      <c r="B373">
        <f>HYPERLINK("https://www.youtube.com/watch?v=ZM7gXus7BH8", "Link")</f>
        <v/>
      </c>
      <c r="C373" t="inlineStr">
        <is>
          <t>Javascript by Example - Level 1</t>
        </is>
      </c>
    </row>
    <row r="374">
      <c r="A374" t="inlineStr">
        <is>
          <t>Aborting Fetch API Request</t>
        </is>
      </c>
      <c r="B374">
        <f>HYPERLINK("https://www.youtube.com/watch?v=oPZjrhf6UlQ", "Link")</f>
        <v/>
      </c>
      <c r="C374" t="inlineStr">
        <is>
          <t>Javascript by Example - Level 1</t>
        </is>
      </c>
    </row>
    <row r="375">
      <c r="A375" t="inlineStr">
        <is>
          <t>Building a Web API with Express and PostgreSQL to Consume from Browser</t>
        </is>
      </c>
      <c r="B375">
        <f>HYPERLINK("https://www.youtube.com/watch?v=0JNq46eFuOM", "Link")</f>
        <v/>
      </c>
      <c r="C375" t="inlineStr">
        <is>
          <t>Javascript by Example - Level 1</t>
        </is>
      </c>
    </row>
    <row r="376">
      <c r="A376" t="inlineStr">
        <is>
          <t>Why Programmers use const when declaring variables in Javascript?</t>
        </is>
      </c>
      <c r="B376">
        <f>HYPERLINK("https://www.youtube.com/watch?v=MknF8Oxdug0", "Link")</f>
        <v/>
      </c>
      <c r="C376" t="inlineStr">
        <is>
          <t>Javascript by Example - Level 1</t>
        </is>
      </c>
    </row>
    <row r="377">
      <c r="A377" t="inlineStr">
        <is>
          <t>Javascript Destructuring assignment</t>
        </is>
      </c>
      <c r="B377">
        <f>HYPERLINK("https://www.youtube.com/watch?v=hwN9TogY2TU", "Link")</f>
        <v/>
      </c>
      <c r="C377" t="inlineStr">
        <is>
          <t>Javascript by Example - Level 1</t>
        </is>
      </c>
    </row>
    <row r="378">
      <c r="A378" t="inlineStr">
        <is>
          <t>Javascript Promises and async/await Tutorial</t>
        </is>
      </c>
      <c r="B378">
        <f>HYPERLINK("https://www.youtube.com/watch?v=yTh6q-k2bEA", "Link")</f>
        <v/>
      </c>
      <c r="C378" t="inlineStr">
        <is>
          <t>Javascript by Example - Level 1</t>
        </is>
      </c>
    </row>
    <row r="379">
      <c r="A379" t="inlineStr">
        <is>
          <t>github REST API v3 Crash Course with Vanilla Javascript (No dependencies)</t>
        </is>
      </c>
      <c r="B379">
        <f>HYPERLINK("https://www.youtube.com/watch?v=5QlE6o-iYcE", "Link")</f>
        <v/>
      </c>
      <c r="C379" t="inlineStr">
        <is>
          <t>Javascript by Example - Level 1</t>
        </is>
      </c>
    </row>
    <row r="380">
      <c r="A380" t="inlineStr">
        <is>
          <t>CreateObjectURL and RevokeObjectURL (Explained by Example)</t>
        </is>
      </c>
      <c r="B380">
        <f>HYPERLINK("https://www.youtube.com/watch?v=18q6-QR_XXY", "Link")</f>
        <v/>
      </c>
      <c r="C380" t="inlineStr">
        <is>
          <t>Javascript by Example - Level 1</t>
        </is>
      </c>
    </row>
    <row r="381">
      <c r="A381" t="inlineStr">
        <is>
          <t>Lazy load Images with Javascript</t>
        </is>
      </c>
      <c r="B381">
        <f>HYPERLINK("https://www.youtube.com/watch?v=KKy5Os2JPgs", "Link")</f>
        <v/>
      </c>
      <c r="C381" t="inlineStr">
        <is>
          <t>Javascript by Example - Level 1</t>
        </is>
      </c>
    </row>
    <row r="382">
      <c r="A382" t="inlineStr">
        <is>
          <t>Step by Step Javascript Classes Tutorial  - PART 2👾☠️🤖</t>
        </is>
      </c>
      <c r="B382">
        <f>HYPERLINK("https://www.youtube.com/watch?v=tWQuOgRViaI", "Link")</f>
        <v/>
      </c>
      <c r="C382" t="inlineStr">
        <is>
          <t>Javascript by Example - Level 1</t>
        </is>
      </c>
    </row>
    <row r="383">
      <c r="A383" t="inlineStr">
        <is>
          <t>Fetch API, XMLHTTPRequest replacement</t>
        </is>
      </c>
      <c r="B383">
        <f>HYPERLINK("https://www.youtube.com/watch?v=Vj7W8pI-L6w", "Link")</f>
        <v/>
      </c>
      <c r="C383" t="inlineStr">
        <is>
          <t>Javascript by Example - Level 1</t>
        </is>
      </c>
    </row>
    <row r="384">
      <c r="A384" t="inlineStr">
        <is>
          <t>Step by Step JavaScript modules (.mjs) Tutorial</t>
        </is>
      </c>
      <c r="B384">
        <f>HYPERLINK("https://www.youtube.com/watch?v=6rTgsFJFv5Y", "Link")</f>
        <v/>
      </c>
      <c r="C384" t="inlineStr">
        <is>
          <t>Javascript by Example - Level 1</t>
        </is>
      </c>
    </row>
    <row r="385">
      <c r="A385" t="inlineStr">
        <is>
          <t>Step by Step Javascript Classes Tutorial 👾☠️🤖</t>
        </is>
      </c>
      <c r="B385">
        <f>HYPERLINK("https://www.youtube.com/watch?v=PXn6jrSHf9k", "Link")</f>
        <v/>
      </c>
      <c r="C385" t="inlineStr">
        <is>
          <t>Javascript by Example - Level 1</t>
        </is>
      </c>
    </row>
    <row r="386">
      <c r="A386" t="inlineStr">
        <is>
          <t>IndexedDB Crash Course with Javascript</t>
        </is>
      </c>
      <c r="B386">
        <f>HYPERLINK("https://www.youtube.com/watch?v=vb7fkBeblcw", "Link")</f>
        <v/>
      </c>
      <c r="C386" t="inlineStr">
        <is>
          <t>Javascript by Example - Level 1</t>
        </is>
      </c>
    </row>
    <row r="387">
      <c r="A387" t="inlineStr">
        <is>
          <t>Step by Step Javascript and Postgres Tutorial using node-postgres</t>
        </is>
      </c>
      <c r="B387">
        <f>HYPERLINK("https://www.youtube.com/watch?v=ufdHsFClAk0", "Link")</f>
        <v/>
      </c>
      <c r="C387" t="inlineStr">
        <is>
          <t>Javascript by Example - Level 1</t>
        </is>
      </c>
    </row>
    <row r="388">
      <c r="A388" t="inlineStr">
        <is>
          <t>Learn Programming with VB.NET - 01 - Getting Started</t>
        </is>
      </c>
      <c r="B388">
        <f>HYPERLINK("https://www.youtube.com/watch?v=3s-bgPg7IWc", "Link")</f>
        <v/>
      </c>
      <c r="C388" t="inlineStr">
        <is>
          <t>Learn Programming with VB.NET (PizzaBit App)</t>
        </is>
      </c>
    </row>
    <row r="389">
      <c r="A389" t="inlineStr">
        <is>
          <t>Learn Programming with VB.NET - 02 - Classes and Objects (Part 1)</t>
        </is>
      </c>
      <c r="B389">
        <f>HYPERLINK("https://www.youtube.com/watch?v=3TqDph6IqzQ", "Link")</f>
        <v/>
      </c>
      <c r="C389" t="inlineStr">
        <is>
          <t>Learn Programming with VB.NET (PizzaBit App)</t>
        </is>
      </c>
    </row>
    <row r="390">
      <c r="A390" t="inlineStr">
        <is>
          <t>Learn Programming with VB.NET - 03 - Classes and Objects (Part 2)</t>
        </is>
      </c>
      <c r="B390">
        <f>HYPERLINK("https://www.youtube.com/watch?v=j_QtZpnXgjQ", "Link")</f>
        <v/>
      </c>
      <c r="C390" t="inlineStr">
        <is>
          <t>Learn Programming with VB.NET (PizzaBit App)</t>
        </is>
      </c>
    </row>
    <row r="391">
      <c r="A391" t="inlineStr">
        <is>
          <t>Learn Programming with VB.NET - 04 - User Interface</t>
        </is>
      </c>
      <c r="B391">
        <f>HYPERLINK("https://www.youtube.com/watch?v=x7CstywNijQ", "Link")</f>
        <v/>
      </c>
      <c r="C391" t="inlineStr">
        <is>
          <t>Learn Programming with VB.NET (PizzaBit App)</t>
        </is>
      </c>
    </row>
    <row r="392">
      <c r="A392" t="inlineStr">
        <is>
          <t>Learn Programming with VB.NET - 05 - By Value v. By Reference</t>
        </is>
      </c>
      <c r="B392">
        <f>HYPERLINK("https://www.youtube.com/watch?v=5TA2z43cRPk", "Link")</f>
        <v/>
      </c>
      <c r="C392" t="inlineStr">
        <is>
          <t>Learn Programming with VB.NET (PizzaBit App)</t>
        </is>
      </c>
    </row>
    <row r="393">
      <c r="A393" t="inlineStr">
        <is>
          <t>Learn Programming with VB.NET - 06 - Variable size, 32 bit vs 64 bit</t>
        </is>
      </c>
      <c r="B393">
        <f>HYPERLINK("https://www.youtube.com/watch?v=nrKQfQSMNtU", "Link")</f>
        <v/>
      </c>
      <c r="C393" t="inlineStr">
        <is>
          <t>Learn Programming with VB.NET (PizzaBit App)</t>
        </is>
      </c>
    </row>
    <row r="394">
      <c r="A394" t="inlineStr">
        <is>
          <t>Learn Programming with VB.NET - 07 - Conditional Statements</t>
        </is>
      </c>
      <c r="B394">
        <f>HYPERLINK("https://www.youtube.com/watch?v=Jvl49U1Jwzk", "Link")</f>
        <v/>
      </c>
      <c r="C394" t="inlineStr">
        <is>
          <t>Learn Programming with VB.NET (PizzaBit App)</t>
        </is>
      </c>
    </row>
    <row r="395">
      <c r="A395" t="inlineStr">
        <is>
          <t>Learn Programming with VB.NET - 08 - Inheritance</t>
        </is>
      </c>
      <c r="B395">
        <f>HYPERLINK("https://www.youtube.com/watch?v=1E-Bsx0uNVo", "Link")</f>
        <v/>
      </c>
      <c r="C395" t="inlineStr">
        <is>
          <t>Learn Programming with VB.NET (PizzaBit App)</t>
        </is>
      </c>
    </row>
    <row r="396">
      <c r="A396" t="inlineStr">
        <is>
          <t>Learn Programming with VB.NET - 09 - Strategy Design Pattern</t>
        </is>
      </c>
      <c r="B396">
        <f>HYPERLINK("https://www.youtube.com/watch?v=30xJTWhPRBI", "Link")</f>
        <v/>
      </c>
      <c r="C396" t="inlineStr">
        <is>
          <t>Learn Programming with VB.NET (PizzaBit App)</t>
        </is>
      </c>
    </row>
    <row r="397">
      <c r="A397" t="inlineStr">
        <is>
          <t>Learn Programming with VB.NET - 10 -  How did I learn programming</t>
        </is>
      </c>
      <c r="B397">
        <f>HYPERLINK("https://www.youtube.com/watch?v=FVPs2tOT_zU", "Link")</f>
        <v/>
      </c>
      <c r="C397" t="inlineStr">
        <is>
          <t>Learn Programming with VB.NET (PizzaBit App)</t>
        </is>
      </c>
    </row>
    <row r="398">
      <c r="A398" t="inlineStr">
        <is>
          <t>HTTP - Live Stream (by Hussein Nasser)</t>
        </is>
      </c>
      <c r="B398">
        <f>HYPERLINK("https://www.youtube.com/watch?v=J6G8DdLgdJ4", "Link")</f>
        <v/>
      </c>
      <c r="C398" t="inlineStr">
        <is>
          <t>Live Streams</t>
        </is>
      </c>
    </row>
    <row r="399">
      <c r="A399" t="inlineStr">
        <is>
          <t>WebSockets - Live Stream (By Hussein Nasser)</t>
        </is>
      </c>
      <c r="B399">
        <f>HYPERLINK("https://www.youtube.com/watch?v=brKJFkLQWYo", "Link")</f>
        <v/>
      </c>
      <c r="C399" t="inlineStr">
        <is>
          <t>Live Streams</t>
        </is>
      </c>
    </row>
    <row r="400">
      <c r="A400" t="inlineStr">
        <is>
          <t>Database ACID - Live Stream (by Hussein Nasser)</t>
        </is>
      </c>
      <c r="B400">
        <f>HYPERLINK("https://www.youtube.com/watch?v=QCKZ3VZ87Qo", "Link")</f>
        <v/>
      </c>
      <c r="C400" t="inlineStr">
        <is>
          <t>Live Streams</t>
        </is>
      </c>
    </row>
    <row r="401">
      <c r="A401" t="inlineStr">
        <is>
          <t>TLS - Live Stream (by Hussein Nasser)</t>
        </is>
      </c>
      <c r="B401">
        <f>HYPERLINK("https://www.youtube.com/watch?v=4H7bfH31AmI", "Link")</f>
        <v/>
      </c>
      <c r="C401" t="inlineStr">
        <is>
          <t>Live Streams</t>
        </is>
      </c>
    </row>
    <row r="402">
      <c r="A402" t="inlineStr">
        <is>
          <t>GeoDNS, MicroServices, Evil GCs and More! - Backend Engineering Live Stream with Hussein Nasser</t>
        </is>
      </c>
      <c r="B402">
        <f>HYPERLINK("https://www.youtube.com/watch?v=WaidrbjhwVY", "Link")</f>
        <v/>
      </c>
      <c r="C402" t="inlineStr">
        <is>
          <t>Live Streams</t>
        </is>
      </c>
    </row>
    <row r="403">
      <c r="A403" t="inlineStr">
        <is>
          <t>Load balancing in Layer 4 vs Layer 7 with HAPROXY Examples</t>
        </is>
      </c>
      <c r="B403">
        <f>HYPERLINK("https://www.youtube.com/watch?v=aKMLgFVxZYk", "Link")</f>
        <v/>
      </c>
      <c r="C403" t="inlineStr">
        <is>
          <t>Load Balancing</t>
        </is>
      </c>
    </row>
    <row r="404">
      <c r="A404" t="inlineStr">
        <is>
          <t>2 Hours NginX Crash Course + Bonus Content (Audio Fixed)</t>
        </is>
      </c>
      <c r="B404">
        <f>HYPERLINK("https://www.youtube.com/watch?v=hcw-NjOh8r0", "Link")</f>
        <v/>
      </c>
      <c r="C404" t="inlineStr">
        <is>
          <t>Load Balancing</t>
        </is>
      </c>
    </row>
    <row r="405">
      <c r="A405" t="inlineStr">
        <is>
          <t>Load Balancing Tutorial with Python and Nginx</t>
        </is>
      </c>
      <c r="B405">
        <f>HYPERLINK("https://www.youtube.com/watch?v=4xGQS8Pv4io", "Link")</f>
        <v/>
      </c>
      <c r="C405" t="inlineStr">
        <is>
          <t>Load Balancing</t>
        </is>
      </c>
    </row>
    <row r="406">
      <c r="A406" t="inlineStr">
        <is>
          <t>Step by Step Basic Microservices System (3 NodeJS + 1 Load Balancer containers) with Docker</t>
        </is>
      </c>
      <c r="B406">
        <f>HYPERLINK("https://www.youtube.com/watch?v=9sAg7RooEDc", "Link")</f>
        <v/>
      </c>
      <c r="C406" t="inlineStr">
        <is>
          <t>Load Balancing</t>
        </is>
      </c>
    </row>
    <row r="407">
      <c r="A407" t="inlineStr">
        <is>
          <t>Spin up an Nginx Docker Container as a Load Balancer</t>
        </is>
      </c>
      <c r="B407">
        <f>HYPERLINK("https://www.youtube.com/watch?v=BRPvjNQsqis", "Link")</f>
        <v/>
      </c>
      <c r="C407" t="inlineStr">
        <is>
          <t>Load Balancing</t>
        </is>
      </c>
    </row>
    <row r="408">
      <c r="A408" t="inlineStr">
        <is>
          <t>Load Balancing in HTTP/2 Explained</t>
        </is>
      </c>
      <c r="B408">
        <f>HYPERLINK("https://www.youtube.com/watch?v=0avOYByiTRQ", "Link")</f>
        <v/>
      </c>
      <c r="C408" t="inlineStr">
        <is>
          <t>Load Balancing</t>
        </is>
      </c>
    </row>
    <row r="409">
      <c r="A409" t="inlineStr">
        <is>
          <t>Unimog - The Cloudflare Kernel Layer 4 Load Balancer is an interesting Tech. let us discuss!</t>
        </is>
      </c>
      <c r="B409">
        <f>HYPERLINK("https://www.youtube.com/watch?v=Q0irm6xzNNk", "Link")</f>
        <v/>
      </c>
      <c r="C409" t="inlineStr">
        <is>
          <t>Load Balancing</t>
        </is>
      </c>
    </row>
    <row r="410">
      <c r="A410" t="inlineStr">
        <is>
          <t>Why Backend Engineers should Learn TCP Handshake</t>
        </is>
      </c>
      <c r="B410">
        <f>HYPERLINK("https://www.youtube.com/watch?v=dwySzO9xbBI", "Link")</f>
        <v/>
      </c>
      <c r="C410" t="inlineStr">
        <is>
          <t>Members Only</t>
        </is>
      </c>
    </row>
    <row r="411">
      <c r="A411" t="inlineStr">
        <is>
          <t>My Struggle with English, Public IP,  Public Key Cert, Wireshark, Over-engineering and more!</t>
        </is>
      </c>
      <c r="B411">
        <f>HYPERLINK("https://www.youtube.com/watch?v=40rjf-1E81M", "Link")</f>
        <v/>
      </c>
      <c r="C411" t="inlineStr">
        <is>
          <t>Members Only</t>
        </is>
      </c>
    </row>
    <row r="412">
      <c r="A412" t="inlineStr">
        <is>
          <t>Wireshark the world, ZeroMQ Research, H2 is nasty, One Year Cert and more</t>
        </is>
      </c>
      <c r="B412">
        <f>HYPERLINK("https://www.youtube.com/watch?v=IJXoEz7HpSY", "Link")</f>
        <v/>
      </c>
      <c r="C412" t="inlineStr">
        <is>
          <t>Members Only</t>
        </is>
      </c>
    </row>
    <row r="413">
      <c r="A413" t="inlineStr">
        <is>
          <t>Traefik struggle, I know nothing about TLS and more</t>
        </is>
      </c>
      <c r="B413">
        <f>HYPERLINK("https://www.youtube.com/watch?v=MkK4CstRXU0", "Link")</f>
        <v/>
      </c>
      <c r="C413" t="inlineStr">
        <is>
          <t>Members Only</t>
        </is>
      </c>
    </row>
    <row r="414">
      <c r="A414" t="inlineStr">
        <is>
          <t>Envoy Proxy Outline (Members only)</t>
        </is>
      </c>
      <c r="B414">
        <f>HYPERLINK("https://www.youtube.com/watch?v=2yVq2AyroJI", "Link")</f>
        <v/>
      </c>
      <c r="C414" t="inlineStr">
        <is>
          <t>Members Only</t>
        </is>
      </c>
    </row>
    <row r="415">
      <c r="A415" t="inlineStr">
        <is>
          <t>Members Intro</t>
        </is>
      </c>
      <c r="B415">
        <f>HYPERLINK("https://www.youtube.com/watch?v=nos6_RAsm7s", "Link")</f>
        <v/>
      </c>
      <c r="C415" t="inlineStr">
        <is>
          <t>Members Only</t>
        </is>
      </c>
    </row>
    <row r="416">
      <c r="A416" t="inlineStr">
        <is>
          <t>I Hate YAML, Envoy Was Interesting, Do I Hate Traefik?</t>
        </is>
      </c>
      <c r="B416">
        <f>HYPERLINK("https://www.youtube.com/watch?v=QsSlvkugdkY", "Link")</f>
        <v/>
      </c>
      <c r="C416" t="inlineStr">
        <is>
          <t>Members Only</t>
        </is>
      </c>
    </row>
    <row r="417">
      <c r="A417" t="inlineStr">
        <is>
          <t>WebRTC Crash Course (Members)</t>
        </is>
      </c>
      <c r="B417">
        <f>HYPERLINK("https://www.youtube.com/watch?v=TnXqUopa9vk", "Link")</f>
        <v/>
      </c>
      <c r="C417" t="inlineStr">
        <is>
          <t>Members Only</t>
        </is>
      </c>
    </row>
    <row r="418">
      <c r="A418" t="inlineStr">
        <is>
          <t>Should RabbitMQ Implement QUIC Protocol for their Channels Message Queue?</t>
        </is>
      </c>
      <c r="B418">
        <f>HYPERLINK("https://www.youtube.com/watch?v=4Z3MAsdrEi8", "Link")</f>
        <v/>
      </c>
      <c r="C418" t="inlineStr">
        <is>
          <t>Message Queues &amp; PubSub Systems</t>
        </is>
      </c>
    </row>
    <row r="419">
      <c r="A419" t="inlineStr">
        <is>
          <t>Apache Kafka Crash Course</t>
        </is>
      </c>
      <c r="B419">
        <f>HYPERLINK("https://www.youtube.com/watch?v=R873BlNVUB4", "Link")</f>
        <v/>
      </c>
      <c r="C419" t="inlineStr">
        <is>
          <t>Message Queues &amp; PubSub Systems</t>
        </is>
      </c>
    </row>
    <row r="420">
      <c r="A420" t="inlineStr">
        <is>
          <t>RabbitMQ Crash Course</t>
        </is>
      </c>
      <c r="B420">
        <f>HYPERLINK("https://www.youtube.com/watch?v=Cie5v59mrTg", "Link")</f>
        <v/>
      </c>
      <c r="C420" t="inlineStr">
        <is>
          <t>Message Queues &amp; PubSub Systems</t>
        </is>
      </c>
    </row>
    <row r="421">
      <c r="A421" t="inlineStr">
        <is>
          <t>Publish-Subscribe Architecture (Explained by Example)</t>
        </is>
      </c>
      <c r="B421">
        <f>HYPERLINK("https://www.youtube.com/watch?v=O1PgqUqZKTA", "Link")</f>
        <v/>
      </c>
      <c r="C421" t="inlineStr">
        <is>
          <t>Message Queues &amp; PubSub Systems</t>
        </is>
      </c>
    </row>
    <row r="422">
      <c r="A422" t="inlineStr">
        <is>
          <t>Asynchronous vs Multithreading and Multiprocessing Programming (The Main Difference)</t>
        </is>
      </c>
      <c r="B422">
        <f>HYPERLINK("https://www.youtube.com/watch?v=0vFgKr5bjWI", "Link")</f>
        <v/>
      </c>
      <c r="C422" t="inlineStr">
        <is>
          <t>Message Queues &amp; PubSub Systems</t>
        </is>
      </c>
    </row>
    <row r="423">
      <c r="A423" t="inlineStr">
        <is>
          <t>What is Kafka and How does it work?</t>
        </is>
      </c>
      <c r="B423">
        <f>HYPERLINK("https://www.youtube.com/watch?v=LN_HcJVbySw", "Link")</f>
        <v/>
      </c>
      <c r="C423" t="inlineStr">
        <is>
          <t>Message Queues &amp; PubSub Systems</t>
        </is>
      </c>
    </row>
    <row r="424">
      <c r="A424" t="inlineStr">
        <is>
          <t>When to use a Publish-Subscribe System Like Kafka?</t>
        </is>
      </c>
      <c r="B424">
        <f>HYPERLINK("https://www.youtube.com/watch?v=posIZrz-m7s", "Link")</f>
        <v/>
      </c>
      <c r="C424" t="inlineStr">
        <is>
          <t>Message Queues &amp; PubSub Systems</t>
        </is>
      </c>
    </row>
    <row r="425">
      <c r="A425" t="inlineStr">
        <is>
          <t>ZeroMQ (ØMQ) Crash Course</t>
        </is>
      </c>
      <c r="B425">
        <f>HYPERLINK("https://www.youtube.com/watch?v=UrwtQfSbrOs", "Link")</f>
        <v/>
      </c>
      <c r="C425" t="inlineStr">
        <is>
          <t>Message Queues &amp; PubSub Systems</t>
        </is>
      </c>
    </row>
    <row r="426">
      <c r="A426" t="inlineStr">
        <is>
          <t>Spinning a lightweight RabbitMQ instance and Consume it with NodeJS</t>
        </is>
      </c>
      <c r="B426">
        <f>HYPERLINK("https://www.youtube.com/watch?v=eWiqa5SgxeA", "Link")</f>
        <v/>
      </c>
      <c r="C426" t="inlineStr">
        <is>
          <t>Message Queues &amp; PubSub Systems</t>
        </is>
      </c>
    </row>
    <row r="427">
      <c r="A427" t="inlineStr">
        <is>
          <t>What is a Message Queue and When should you use Messaging Queue Systems Like RabbitMQ and Kafka</t>
        </is>
      </c>
      <c r="B427">
        <f>HYPERLINK("https://www.youtube.com/watch?v=W4_aGb_MOls", "Link")</f>
        <v/>
      </c>
      <c r="C427" t="inlineStr">
        <is>
          <t>Message Queues &amp; PubSub Systems</t>
        </is>
      </c>
    </row>
    <row r="428">
      <c r="A428" t="inlineStr">
        <is>
          <t>Doordash moves their Backend to Apache Kafka from RabbitMQ, VERY interesting! Let us discuss it!</t>
        </is>
      </c>
      <c r="B428">
        <f>HYPERLINK("https://www.youtube.com/watch?v=sXjWTLMGmVY", "Link")</f>
        <v/>
      </c>
      <c r="C428" t="inlineStr">
        <is>
          <t>Message Queues &amp; PubSub Systems</t>
        </is>
      </c>
    </row>
    <row r="429">
      <c r="A429" t="inlineStr">
        <is>
          <t>Kafka Consumer Group is a Brilliant Design Choice and We should Discuss it</t>
        </is>
      </c>
      <c r="B429">
        <f>HYPERLINK("https://www.youtube.com/watch?v=e5uAhoT1hhU", "Link")</f>
        <v/>
      </c>
      <c r="C429" t="inlineStr">
        <is>
          <t>Message Queues &amp; PubSub Systems</t>
        </is>
      </c>
    </row>
    <row r="430">
      <c r="A430" t="inlineStr">
        <is>
          <t>Microservices Pros &amp; Cons (Explained by Example)</t>
        </is>
      </c>
      <c r="B430">
        <f>HYPERLINK("https://www.youtube.com/watch?v=T-m7ZFxeg1A", "Link")</f>
        <v/>
      </c>
      <c r="C430" t="inlineStr">
        <is>
          <t>Message Queues &amp; PubSub Systems</t>
        </is>
      </c>
    </row>
    <row r="431">
      <c r="A431" t="inlineStr">
        <is>
          <t>2 Hours RabbitMQ Course with NodeJS, Pros &amp; Cons, Cloud RMQ, RMQ vs Kafka, RMQ in Wireshark &amp; MORE!</t>
        </is>
      </c>
      <c r="B431">
        <f>HYPERLINK("https://www.youtube.com/watch?v=e03c3CIGtYU", "Link")</f>
        <v/>
      </c>
      <c r="C431" t="inlineStr">
        <is>
          <t>Message Queues &amp; PubSub Systems</t>
        </is>
      </c>
    </row>
    <row r="432">
      <c r="A432" t="inlineStr">
        <is>
          <t>Uber’s new Backend Architecture for Processing Payments</t>
        </is>
      </c>
      <c r="B432">
        <f>HYPERLINK("https://www.youtube.com/watch?v=mL0fzj7e6WU", "Link")</f>
        <v/>
      </c>
      <c r="C432" t="inlineStr">
        <is>
          <t>Message Queues &amp; PubSub Systems</t>
        </is>
      </c>
    </row>
    <row r="433">
      <c r="A433" t="inlineStr">
        <is>
          <t>HTTP Pipelining in one minute #shorts</t>
        </is>
      </c>
      <c r="B433">
        <f>HYPERLINK("https://www.youtube.com/watch?v=ghA9k9wgOSg", "Link")</f>
        <v/>
      </c>
      <c r="C433" t="inlineStr">
        <is>
          <t>Minute Engineering</t>
        </is>
      </c>
    </row>
    <row r="434">
      <c r="A434" t="inlineStr">
        <is>
          <t>Idempotent Requests in Microservices (Minute Engineering)</t>
        </is>
      </c>
      <c r="B434">
        <f>HYPERLINK("https://www.youtube.com/watch?v=w1P7FBBrrig", "Link")</f>
        <v/>
      </c>
      <c r="C434" t="inlineStr">
        <is>
          <t>Minute Engineering</t>
        </is>
      </c>
    </row>
    <row r="435">
      <c r="A435" t="inlineStr">
        <is>
          <t>Database Indexing (Minute Engineering)</t>
        </is>
      </c>
      <c r="B435">
        <f>HYPERLINK("https://www.youtube.com/watch?v=YirvKh1jP9k", "Link")</f>
        <v/>
      </c>
      <c r="C435" t="inlineStr">
        <is>
          <t>Minute Engineering</t>
        </is>
      </c>
    </row>
    <row r="436">
      <c r="A436" t="inlineStr">
        <is>
          <t>I should start using mySQL more</t>
        </is>
      </c>
      <c r="B436">
        <f>HYPERLINK("https://www.youtube.com/watch?v=9iKdn2S41Gs", "Link")</f>
        <v/>
      </c>
      <c r="C436" t="inlineStr">
        <is>
          <t>Minute Engineering</t>
        </is>
      </c>
    </row>
    <row r="437">
      <c r="A437" t="inlineStr">
        <is>
          <t>Understand Fundamentals not Tools - WebSockets vs Socket.io, Javascript vs React, Python vs Django</t>
        </is>
      </c>
      <c r="B437">
        <f>HYPERLINK("https://www.youtube.com/watch?v=AjNIlebLMRw", "Link")</f>
        <v/>
      </c>
      <c r="C437" t="inlineStr">
        <is>
          <t>Minute Engineering</t>
        </is>
      </c>
    </row>
    <row r="438">
      <c r="A438" t="inlineStr">
        <is>
          <t>The Barebones of Distributed Systems</t>
        </is>
      </c>
      <c r="B438">
        <f>HYPERLINK("https://www.youtube.com/watch?v=uR4YjsrBj14", "Link")</f>
        <v/>
      </c>
      <c r="C438" t="inlineStr">
        <is>
          <t>Minute Engineering</t>
        </is>
      </c>
    </row>
    <row r="439">
      <c r="A439" t="inlineStr">
        <is>
          <t>When Learning Backend Engineering Ask Why, not What (Minute Engineering)</t>
        </is>
      </c>
      <c r="B439">
        <f>HYPERLINK("https://www.youtube.com/watch?v=67DglLwnBTU", "Link")</f>
        <v/>
      </c>
      <c r="C439" t="inlineStr">
        <is>
          <t>Minute Engineering</t>
        </is>
      </c>
    </row>
    <row r="440">
      <c r="A440" t="inlineStr">
        <is>
          <t>Application Deployment Explained (From standalone EXE to Containers)</t>
        </is>
      </c>
      <c r="B440">
        <f>HYPERLINK("https://www.youtube.com/watch?v=Li3H_4f0w0g", "Link")</f>
        <v/>
      </c>
      <c r="C440" t="inlineStr">
        <is>
          <t>Minute Engineering</t>
        </is>
      </c>
    </row>
    <row r="441">
      <c r="A441" t="inlineStr">
        <is>
          <t>Head of Line Blocking (HOL) Explained in One Minute #shorts</t>
        </is>
      </c>
      <c r="B441">
        <f>HYPERLINK("https://www.youtube.com/watch?v=xmOTkJ6Eyo4", "Link")</f>
        <v/>
      </c>
      <c r="C441" t="inlineStr">
        <is>
          <t>Minute Engineering</t>
        </is>
      </c>
    </row>
    <row r="442">
      <c r="A442" t="inlineStr">
        <is>
          <t>MAC Address Instead of IP Address? Explained in 60 seconds #shorts_hussein</t>
        </is>
      </c>
      <c r="B442">
        <f>HYPERLINK("https://www.youtube.com/watch?v=zgQvlR3nwKc", "Link")</f>
        <v/>
      </c>
      <c r="C442" t="inlineStr">
        <is>
          <t>Minute Engineering</t>
        </is>
      </c>
    </row>
    <row r="443">
      <c r="A443" t="inlineStr">
        <is>
          <t>TCP in 60 Seconds - Transmission Control Protocol #shorts</t>
        </is>
      </c>
      <c r="B443">
        <f>HYPERLINK("https://www.youtube.com/watch?v=n-paFbO1hXE", "Link")</f>
        <v/>
      </c>
      <c r="C443" t="inlineStr">
        <is>
          <t>Minute Engineering</t>
        </is>
      </c>
    </row>
    <row r="444">
      <c r="A444" t="inlineStr">
        <is>
          <t>HTTP in 60 Seconds - Hypertext Transfer Protocol #shorts_hussein</t>
        </is>
      </c>
      <c r="B444">
        <f>HYPERLINK("https://www.youtube.com/watch?v=Fbmru6iSee8", "Link")</f>
        <v/>
      </c>
      <c r="C444" t="inlineStr">
        <is>
          <t>Minute Engineering</t>
        </is>
      </c>
    </row>
    <row r="445">
      <c r="A445" t="inlineStr">
        <is>
          <t>The Biggest Flaw of HTTP 1.0 in 60 Seconds #shorts_hussein</t>
        </is>
      </c>
      <c r="B445">
        <f>HYPERLINK("https://www.youtube.com/watch?v=6cncmSaRqzQ", "Link")</f>
        <v/>
      </c>
      <c r="C445" t="inlineStr">
        <is>
          <t>Minute Engineering</t>
        </is>
      </c>
    </row>
    <row r="446">
      <c r="A446" t="inlineStr">
        <is>
          <t>How HTTP/1.1 Solves Major Limitation in HTTP/1.0 ( In 60 Seconds )  #shorts_hussein</t>
        </is>
      </c>
      <c r="B446">
        <f>HYPERLINK("https://www.youtube.com/watch?v=z44Erj8PWNw", "Link")</f>
        <v/>
      </c>
      <c r="C446" t="inlineStr">
        <is>
          <t>Minute Engineering</t>
        </is>
      </c>
    </row>
    <row r="447">
      <c r="A447" t="inlineStr">
        <is>
          <t>Backend Message Queues Explained In 60 Seconds #shorts_hussein</t>
        </is>
      </c>
      <c r="B447">
        <f>HYPERLINK("https://www.youtube.com/watch?v=zwerYz8U7_M", "Link")</f>
        <v/>
      </c>
      <c r="C447" t="inlineStr">
        <is>
          <t>Minute Engineering</t>
        </is>
      </c>
    </row>
    <row r="448">
      <c r="A448" t="inlineStr">
        <is>
          <t>Publish/Subscribe Backend Systems Explained In 60 Seconds #shorts_hussein</t>
        </is>
      </c>
      <c r="B448">
        <f>HYPERLINK("https://www.youtube.com/watch?v=58RRc2rW7l0", "Link")</f>
        <v/>
      </c>
      <c r="C448" t="inlineStr">
        <is>
          <t>Minute Engineering</t>
        </is>
      </c>
    </row>
    <row r="449">
      <c r="A449" t="inlineStr">
        <is>
          <t>HTTP/2 In 60 Seconds #shorts_hussein</t>
        </is>
      </c>
      <c r="B449">
        <f>HYPERLINK("https://www.youtube.com/watch?v=0j_4EDV-nWY", "Link")</f>
        <v/>
      </c>
      <c r="C449" t="inlineStr">
        <is>
          <t>Minute Engineering</t>
        </is>
      </c>
    </row>
    <row r="450">
      <c r="A450" t="inlineStr">
        <is>
          <t>Database Partitioning in 60 Seconds</t>
        </is>
      </c>
      <c r="B450">
        <f>HYPERLINK("https://www.youtube.com/watch?v=GwgcChz1M0M", "Link")</f>
        <v/>
      </c>
      <c r="C450" t="inlineStr">
        <is>
          <t>Minute Engineering</t>
        </is>
      </c>
    </row>
    <row r="451">
      <c r="A451" t="inlineStr">
        <is>
          <t>inspiration dies, stop procrastinating and do the work right now!</t>
        </is>
      </c>
      <c r="B451">
        <f>HYPERLINK("https://www.youtube.com/watch?v=Sz7vnUNoBDw", "Link")</f>
        <v/>
      </c>
      <c r="C451" t="inlineStr">
        <is>
          <t>Motivation</t>
        </is>
      </c>
    </row>
    <row r="452">
      <c r="A452" t="inlineStr">
        <is>
          <t>My Story</t>
        </is>
      </c>
      <c r="B452">
        <f>HYPERLINK("https://www.youtube.com/watch?v=_EZ1tQ0yDo4", "Link")</f>
        <v/>
      </c>
      <c r="C452" t="inlineStr">
        <is>
          <t>Motivation</t>
        </is>
      </c>
    </row>
    <row r="453">
      <c r="A453" t="inlineStr">
        <is>
          <t>No Excuses</t>
        </is>
      </c>
      <c r="B453">
        <f>HYPERLINK("https://www.youtube.com/watch?v=v48Q5Z86CIE", "Link")</f>
        <v/>
      </c>
      <c r="C453" t="inlineStr">
        <is>
          <t>Motivation</t>
        </is>
      </c>
    </row>
    <row r="454">
      <c r="A454" t="inlineStr">
        <is>
          <t>Starting a Software Engineering YouTube Channel? This might help</t>
        </is>
      </c>
      <c r="B454">
        <f>HYPERLINK("https://www.youtube.com/watch?v=iyOC5eTiOXQ", "Link")</f>
        <v/>
      </c>
      <c r="C454" t="inlineStr">
        <is>
          <t>Motivation</t>
        </is>
      </c>
    </row>
    <row r="455">
      <c r="A455" t="inlineStr">
        <is>
          <t>How I deal with Stress and being Overwhelmed as a Software Engineer</t>
        </is>
      </c>
      <c r="B455">
        <f>HYPERLINK("https://www.youtube.com/watch?v=cALteOt_tvU", "Link")</f>
        <v/>
      </c>
      <c r="C455" t="inlineStr">
        <is>
          <t>Motivation</t>
        </is>
      </c>
    </row>
    <row r="456">
      <c r="A456" t="inlineStr">
        <is>
          <t>How I Got "Slightly" Better at Communicating my Ideas Effectively as a Software Engineer</t>
        </is>
      </c>
      <c r="B456">
        <f>HYPERLINK("https://www.youtube.com/watch?v=JI0lCQZLV2U", "Link")</f>
        <v/>
      </c>
      <c r="C456" t="inlineStr">
        <is>
          <t>Motivation</t>
        </is>
      </c>
    </row>
    <row r="457">
      <c r="A457" t="inlineStr">
        <is>
          <t>Getting Started with Esri ArcGIS Geodatabase</t>
        </is>
      </c>
      <c r="B457">
        <f>HYPERLINK("https://www.youtube.com/watch?v=qpZM-2JLZTc", "Link")</f>
        <v/>
      </c>
      <c r="C457" t="inlineStr">
        <is>
          <t>Multi-User Geodatabase</t>
        </is>
      </c>
    </row>
    <row r="458">
      <c r="A458" t="inlineStr">
        <is>
          <t>Esri Geodatabase - 2- Unversioned Datasets</t>
        </is>
      </c>
      <c r="B458">
        <f>HYPERLINK("https://www.youtube.com/watch?v=tLYVSnN_mek", "Link")</f>
        <v/>
      </c>
      <c r="C458" t="inlineStr">
        <is>
          <t>Multi-User Geodatabase</t>
        </is>
      </c>
    </row>
    <row r="459">
      <c r="A459" t="inlineStr">
        <is>
          <t>Esri Geodatabase  UnVersioned w/ Archiving</t>
        </is>
      </c>
      <c r="B459">
        <f>HYPERLINK("https://www.youtube.com/watch?v=H7H4VMlZif8", "Link")</f>
        <v/>
      </c>
      <c r="C459" t="inlineStr">
        <is>
          <t>Multi-User Geodatabase</t>
        </is>
      </c>
    </row>
    <row r="460">
      <c r="A460" t="inlineStr">
        <is>
          <t>Geodatabase Versioning - Long Transactions</t>
        </is>
      </c>
      <c r="B460">
        <f>HYPERLINK("https://www.youtube.com/watch?v=QrxayEAmqZ8", "Link")</f>
        <v/>
      </c>
      <c r="C460" t="inlineStr">
        <is>
          <t>Multi-User Geodatabase</t>
        </is>
      </c>
    </row>
    <row r="461">
      <c r="A461" t="inlineStr">
        <is>
          <t>Esri Geodatabase - Read phenomenas, Version Trees, Access controls</t>
        </is>
      </c>
      <c r="B461">
        <f>HYPERLINK("https://www.youtube.com/watch?v=yZYjzWwb8Uc", "Link")</f>
        <v/>
      </c>
      <c r="C461" t="inlineStr">
        <is>
          <t>Multi-User Geodatabase</t>
        </is>
      </c>
    </row>
    <row r="462">
      <c r="A462" t="inlineStr">
        <is>
          <t>Setting up a PostgreSQL Instance on Linux to work wth ArcGIS</t>
        </is>
      </c>
      <c r="B462">
        <f>HYPERLINK("https://www.youtube.com/watch?v=aq_Vy_-9ICg", "Link")</f>
        <v/>
      </c>
      <c r="C462" t="inlineStr">
        <is>
          <t>Multi-User Geodatabase</t>
        </is>
      </c>
    </row>
    <row r="463">
      <c r="A463" t="inlineStr">
        <is>
          <t>Setting up a PostgreSQL Instance on Windows to work with ArcGIS</t>
        </is>
      </c>
      <c r="B463">
        <f>HYPERLINK("https://www.youtube.com/watch?v=3FVdfq3XMsM", "Link")</f>
        <v/>
      </c>
      <c r="C463" t="inlineStr">
        <is>
          <t>Multi-User Geodatabase</t>
        </is>
      </c>
    </row>
    <row r="464">
      <c r="A464" t="inlineStr">
        <is>
          <t>Spinning ArcGIS Enterprise Geodatabase on Docker container</t>
        </is>
      </c>
      <c r="B464">
        <f>HYPERLINK("https://www.youtube.com/watch?v=Uubgl4GUdac", "Link")</f>
        <v/>
      </c>
      <c r="C464" t="inlineStr">
        <is>
          <t>Multi-User Geodatabase</t>
        </is>
      </c>
    </row>
    <row r="465">
      <c r="A465" t="inlineStr">
        <is>
          <t>PostgreSQL or SQLServer for Enterprise Geodatabase?</t>
        </is>
      </c>
      <c r="B465">
        <f>HYPERLINK("https://www.youtube.com/watch?v=qjjAqudu1DU", "Link")</f>
        <v/>
      </c>
      <c r="C465" t="inlineStr">
        <is>
          <t>Multi-User Geodatabase</t>
        </is>
      </c>
    </row>
    <row r="466">
      <c r="A466" t="inlineStr">
        <is>
          <t>ArcGIS Geodatabase - Inserting Million Features Comparison (Versioned vs UnVersioned vs Archiving)</t>
        </is>
      </c>
      <c r="B466">
        <f>HYPERLINK("https://www.youtube.com/watch?v=qkh4Wso6Q1k", "Link")</f>
        <v/>
      </c>
      <c r="C466" t="inlineStr">
        <is>
          <t>Multi-User Geodatabase</t>
        </is>
      </c>
    </row>
    <row r="467">
      <c r="A467" t="inlineStr">
        <is>
          <t>The OSI Model - Explained by Example</t>
        </is>
      </c>
      <c r="B467">
        <f>HYPERLINK("https://www.youtube.com/watch?v=7IS7gigunyI", "Link")</f>
        <v/>
      </c>
      <c r="C467" t="inlineStr">
        <is>
          <t>Network Engineering</t>
        </is>
      </c>
    </row>
    <row r="468">
      <c r="A468" t="inlineStr">
        <is>
          <t>TCP vs UDP Crash Course</t>
        </is>
      </c>
      <c r="B468">
        <f>HYPERLINK("https://www.youtube.com/watch?v=qqRYkcta6IE", "Link")</f>
        <v/>
      </c>
      <c r="C468" t="inlineStr">
        <is>
          <t>Network Engineering</t>
        </is>
      </c>
    </row>
    <row r="469">
      <c r="A469" t="inlineStr">
        <is>
          <t>Port forwarding with NAT and iptables (transparent proxying) - “Run” your webapp on port 80</t>
        </is>
      </c>
      <c r="B469">
        <f>HYPERLINK("https://www.youtube.com/watch?v=uuWzk8U4dJE", "Link")</f>
        <v/>
      </c>
      <c r="C469" t="inlineStr">
        <is>
          <t>Network Engineering</t>
        </is>
      </c>
    </row>
    <row r="470">
      <c r="A470" t="inlineStr">
        <is>
          <t>Network Address Translation Explained</t>
        </is>
      </c>
      <c r="B470">
        <f>HYPERLINK("https://www.youtube.com/watch?v=RG97rvw1eUo", "Link")</f>
        <v/>
      </c>
      <c r="C470" t="inlineStr">
        <is>
          <t>Network Engineering</t>
        </is>
      </c>
    </row>
    <row r="471">
      <c r="A471" t="inlineStr">
        <is>
          <t>TCP Tunneling Applications Pros and Cons (Explained by Example)</t>
        </is>
      </c>
      <c r="B471">
        <f>HYPERLINK("https://www.youtube.com/watch?v=iR4jLbG9KXw", "Link")</f>
        <v/>
      </c>
      <c r="C471" t="inlineStr">
        <is>
          <t>Network Engineering</t>
        </is>
      </c>
    </row>
    <row r="472">
      <c r="A472" t="inlineStr">
        <is>
          <t>How much bandwidth do you really need? (Web browsing, streaming and gaming)</t>
        </is>
      </c>
      <c r="B472">
        <f>HYPERLINK("https://www.youtube.com/watch?v=6Tf80mbhyAQ", "Link")</f>
        <v/>
      </c>
      <c r="C472" t="inlineStr">
        <is>
          <t>Network Engineering</t>
        </is>
      </c>
    </row>
    <row r="473">
      <c r="A473" t="inlineStr">
        <is>
          <t>Denial of Service Attacks Explained</t>
        </is>
      </c>
      <c r="B473">
        <f>HYPERLINK("https://www.youtube.com/watch?v=4I7tPW8of2g", "Link")</f>
        <v/>
      </c>
      <c r="C473" t="inlineStr">
        <is>
          <t>Network Engineering</t>
        </is>
      </c>
    </row>
    <row r="474">
      <c r="A474" t="inlineStr">
        <is>
          <t>Public IP vs. Private IP and Port Forwarding (Explained by Example)</t>
        </is>
      </c>
      <c r="B474">
        <f>HYPERLINK("https://www.youtube.com/watch?v=92b-jjBURkw", "Link")</f>
        <v/>
      </c>
      <c r="C474" t="inlineStr">
        <is>
          <t>Network Engineering</t>
        </is>
      </c>
    </row>
    <row r="475">
      <c r="A475" t="inlineStr">
        <is>
          <t>Load Balancer vs Reverse Proxy (Explained by Example)</t>
        </is>
      </c>
      <c r="B475">
        <f>HYPERLINK("https://www.youtube.com/watch?v=S8J2fkN2FeI", "Link")</f>
        <v/>
      </c>
      <c r="C475" t="inlineStr">
        <is>
          <t>Network Engineering</t>
        </is>
      </c>
    </row>
    <row r="476">
      <c r="A476" t="inlineStr">
        <is>
          <t>Do you REALLY need a VPN?</t>
        </is>
      </c>
      <c r="B476">
        <f>HYPERLINK("https://www.youtube.com/watch?v=XCyP8TU6Rkw", "Link")</f>
        <v/>
      </c>
      <c r="C476" t="inlineStr">
        <is>
          <t>Network Engineering</t>
        </is>
      </c>
    </row>
    <row r="477">
      <c r="A477" t="inlineStr">
        <is>
          <t>How Tor Works?  (The Onion Router)</t>
        </is>
      </c>
      <c r="B477">
        <f>HYPERLINK("https://www.youtube.com/watch?v=gIkzx7-s2RU", "Link")</f>
        <v/>
      </c>
      <c r="C477" t="inlineStr">
        <is>
          <t>Network Engineering</t>
        </is>
      </c>
    </row>
    <row r="478">
      <c r="A478" t="inlineStr">
        <is>
          <t>Programmatically Open External Ports with UPNP</t>
        </is>
      </c>
      <c r="B478">
        <f>HYPERLINK("https://www.youtube.com/watch?v=Ey9YHcWdjWQ", "Link")</f>
        <v/>
      </c>
      <c r="C478" t="inlineStr">
        <is>
          <t>Network Engineering</t>
        </is>
      </c>
    </row>
    <row r="479">
      <c r="A479" t="inlineStr">
        <is>
          <t>Address Resolution Protocol - ARP</t>
        </is>
      </c>
      <c r="B479">
        <f>HYPERLINK("https://www.youtube.com/watch?v=mqWEWye-8m8", "Link")</f>
        <v/>
      </c>
      <c r="C479" t="inlineStr">
        <is>
          <t>Network Engineering</t>
        </is>
      </c>
    </row>
    <row r="480">
      <c r="A480" t="inlineStr">
        <is>
          <t>Fail-over and High-Availability (Explained by Example)</t>
        </is>
      </c>
      <c r="B480">
        <f>HYPERLINK("https://www.youtube.com/watch?v=Zgy1miPsTNs", "Link")</f>
        <v/>
      </c>
      <c r="C480" t="inlineStr">
        <is>
          <t>Network Engineering</t>
        </is>
      </c>
    </row>
    <row r="481">
      <c r="A481" t="inlineStr">
        <is>
          <t>What happens when type google.com into your browser address box and hit enter? (Detailed Analysis)</t>
        </is>
      </c>
      <c r="B481">
        <f>HYPERLINK("https://www.youtube.com/watch?v=dh406O2v_1c", "Link")</f>
        <v/>
      </c>
      <c r="C481" t="inlineStr">
        <is>
          <t>Network Engineering</t>
        </is>
      </c>
    </row>
    <row r="482">
      <c r="A482" t="inlineStr">
        <is>
          <t>Server Name Indication (SNI) (Explained by Example)</t>
        </is>
      </c>
      <c r="B482">
        <f>HYPERLINK("https://www.youtube.com/watch?v=t0zlO5-NWFU", "Link")</f>
        <v/>
      </c>
      <c r="C482" t="inlineStr">
        <is>
          <t>Network Engineering</t>
        </is>
      </c>
    </row>
    <row r="483">
      <c r="A483" t="inlineStr">
        <is>
          <t>Scaling and Securing WebSockets with HAProxy</t>
        </is>
      </c>
      <c r="B483">
        <f>HYPERLINK("https://www.youtube.com/watch?v=Rf6AfhqJKxg", "Link")</f>
        <v/>
      </c>
      <c r="C483" t="inlineStr">
        <is>
          <t>Network Engineering</t>
        </is>
      </c>
    </row>
    <row r="484">
      <c r="A484" t="inlineStr">
        <is>
          <t>Docker Volumes with PostgreSQL Example</t>
        </is>
      </c>
      <c r="B484">
        <f>HYPERLINK("https://www.youtube.com/watch?v=G-5c25DYnfI", "Link")</f>
        <v/>
      </c>
      <c r="C484" t="inlineStr">
        <is>
          <t>Network Engineering</t>
        </is>
      </c>
    </row>
    <row r="485">
      <c r="A485" t="inlineStr">
        <is>
          <t>Building a Multi-player Game with WebSockets</t>
        </is>
      </c>
      <c r="B485">
        <f>HYPERLINK("https://www.youtube.com/watch?v=cXxEiWudIUY", "Link")</f>
        <v/>
      </c>
      <c r="C485" t="inlineStr">
        <is>
          <t>Network Engineering</t>
        </is>
      </c>
    </row>
    <row r="486">
      <c r="A486" t="inlineStr">
        <is>
          <t>SSL/TLS Termination, TLS Forward Proxy Pros and Cons</t>
        </is>
      </c>
      <c r="B486">
        <f>HYPERLINK("https://www.youtube.com/watch?v=H0bkLsUe3no", "Link")</f>
        <v/>
      </c>
      <c r="C486" t="inlineStr">
        <is>
          <t>Network Engineering</t>
        </is>
      </c>
    </row>
    <row r="487">
      <c r="A487" t="inlineStr">
        <is>
          <t>How public WIFI can be sniffed?</t>
        </is>
      </c>
      <c r="B487">
        <f>HYPERLINK("https://www.youtube.com/watch?v=ECukPUUK_74", "Link")</f>
        <v/>
      </c>
      <c r="C487" t="inlineStr">
        <is>
          <t>Network Engineering</t>
        </is>
      </c>
    </row>
    <row r="488">
      <c r="A488" t="inlineStr">
        <is>
          <t>Setup Active-Passive Cluster with Keepalived &amp; HAProxy (Two raspberry pis)</t>
        </is>
      </c>
      <c r="B488">
        <f>HYPERLINK("https://www.youtube.com/watch?v=NizRDkTvxZo", "Link")</f>
        <v/>
      </c>
      <c r="C488" t="inlineStr">
        <is>
          <t>Network Engineering</t>
        </is>
      </c>
    </row>
    <row r="489">
      <c r="A489" t="inlineStr">
        <is>
          <t>Active-Active vs Active-Passive Cluster to Achieve High Availability in Scaling Systems</t>
        </is>
      </c>
      <c r="B489">
        <f>HYPERLINK("https://www.youtube.com/watch?v=d-Bfi5qywFo", "Link")</f>
        <v/>
      </c>
      <c r="C489" t="inlineStr">
        <is>
          <t>Network Engineering</t>
        </is>
      </c>
    </row>
    <row r="490">
      <c r="A490" t="inlineStr">
        <is>
          <t>SSH Tunneling - Local &amp; Remote Port Forwarding (by Example)</t>
        </is>
      </c>
      <c r="B490">
        <f>HYPERLINK("https://www.youtube.com/watch?v=N8f5zv9UUMI", "Link")</f>
        <v/>
      </c>
      <c r="C490" t="inlineStr">
        <is>
          <t>Network Engineering</t>
        </is>
      </c>
    </row>
    <row r="491">
      <c r="A491" t="inlineStr">
        <is>
          <t>A Good Network Engineering Videos Resource Recommendation</t>
        </is>
      </c>
      <c r="B491">
        <f>HYPERLINK("https://www.youtube.com/watch?v=u3i30gMiqs0", "Link")</f>
        <v/>
      </c>
      <c r="C491" t="inlineStr">
        <is>
          <t>Network Engineering</t>
        </is>
      </c>
    </row>
    <row r="492">
      <c r="A492" t="inlineStr">
        <is>
          <t>Multicast DNS Explained</t>
        </is>
      </c>
      <c r="B492">
        <f>HYPERLINK("https://www.youtube.com/watch?v=CPOpPTpMSiE", "Link")</f>
        <v/>
      </c>
      <c r="C492" t="inlineStr">
        <is>
          <t>Network Engineering</t>
        </is>
      </c>
    </row>
    <row r="493">
      <c r="A493" t="inlineStr">
        <is>
          <t>What is the TCP 3-Way Handshake and Why Backend Engineers should understand it</t>
        </is>
      </c>
      <c r="B493">
        <f>HYPERLINK("https://www.youtube.com/watch?v=bW_BILl7n0Y", "Link")</f>
        <v/>
      </c>
      <c r="C493" t="inlineStr">
        <is>
          <t>Network Engineering</t>
        </is>
      </c>
    </row>
    <row r="494">
      <c r="A494" t="inlineStr">
        <is>
          <t>Wiresharking CURL - How a single GET request translates to 10 TCP Packets</t>
        </is>
      </c>
      <c r="B494">
        <f>HYPERLINK("https://www.youtube.com/watch?v=gOEiBliwMUA", "Link")</f>
        <v/>
      </c>
      <c r="C494" t="inlineStr">
        <is>
          <t>Network Engineering</t>
        </is>
      </c>
    </row>
    <row r="495">
      <c r="A495" t="inlineStr">
        <is>
          <t>What is TCP Slow Start and how Does it affect your Web Application Performance?</t>
        </is>
      </c>
      <c r="B495">
        <f>HYPERLINK("https://www.youtube.com/watch?v=rgPcxg8gjho", "Link")</f>
        <v/>
      </c>
      <c r="C495" t="inlineStr">
        <is>
          <t>Network Engineering</t>
        </is>
      </c>
    </row>
    <row r="496">
      <c r="A496" t="inlineStr">
        <is>
          <t>Expose Local WebSocket, HTTP and HTTPS WebServers to the Public Internet with Ngrok</t>
        </is>
      </c>
      <c r="B496">
        <f>HYPERLINK("https://www.youtube.com/watch?v=pR2qNnVIuKE", "Link")</f>
        <v/>
      </c>
      <c r="C496" t="inlineStr">
        <is>
          <t>Network Engineering</t>
        </is>
      </c>
    </row>
    <row r="497">
      <c r="A497" t="inlineStr">
        <is>
          <t>TCP Half-Open Explained</t>
        </is>
      </c>
      <c r="B497">
        <f>HYPERLINK("https://www.youtube.com/watch?v=SJq61Rhr6N4", "Link")</f>
        <v/>
      </c>
      <c r="C497" t="inlineStr">
        <is>
          <t>Network Engineering</t>
        </is>
      </c>
    </row>
    <row r="498">
      <c r="A498" t="inlineStr">
        <is>
          <t>Career Path Advice - Moving from a Network Engineer to a Backend Engineer</t>
        </is>
      </c>
      <c r="B498">
        <f>HYPERLINK("https://www.youtube.com/watch?v=A20hvCH6Drs", "Link")</f>
        <v/>
      </c>
      <c r="C498" t="inlineStr">
        <is>
          <t>Network Engineering</t>
        </is>
      </c>
    </row>
    <row r="499">
      <c r="A499" t="inlineStr">
        <is>
          <t>NginX Crash Course (Layer 4 &amp; Layer 7 Proxy, HTTPS, TLS 1.3, HTTP/2 &amp; More)</t>
        </is>
      </c>
      <c r="B499">
        <f>HYPERLINK("https://www.youtube.com/watch?v=WC2-hNNBWII", "Link")</f>
        <v/>
      </c>
      <c r="C499" t="inlineStr">
        <is>
          <t>NginX</t>
        </is>
      </c>
    </row>
    <row r="500">
      <c r="A500" t="inlineStr">
        <is>
          <t>What is NginX and What are its use cases?</t>
        </is>
      </c>
      <c r="B500">
        <f>HYPERLINK("https://www.youtube.com/watch?v=WHv_t_yK-QM", "Link")</f>
        <v/>
      </c>
      <c r="C500" t="inlineStr">
        <is>
          <t>NginX</t>
        </is>
      </c>
    </row>
    <row r="501">
      <c r="A501" t="inlineStr">
        <is>
          <t>Load Balancing Tutorial with Python and Nginx</t>
        </is>
      </c>
      <c r="B501">
        <f>HYPERLINK("https://www.youtube.com/watch?v=4xGQS8Pv4io", "Link")</f>
        <v/>
      </c>
      <c r="C501" t="inlineStr">
        <is>
          <t>NginX</t>
        </is>
      </c>
    </row>
    <row r="502">
      <c r="A502" t="inlineStr">
        <is>
          <t>NginX as a Layer 7 Proxy</t>
        </is>
      </c>
      <c r="B502">
        <f>HYPERLINK("https://www.youtube.com/watch?v=rYqmshzB8rc", "Link")</f>
        <v/>
      </c>
      <c r="C502" t="inlineStr">
        <is>
          <t>NginX</t>
        </is>
      </c>
    </row>
    <row r="503">
      <c r="A503" t="inlineStr">
        <is>
          <t>Layer 4 Proxying in NginX</t>
        </is>
      </c>
      <c r="B503">
        <f>HYPERLINK("https://www.youtube.com/watch?v=K2kVi8m38OY", "Link")</f>
        <v/>
      </c>
      <c r="C503" t="inlineStr">
        <is>
          <t>NginX</t>
        </is>
      </c>
    </row>
    <row r="504">
      <c r="A504" t="inlineStr">
        <is>
          <t>Spin up an Nginx Docker Container as a Load Balancer</t>
        </is>
      </c>
      <c r="B504">
        <f>HYPERLINK("https://www.youtube.com/watch?v=BRPvjNQsqis", "Link")</f>
        <v/>
      </c>
      <c r="C504" t="inlineStr">
        <is>
          <t>NginX</t>
        </is>
      </c>
    </row>
    <row r="505">
      <c r="A505" t="inlineStr">
        <is>
          <t>6 NginX FrontEnd Timeouts Explained in Details</t>
        </is>
      </c>
      <c r="B505">
        <f>HYPERLINK("https://www.youtube.com/watch?v=BQY1l0rgDSQ", "Link")</f>
        <v/>
      </c>
      <c r="C505" t="inlineStr">
        <is>
          <t>NginX</t>
        </is>
      </c>
    </row>
    <row r="506">
      <c r="A506" t="inlineStr">
        <is>
          <t>Nginx backend upstream timeouts Explained</t>
        </is>
      </c>
      <c r="B506">
        <f>HYPERLINK("https://www.youtube.com/watch?v=QbmOyr0HwnM", "Link")</f>
        <v/>
      </c>
      <c r="C506" t="inlineStr">
        <is>
          <t>NginX</t>
        </is>
      </c>
    </row>
    <row r="507">
      <c r="A507" t="inlineStr">
        <is>
          <t>2 Hours NginX Crash Course + Bonus Content (Audio Fixed)</t>
        </is>
      </c>
      <c r="B507">
        <f>HYPERLINK("https://www.youtube.com/watch?v=hcw-NjOh8r0", "Link")</f>
        <v/>
      </c>
      <c r="C507" t="inlineStr">
        <is>
          <t>NginX</t>
        </is>
      </c>
    </row>
    <row r="508">
      <c r="A508" t="inlineStr">
        <is>
          <t>Connection Pooling with PostgresSQL and NodeJS</t>
        </is>
      </c>
      <c r="B508">
        <f>HYPERLINK("https://www.youtube.com/watch?v=GTeCtIoV2Tw", "Link")</f>
        <v/>
      </c>
      <c r="C508" t="inlineStr">
        <is>
          <t>PostgresSQL</t>
        </is>
      </c>
    </row>
    <row r="509">
      <c r="A509" t="inlineStr">
        <is>
          <t>Building a Web API with Express and PostgreSQL to Consume from Browser</t>
        </is>
      </c>
      <c r="B509">
        <f>HYPERLINK("https://www.youtube.com/watch?v=0JNq46eFuOM", "Link")</f>
        <v/>
      </c>
      <c r="C509" t="inlineStr">
        <is>
          <t>PostgresSQL</t>
        </is>
      </c>
    </row>
    <row r="510">
      <c r="A510" t="inlineStr">
        <is>
          <t>Postgres Database Cursors in Python with psycopg2</t>
        </is>
      </c>
      <c r="B510">
        <f>HYPERLINK("https://www.youtube.com/watch?v=dLKZWbTHfgA", "Link")</f>
        <v/>
      </c>
      <c r="C510" t="inlineStr">
        <is>
          <t>PostgresSQL</t>
        </is>
      </c>
    </row>
    <row r="511">
      <c r="A511" t="inlineStr">
        <is>
          <t>Step by Step Javascript and Postgres Tutorial using node-postgres</t>
        </is>
      </c>
      <c r="B511">
        <f>HYPERLINK("https://www.youtube.com/watch?v=ufdHsFClAk0", "Link")</f>
        <v/>
      </c>
      <c r="C511" t="inlineStr">
        <is>
          <t>PostgresSQL</t>
        </is>
      </c>
    </row>
    <row r="512">
      <c r="A512" t="inlineStr">
        <is>
          <t>Step-by-Step Python and Postgres Tutorial with psycopg2</t>
        </is>
      </c>
      <c r="B512">
        <f>HYPERLINK("https://www.youtube.com/watch?v=2PDkXviEMD0", "Link")</f>
        <v/>
      </c>
      <c r="C512" t="inlineStr">
        <is>
          <t>PostgresSQL</t>
        </is>
      </c>
    </row>
    <row r="513">
      <c r="A513" t="inlineStr">
        <is>
          <t>Spinning multiple Postgres instances and PGAdmin with Docker</t>
        </is>
      </c>
      <c r="B513">
        <f>HYPERLINK("https://www.youtube.com/watch?v=5QNL7_i-ay8", "Link")</f>
        <v/>
      </c>
      <c r="C513" t="inlineStr">
        <is>
          <t>PostgresSQL</t>
        </is>
      </c>
    </row>
    <row r="514">
      <c r="A514" t="inlineStr">
        <is>
          <t>Database Sharding Crash Course (with Postgres examples)</t>
        </is>
      </c>
      <c r="B514">
        <f>HYPERLINK("https://www.youtube.com/watch?v=d1fXBLqnFvc", "Link")</f>
        <v/>
      </c>
      <c r="C514" t="inlineStr">
        <is>
          <t>PostgresSQL</t>
        </is>
      </c>
    </row>
    <row r="515">
      <c r="A515" t="inlineStr">
        <is>
          <t>Spinning a lightweight Postgres instance and Consume it with NodeJS</t>
        </is>
      </c>
      <c r="B515">
        <f>HYPERLINK("https://www.youtube.com/watch?v=fD0DgrnFuCo", "Link")</f>
        <v/>
      </c>
      <c r="C515" t="inlineStr">
        <is>
          <t>PostgresSQL</t>
        </is>
      </c>
    </row>
    <row r="516">
      <c r="A516" t="inlineStr">
        <is>
          <t>Enabling TLS/SSL on PostgreSQL with Docker</t>
        </is>
      </c>
      <c r="B516">
        <f>HYPERLINK("https://www.youtube.com/watch?v=mSuTmVhQ2fc", "Link")</f>
        <v/>
      </c>
      <c r="C516" t="inlineStr">
        <is>
          <t>PostgresSQL</t>
        </is>
      </c>
    </row>
    <row r="517">
      <c r="A517" t="inlineStr">
        <is>
          <t>Postgres Vacuum Explained</t>
        </is>
      </c>
      <c r="B517">
        <f>HYPERLINK("https://www.youtube.com/watch?v=rsRgFhZHGLo", "Link")</f>
        <v/>
      </c>
      <c r="C517" t="inlineStr">
        <is>
          <t>PostgresSQL</t>
        </is>
      </c>
    </row>
    <row r="518">
      <c r="A518" t="inlineStr">
        <is>
          <t>Database Partitioning Crash Course (with Postgres)</t>
        </is>
      </c>
      <c r="B518">
        <f>HYPERLINK("https://www.youtube.com/watch?v=sitUYx2EfhY", "Link")</f>
        <v/>
      </c>
      <c r="C518" t="inlineStr">
        <is>
          <t>PostgresSQL</t>
        </is>
      </c>
    </row>
    <row r="519">
      <c r="A519" t="inlineStr">
        <is>
          <t>PostgreSQL 13 Has Some Performance Boosts! Let us discuss it!</t>
        </is>
      </c>
      <c r="B519">
        <f>HYPERLINK("https://www.youtube.com/watch?v=wMbTHFXImzI", "Link")</f>
        <v/>
      </c>
      <c r="C519" t="inlineStr">
        <is>
          <t>PostgresSQL</t>
        </is>
      </c>
    </row>
    <row r="520">
      <c r="A520" t="inlineStr">
        <is>
          <t>Indexing in PostgreSQL vs MySQL</t>
        </is>
      </c>
      <c r="B520">
        <f>HYPERLINK("https://www.youtube.com/watch?v=T9n_-_oLrbM", "Link")</f>
        <v/>
      </c>
      <c r="C520" t="inlineStr">
        <is>
          <t>PostgresSQL</t>
        </is>
      </c>
    </row>
    <row r="521">
      <c r="A521" t="inlineStr">
        <is>
          <t>Building a non-blocking multi-processes Web Server (Node JS fork example)</t>
        </is>
      </c>
      <c r="B521">
        <f>HYPERLINK("https://www.youtube.com/watch?v=hmTl5Y4ee_Y", "Link")</f>
        <v/>
      </c>
      <c r="C521" t="inlineStr">
        <is>
          <t>Programming Patterns</t>
        </is>
      </c>
    </row>
    <row r="522">
      <c r="A522" t="inlineStr">
        <is>
          <t>C# by Example Crash Course</t>
        </is>
      </c>
      <c r="B522">
        <f>HYPERLINK("https://www.youtube.com/watch?v=whuccl2FNiI", "Link")</f>
        <v/>
      </c>
      <c r="C522" t="inlineStr">
        <is>
          <t>Programming Patterns</t>
        </is>
      </c>
    </row>
    <row r="523">
      <c r="A523" t="inlineStr">
        <is>
          <t>Examples of Stateful vs Stateless web applications with Python</t>
        </is>
      </c>
      <c r="B523">
        <f>HYPERLINK("https://www.youtube.com/watch?v=nhwZn6v5vT0", "Link")</f>
        <v/>
      </c>
      <c r="C523" t="inlineStr">
        <is>
          <t>Programming Patterns</t>
        </is>
      </c>
    </row>
    <row r="524">
      <c r="A524" t="inlineStr">
        <is>
          <t>Writing a Python HTTP Server with Tornado (Explained with 4 Examples)</t>
        </is>
      </c>
      <c r="B524">
        <f>HYPERLINK("https://www.youtube.com/watch?v=DQNW9qhl4eA", "Link")</f>
        <v/>
      </c>
      <c r="C524" t="inlineStr">
        <is>
          <t>Programming Patterns</t>
        </is>
      </c>
    </row>
    <row r="525">
      <c r="A525" t="inlineStr">
        <is>
          <t>Understanding State Transfer in REST (Explained by Example)</t>
        </is>
      </c>
      <c r="B525">
        <f>HYPERLINK("https://www.youtube.com/watch?v=EKCM1oQQrCM", "Link")</f>
        <v/>
      </c>
      <c r="C525" t="inlineStr">
        <is>
          <t>Programming Patterns</t>
        </is>
      </c>
    </row>
    <row r="526">
      <c r="A526" t="inlineStr">
        <is>
          <t>Resource vs Query String Parameters (Explained by Example)</t>
        </is>
      </c>
      <c r="B526">
        <f>HYPERLINK("https://www.youtube.com/watch?v=r9IZnuZstXM", "Link")</f>
        <v/>
      </c>
      <c r="C526" t="inlineStr">
        <is>
          <t>Programming Patterns</t>
        </is>
      </c>
    </row>
    <row r="527">
      <c r="A527" t="inlineStr">
        <is>
          <t>Synchronous vs Asynchronous Applications (Explained by Example)</t>
        </is>
      </c>
      <c r="B527">
        <f>HYPERLINK("https://www.youtube.com/watch?v=N5Ky-mz6n-8", "Link")</f>
        <v/>
      </c>
      <c r="C527" t="inlineStr">
        <is>
          <t>Programming Patterns</t>
        </is>
      </c>
    </row>
    <row r="528">
      <c r="A528" t="inlineStr">
        <is>
          <t>Stateful vs Stateless Applications (Explained by Example)</t>
        </is>
      </c>
      <c r="B528">
        <f>HYPERLINK("https://www.youtube.com/watch?v=nFPzI_Qg3FU", "Link")</f>
        <v/>
      </c>
      <c r="C528" t="inlineStr">
        <is>
          <t>Programming Patterns</t>
        </is>
      </c>
    </row>
    <row r="529">
      <c r="A529" t="inlineStr">
        <is>
          <t>github REST API v3 Crash Course with Vanilla Javascript (No dependencies)</t>
        </is>
      </c>
      <c r="B529">
        <f>HYPERLINK("https://www.youtube.com/watch?v=5QlE6o-iYcE", "Link")</f>
        <v/>
      </c>
      <c r="C529" t="inlineStr">
        <is>
          <t>Programming Patterns</t>
        </is>
      </c>
    </row>
    <row r="530">
      <c r="A530" t="inlineStr">
        <is>
          <t>Amazon Alexa is a Stateless Application, Here is Why</t>
        </is>
      </c>
      <c r="B530">
        <f>HYPERLINK("https://www.youtube.com/watch?v=zhwMv5RxGew", "Link")</f>
        <v/>
      </c>
      <c r="C530" t="inlineStr">
        <is>
          <t>Programming Patterns</t>
        </is>
      </c>
    </row>
    <row r="531">
      <c r="A531" t="inlineStr">
        <is>
          <t>Spin up a lightweight Nodejs docker container running your application</t>
        </is>
      </c>
      <c r="B531">
        <f>HYPERLINK("https://www.youtube.com/watch?v=vmSMrQ8Ev9w", "Link")</f>
        <v/>
      </c>
      <c r="C531" t="inlineStr">
        <is>
          <t>Programming Patterns</t>
        </is>
      </c>
    </row>
    <row r="532">
      <c r="A532" t="inlineStr">
        <is>
          <t>Step by Step Mysql 8.x and Javascript Tutorial  (with mysql2 NodeJs)</t>
        </is>
      </c>
      <c r="B532">
        <f>HYPERLINK("https://www.youtube.com/watch?v=8nKyNzXAjP8", "Link")</f>
        <v/>
      </c>
      <c r="C532" t="inlineStr">
        <is>
          <t>Programming Patterns</t>
        </is>
      </c>
    </row>
    <row r="533">
      <c r="A533" t="inlineStr">
        <is>
          <t>Web-hooks Tutorial with Discord and Vanilla Javascript (fetch api)</t>
        </is>
      </c>
      <c r="B533">
        <f>HYPERLINK("https://www.youtube.com/watch?v=-4Lid7tBr6Y", "Link")</f>
        <v/>
      </c>
      <c r="C533" t="inlineStr">
        <is>
          <t>Programming Patterns</t>
        </is>
      </c>
    </row>
    <row r="534">
      <c r="A534" t="inlineStr">
        <is>
          <t>Beacon Web API (Explained by Example)</t>
        </is>
      </c>
      <c r="B534">
        <f>HYPERLINK("https://www.youtube.com/watch?v=-aGM4mfDX48", "Link")</f>
        <v/>
      </c>
      <c r="C534" t="inlineStr">
        <is>
          <t>Programming Patterns</t>
        </is>
      </c>
    </row>
    <row r="535">
      <c r="A535" t="inlineStr">
        <is>
          <t>Synchronous vs Asynchronous Clients (TikTok vs Instagram Example)</t>
        </is>
      </c>
      <c r="B535">
        <f>HYPERLINK("https://www.youtube.com/watch?v=cHtKtfT-WSA", "Link")</f>
        <v/>
      </c>
      <c r="C535" t="inlineStr">
        <is>
          <t>Programming Patterns</t>
        </is>
      </c>
    </row>
    <row r="536">
      <c r="A536" t="inlineStr">
        <is>
          <t>Protocol Buffers Crash Course</t>
        </is>
      </c>
      <c r="B536">
        <f>HYPERLINK("https://www.youtube.com/watch?v=46O73On0gyI", "Link")</f>
        <v/>
      </c>
      <c r="C536" t="inlineStr">
        <is>
          <t>Programming Patterns</t>
        </is>
      </c>
    </row>
    <row r="537">
      <c r="A537" t="inlineStr">
        <is>
          <t>Share Javascript code between Node JS and Browser (New at Node JS 13.x)</t>
        </is>
      </c>
      <c r="B537">
        <f>HYPERLINK("https://www.youtube.com/watch?v=qO53PbCUv34", "Link")</f>
        <v/>
      </c>
      <c r="C537" t="inlineStr">
        <is>
          <t>Programming Patterns</t>
        </is>
      </c>
    </row>
    <row r="538">
      <c r="A538" t="inlineStr">
        <is>
          <t>Lazy Loading vs Eager Loading with Node JS &amp; Express</t>
        </is>
      </c>
      <c r="B538">
        <f>HYPERLINK("https://www.youtube.com/watch?v=U8wffcXm-TM", "Link")</f>
        <v/>
      </c>
      <c r="C538" t="inlineStr">
        <is>
          <t>Programming Patterns</t>
        </is>
      </c>
    </row>
    <row r="539">
      <c r="A539" t="inlineStr">
        <is>
          <t>Bloom Filters Explained by Example</t>
        </is>
      </c>
      <c r="B539">
        <f>HYPERLINK("https://www.youtube.com/watch?v=gBygn3cVP80", "Link")</f>
        <v/>
      </c>
      <c r="C539" t="inlineStr">
        <is>
          <t>Programming Patterns</t>
        </is>
      </c>
    </row>
    <row r="540">
      <c r="A540" t="inlineStr">
        <is>
          <t>How to Avoid Double Booking and Race Conditions in Online Web Applications</t>
        </is>
      </c>
      <c r="B540">
        <f>HYPERLINK("https://www.youtube.com/watch?v=_95dCYv2Xv4", "Link")</f>
        <v/>
      </c>
      <c r="C540" t="inlineStr">
        <is>
          <t>Programming Patterns</t>
        </is>
      </c>
    </row>
    <row r="541">
      <c r="A541" t="inlineStr">
        <is>
          <t>Lazy Loading Images with HTML only (no scripts) - FireFox 75</t>
        </is>
      </c>
      <c r="B541">
        <f>HYPERLINK("https://www.youtube.com/watch?v=gtxO_niDC5M", "Link")</f>
        <v/>
      </c>
      <c r="C541" t="inlineStr">
        <is>
          <t>Programming Patterns</t>
        </is>
      </c>
    </row>
    <row r="542">
      <c r="A542" t="inlineStr">
        <is>
          <t>Asynchronous vs Multithreading and Multiprocessing Programming (The Main Difference)</t>
        </is>
      </c>
      <c r="B542">
        <f>HYPERLINK("https://www.youtube.com/watch?v=0vFgKr5bjWI", "Link")</f>
        <v/>
      </c>
      <c r="C542" t="inlineStr">
        <is>
          <t>Programming Patterns</t>
        </is>
      </c>
    </row>
    <row r="543">
      <c r="A543" t="inlineStr">
        <is>
          <t>When to Switch a Backend Programming Language?</t>
        </is>
      </c>
      <c r="B543">
        <f>HYPERLINK("https://www.youtube.com/watch?v=tp5xBJ2tKpk", "Link")</f>
        <v/>
      </c>
      <c r="C543" t="inlineStr">
        <is>
          <t>Programming Patterns</t>
        </is>
      </c>
    </row>
    <row r="544">
      <c r="A544" t="inlineStr">
        <is>
          <t>Why Idempotency is very critical in Backend Applications</t>
        </is>
      </c>
      <c r="B544">
        <f>HYPERLINK("https://www.youtube.com/watch?v=4OuaONkZw1I", "Link")</f>
        <v/>
      </c>
      <c r="C544" t="inlineStr">
        <is>
          <t>Programming Patterns</t>
        </is>
      </c>
    </row>
    <row r="545">
      <c r="A545" t="inlineStr">
        <is>
          <t>10 FrontEnd Performance Tips To Improve Your Application (Any Programming Language)</t>
        </is>
      </c>
      <c r="B545">
        <f>HYPERLINK("https://www.youtube.com/watch?v=mnuYVi5pcfQ", "Link")</f>
        <v/>
      </c>
      <c r="C545" t="inlineStr">
        <is>
          <t>Programming Patterns</t>
        </is>
      </c>
    </row>
    <row r="546">
      <c r="A546" t="inlineStr">
        <is>
          <t>Is MultiProcessing over a Single TCP Connection a Good Idea?</t>
        </is>
      </c>
      <c r="B546">
        <f>HYPERLINK("https://www.youtube.com/watch?v=NqpM2GYbovo", "Link")</f>
        <v/>
      </c>
      <c r="C546" t="inlineStr">
        <is>
          <t>Programming Patterns</t>
        </is>
      </c>
    </row>
    <row r="547">
      <c r="A547" t="inlineStr">
        <is>
          <t>Why do we need to call “then” twice on Fetch?</t>
        </is>
      </c>
      <c r="B547">
        <f>HYPERLINK("https://www.youtube.com/watch?v=ZYwrQsBvZtI", "Link")</f>
        <v/>
      </c>
      <c r="C547" t="inlineStr">
        <is>
          <t>Programming Patterns</t>
        </is>
      </c>
    </row>
    <row r="548">
      <c r="A548" t="inlineStr">
        <is>
          <t>Proxy vs Reverse Proxy Server Explained</t>
        </is>
      </c>
      <c r="B548">
        <f>HYPERLINK("https://www.youtube.com/watch?v=SqqrOspasag", "Link")</f>
        <v/>
      </c>
      <c r="C548" t="inlineStr">
        <is>
          <t>Proxies</t>
        </is>
      </c>
    </row>
    <row r="549">
      <c r="A549" t="inlineStr">
        <is>
          <t>Proxy vs. Reverse Proxy (Explained by Example)</t>
        </is>
      </c>
      <c r="B549">
        <f>HYPERLINK("https://www.youtube.com/watch?v=ozhe__GdWC8", "Link")</f>
        <v/>
      </c>
      <c r="C549" t="inlineStr">
        <is>
          <t>Proxies</t>
        </is>
      </c>
    </row>
    <row r="550">
      <c r="A550" t="inlineStr">
        <is>
          <t>VPN vs Proxy Explained Pros and Cons</t>
        </is>
      </c>
      <c r="B550">
        <f>HYPERLINK("https://www.youtube.com/watch?v=npnqyRT77Zc", "Link")</f>
        <v/>
      </c>
      <c r="C550" t="inlineStr">
        <is>
          <t>Proxies</t>
        </is>
      </c>
    </row>
    <row r="551">
      <c r="A551" t="inlineStr">
        <is>
          <t>What is an HTTP Proxy? (Transparent, HTTP and Service Mesh Proxy examples)</t>
        </is>
      </c>
      <c r="B551">
        <f>HYPERLINK("https://www.youtube.com/watch?v=x4E4mbobGEc", "Link")</f>
        <v/>
      </c>
      <c r="C551" t="inlineStr">
        <is>
          <t>Proxies</t>
        </is>
      </c>
    </row>
    <row r="552">
      <c r="A552" t="inlineStr">
        <is>
          <t>Load Balancer vs Reverse Proxy (Explained by Example)</t>
        </is>
      </c>
      <c r="B552">
        <f>HYPERLINK("https://www.youtube.com/watch?v=S8J2fkN2FeI", "Link")</f>
        <v/>
      </c>
      <c r="C552" t="inlineStr">
        <is>
          <t>Proxies</t>
        </is>
      </c>
    </row>
    <row r="553">
      <c r="A553" t="inlineStr">
        <is>
          <t>Layer 4 vs Layer 7 Proxying In Details Explained with Examples</t>
        </is>
      </c>
      <c r="B553">
        <f>HYPERLINK("https://www.youtube.com/watch?v=ylkAc9wmKhc", "Link")</f>
        <v/>
      </c>
      <c r="C553" t="inlineStr">
        <is>
          <t>Proxies</t>
        </is>
      </c>
    </row>
    <row r="554">
      <c r="A554" t="inlineStr">
        <is>
          <t>SSL/TLS Termination, TLS Forward Proxy Pros and Cons</t>
        </is>
      </c>
      <c r="B554">
        <f>HYPERLINK("https://www.youtube.com/watch?v=H0bkLsUe3no", "Link")</f>
        <v/>
      </c>
      <c r="C554" t="inlineStr">
        <is>
          <t>Proxies</t>
        </is>
      </c>
    </row>
    <row r="555">
      <c r="A555" t="inlineStr">
        <is>
          <t>Varnish - HTTP Accelerator Crash Course</t>
        </is>
      </c>
      <c r="B555">
        <f>HYPERLINK("https://www.youtube.com/watch?v=-cWs6eoyaLg", "Link")</f>
        <v/>
      </c>
      <c r="C555" t="inlineStr">
        <is>
          <t>Proxies</t>
        </is>
      </c>
    </row>
    <row r="556">
      <c r="A556" t="inlineStr">
        <is>
          <t>HAProxy Crash Course (TLS 1.3, HTTPS, HTTP/2 and more)</t>
        </is>
      </c>
      <c r="B556">
        <f>HYPERLINK("https://www.youtube.com/watch?v=qYnA2DFEELw", "Link")</f>
        <v/>
      </c>
      <c r="C556" t="inlineStr">
        <is>
          <t>Proxies</t>
        </is>
      </c>
    </row>
    <row r="557">
      <c r="A557" t="inlineStr">
        <is>
          <t>NginX Crash Course (Layer 4 &amp; Layer 7 Proxy, HTTPS, TLS 1.3, HTTP/2 &amp; More)</t>
        </is>
      </c>
      <c r="B557">
        <f>HYPERLINK("https://www.youtube.com/watch?v=WC2-hNNBWII", "Link")</f>
        <v/>
      </c>
      <c r="C557" t="inlineStr">
        <is>
          <t>Proxies</t>
        </is>
      </c>
    </row>
    <row r="558">
      <c r="A558" t="inlineStr">
        <is>
          <t>Fail-over and High-Availability (Explained by Example)</t>
        </is>
      </c>
      <c r="B558">
        <f>HYPERLINK("https://www.youtube.com/watch?v=Zgy1miPsTNs", "Link")</f>
        <v/>
      </c>
      <c r="C558" t="inlineStr">
        <is>
          <t>Proxies</t>
        </is>
      </c>
    </row>
    <row r="559">
      <c r="A559" t="inlineStr">
        <is>
          <t>The Bare-Bones of a Service Mesh Proxy</t>
        </is>
      </c>
      <c r="B559">
        <f>HYPERLINK("https://www.youtube.com/watch?v=cp3Ku1XeOn8", "Link")</f>
        <v/>
      </c>
      <c r="C559" t="inlineStr">
        <is>
          <t>Proxies</t>
        </is>
      </c>
    </row>
    <row r="560">
      <c r="A560" t="inlineStr">
        <is>
          <t>Scaling and Securing WebSockets with HAProxy</t>
        </is>
      </c>
      <c r="B560">
        <f>HYPERLINK("https://www.youtube.com/watch?v=Rf6AfhqJKxg", "Link")</f>
        <v/>
      </c>
      <c r="C560" t="inlineStr">
        <is>
          <t>Proxies</t>
        </is>
      </c>
    </row>
    <row r="561">
      <c r="A561" t="inlineStr">
        <is>
          <t>Sidecar Proxy Pros &amp; Cons (Explained by Example)</t>
        </is>
      </c>
      <c r="B561">
        <f>HYPERLINK("https://www.youtube.com/watch?v=g7WeY0DZNJ0", "Link")</f>
        <v/>
      </c>
      <c r="C561" t="inlineStr">
        <is>
          <t>Proxies</t>
        </is>
      </c>
    </row>
    <row r="562">
      <c r="A562" t="inlineStr">
        <is>
          <t>Setup Active-Passive Cluster with Keepalived &amp; HAProxy (Two raspberry pis)</t>
        </is>
      </c>
      <c r="B562">
        <f>HYPERLINK("https://www.youtube.com/watch?v=NizRDkTvxZo", "Link")</f>
        <v/>
      </c>
      <c r="C562" t="inlineStr">
        <is>
          <t>Proxies</t>
        </is>
      </c>
    </row>
    <row r="563">
      <c r="A563" t="inlineStr">
        <is>
          <t>Active-Active vs Active-Passive Cluster to Achieve High Availability in Scaling Systems</t>
        </is>
      </c>
      <c r="B563">
        <f>HYPERLINK("https://www.youtube.com/watch?v=d-Bfi5qywFo", "Link")</f>
        <v/>
      </c>
      <c r="C563" t="inlineStr">
        <is>
          <t>Proxies</t>
        </is>
      </c>
    </row>
    <row r="564">
      <c r="A564" t="inlineStr">
        <is>
          <t>What is a DDOS Mitigating Reverse Proxy and is it Worth It? (Commenting on a Security Now Video)</t>
        </is>
      </c>
      <c r="B564">
        <f>HYPERLINK("https://www.youtube.com/watch?v=UKvK76Rnqus", "Link")</f>
        <v/>
      </c>
      <c r="C564" t="inlineStr">
        <is>
          <t>Proxies</t>
        </is>
      </c>
    </row>
    <row r="565">
      <c r="A565" t="inlineStr">
        <is>
          <t>Traefik Crash Course - Architecture, L7 &amp; L4 Proxying, Weighted Round Robin, Enabling TLS 1.2/1.3</t>
        </is>
      </c>
      <c r="B565">
        <f>HYPERLINK("https://www.youtube.com/watch?v=C6IL8tjwC5E", "Link")</f>
        <v/>
      </c>
      <c r="C565" t="inlineStr">
        <is>
          <t>Proxies</t>
        </is>
      </c>
    </row>
    <row r="566">
      <c r="A566" t="inlineStr">
        <is>
          <t>2 Hours NginX Crash Course + Bonus Content (Audio Fixed)</t>
        </is>
      </c>
      <c r="B566">
        <f>HYPERLINK("https://www.youtube.com/watch?v=hcw-NjOh8r0", "Link")</f>
        <v/>
      </c>
      <c r="C566" t="inlineStr">
        <is>
          <t>Proxies</t>
        </is>
      </c>
    </row>
    <row r="567">
      <c r="A567" t="inlineStr">
        <is>
          <t>Envoy Proxy Crash Course, Architecture, L7 &amp; L4 Proxying, HTTP/2, Enabling TLS 1.2/1.3 and more</t>
        </is>
      </c>
      <c r="B567">
        <f>HYPERLINK("https://www.youtube.com/watch?v=40gKzHQWgP0", "Link")</f>
        <v/>
      </c>
      <c r="C567" t="inlineStr">
        <is>
          <t>Proxies</t>
        </is>
      </c>
    </row>
    <row r="568">
      <c r="A568" t="inlineStr">
        <is>
          <t>Python and MySQL Tutorial</t>
        </is>
      </c>
      <c r="B568">
        <f>HYPERLINK("https://www.youtube.com/watch?v=BnzZ7nrKlF0", "Link")</f>
        <v/>
      </c>
      <c r="C568" t="inlineStr">
        <is>
          <t>Python by Example</t>
        </is>
      </c>
    </row>
    <row r="569">
      <c r="A569" t="inlineStr">
        <is>
          <t>Postgres Database Cursors in Python with psycopg2</t>
        </is>
      </c>
      <c r="B569">
        <f>HYPERLINK("https://www.youtube.com/watch?v=dLKZWbTHfgA", "Link")</f>
        <v/>
      </c>
      <c r="C569" t="inlineStr">
        <is>
          <t>Python by Example</t>
        </is>
      </c>
    </row>
    <row r="570">
      <c r="A570" t="inlineStr">
        <is>
          <t>Step-by-Step Python and Postgres Tutorial with psycopg2</t>
        </is>
      </c>
      <c r="B570">
        <f>HYPERLINK("https://www.youtube.com/watch?v=2PDkXviEMD0", "Link")</f>
        <v/>
      </c>
      <c r="C570" t="inlineStr">
        <is>
          <t>Python by Example</t>
        </is>
      </c>
    </row>
    <row r="571">
      <c r="A571" t="inlineStr">
        <is>
          <t>Load Balancing Tutorial with Python and Nginx</t>
        </is>
      </c>
      <c r="B571">
        <f>HYPERLINK("https://www.youtube.com/watch?v=4xGQS8Pv4io", "Link")</f>
        <v/>
      </c>
      <c r="C571" t="inlineStr">
        <is>
          <t>Python by Example</t>
        </is>
      </c>
    </row>
    <row r="572">
      <c r="A572" t="inlineStr">
        <is>
          <t>Building Image and File Upload Service With Python</t>
        </is>
      </c>
      <c r="B572">
        <f>HYPERLINK("https://www.youtube.com/watch?v=00bLHDtU7U4", "Link")</f>
        <v/>
      </c>
      <c r="C572" t="inlineStr">
        <is>
          <t>Python by Example</t>
        </is>
      </c>
    </row>
    <row r="573">
      <c r="A573" t="inlineStr">
        <is>
          <t>Writing a Python HTTP Server with Tornado (Explained with 4 Examples)</t>
        </is>
      </c>
      <c r="B573">
        <f>HYPERLINK("https://www.youtube.com/watch?v=DQNW9qhl4eA", "Link")</f>
        <v/>
      </c>
      <c r="C573" t="inlineStr">
        <is>
          <t>Python by Example</t>
        </is>
      </c>
    </row>
    <row r="574">
      <c r="A574" t="inlineStr">
        <is>
          <t>Reverse engineering Instagram in flight mode</t>
        </is>
      </c>
      <c r="B574">
        <f>HYPERLINK("https://www.youtube.com/watch?v=dVsDBUYA3_Y", "Link")</f>
        <v/>
      </c>
      <c r="C574" t="inlineStr">
        <is>
          <t>Reverse Engineering Series</t>
        </is>
      </c>
    </row>
    <row r="575">
      <c r="A575" t="inlineStr">
        <is>
          <t>Reverse engineering Instagram (UX)</t>
        </is>
      </c>
      <c r="B575">
        <f>HYPERLINK("https://www.youtube.com/watch?v=fyl6jHkfaec", "Link")</f>
        <v/>
      </c>
      <c r="C575" t="inlineStr">
        <is>
          <t>Reverse Engineering Series</t>
        </is>
      </c>
    </row>
    <row r="576">
      <c r="A576" t="inlineStr">
        <is>
          <t>YouTube User Experience (Reversed engineered)</t>
        </is>
      </c>
      <c r="B576">
        <f>HYPERLINK("https://www.youtube.com/watch?v=SOBuWS3g7ns", "Link")</f>
        <v/>
      </c>
      <c r="C576" t="inlineStr">
        <is>
          <t>Reverse Engineering Series</t>
        </is>
      </c>
    </row>
    <row r="577">
      <c r="A577" t="inlineStr">
        <is>
          <t>Reverse Engineering YouTube Watch Page</t>
        </is>
      </c>
      <c r="B577">
        <f>HYPERLINK("https://www.youtube.com/watch?v=uqY0RGGXAKk", "Link")</f>
        <v/>
      </c>
      <c r="C577" t="inlineStr">
        <is>
          <t>Reverse Engineering Series</t>
        </is>
      </c>
    </row>
    <row r="578">
      <c r="A578" t="inlineStr">
        <is>
          <t>Reverse Engineering Instagram feed</t>
        </is>
      </c>
      <c r="B578">
        <f>HYPERLINK("https://www.youtube.com/watch?v=Bfj6HiTXY4I", "Link")</f>
        <v/>
      </c>
      <c r="C578" t="inlineStr">
        <is>
          <t>Reverse Engineering Series</t>
        </is>
      </c>
    </row>
    <row r="579">
      <c r="A579" t="inlineStr">
        <is>
          <t>Reverse Engineering YouTube - Video Streaming</t>
        </is>
      </c>
      <c r="B579">
        <f>HYPERLINK("https://www.youtube.com/watch?v=hkP4_lbJtbY", "Link")</f>
        <v/>
      </c>
      <c r="C579" t="inlineStr">
        <is>
          <t>Reverse Engineering Series</t>
        </is>
      </c>
    </row>
    <row r="580">
      <c r="A580" t="inlineStr">
        <is>
          <t>Reverse Engineering Twitter</t>
        </is>
      </c>
      <c r="B580">
        <f>HYPERLINK("https://www.youtube.com/watch?v=igwG2_su-C0", "Link")</f>
        <v/>
      </c>
      <c r="C580" t="inlineStr">
        <is>
          <t>Reverse Engineering Series</t>
        </is>
      </c>
    </row>
    <row r="581">
      <c r="A581" t="inlineStr">
        <is>
          <t>REST API Pros and Cons (Explained by Example)</t>
        </is>
      </c>
      <c r="B581">
        <f>HYPERLINK("https://www.youtube.com/watch?v=M3XQ6yEC51Q", "Link")</f>
        <v/>
      </c>
      <c r="C581" t="inlineStr">
        <is>
          <t>Software Architecture</t>
        </is>
      </c>
    </row>
    <row r="582">
      <c r="A582" t="inlineStr">
        <is>
          <t>Publish-Subscribe Architecture (Explained by Example)</t>
        </is>
      </c>
      <c r="B582">
        <f>HYPERLINK("https://www.youtube.com/watch?v=O1PgqUqZKTA", "Link")</f>
        <v/>
      </c>
      <c r="C582" t="inlineStr">
        <is>
          <t>Software Architecture</t>
        </is>
      </c>
    </row>
    <row r="583">
      <c r="A583" t="inlineStr">
        <is>
          <t>Redis Crash Course</t>
        </is>
      </c>
      <c r="B583">
        <f>HYPERLINK("https://www.youtube.com/watch?v=sVCZo5B8ghE", "Link")</f>
        <v/>
      </c>
      <c r="C583" t="inlineStr">
        <is>
          <t>Software Architecture</t>
        </is>
      </c>
    </row>
    <row r="584">
      <c r="A584" t="inlineStr">
        <is>
          <t>Building a non-blocking multi-processes Web Server (Node JS fork example)</t>
        </is>
      </c>
      <c r="B584">
        <f>HYPERLINK("https://www.youtube.com/watch?v=hmTl5Y4ee_Y", "Link")</f>
        <v/>
      </c>
      <c r="C584" t="inlineStr">
        <is>
          <t>Software Architecture</t>
        </is>
      </c>
    </row>
    <row r="585">
      <c r="A585" t="inlineStr">
        <is>
          <t>GraphQL Crash Course</t>
        </is>
      </c>
      <c r="B585">
        <f>HYPERLINK("https://www.youtube.com/watch?v=fVmQCnQ_EPs", "Link")</f>
        <v/>
      </c>
      <c r="C585" t="inlineStr">
        <is>
          <t>Software Architecture</t>
        </is>
      </c>
    </row>
    <row r="586">
      <c r="A586" t="inlineStr">
        <is>
          <t>WebSockets Crash Course - Handshake, Use-cases, Pros &amp; Cons and more</t>
        </is>
      </c>
      <c r="B586">
        <f>HYPERLINK("https://www.youtube.com/watch?v=2Nt-ZrNP22A", "Link")</f>
        <v/>
      </c>
      <c r="C586" t="inlineStr">
        <is>
          <t>Software Architecture</t>
        </is>
      </c>
    </row>
    <row r="587">
      <c r="A587" t="inlineStr">
        <is>
          <t>What are web servers and how do they work (with examples httpd and nodejs)</t>
        </is>
      </c>
      <c r="B587">
        <f>HYPERLINK("https://www.youtube.com/watch?v=JhpUch6lWMw", "Link")</f>
        <v/>
      </c>
      <c r="C587" t="inlineStr">
        <is>
          <t>Software Architecture</t>
        </is>
      </c>
    </row>
    <row r="588">
      <c r="A588" t="inlineStr">
        <is>
          <t>RabbitMQ Crash Course</t>
        </is>
      </c>
      <c r="B588">
        <f>HYPERLINK("https://www.youtube.com/watch?v=Cie5v59mrTg", "Link")</f>
        <v/>
      </c>
      <c r="C588" t="inlineStr">
        <is>
          <t>Software Architecture</t>
        </is>
      </c>
    </row>
    <row r="589">
      <c r="A589" t="inlineStr">
        <is>
          <t>RabbitMQ Crash Course</t>
        </is>
      </c>
      <c r="B589">
        <f>HYPERLINK("https://www.youtube.com/watch?v=Cie5v59mrTg", "Link")</f>
        <v/>
      </c>
      <c r="C589" t="inlineStr">
        <is>
          <t>Software Architecture</t>
        </is>
      </c>
    </row>
    <row r="590">
      <c r="A590" t="inlineStr">
        <is>
          <t>Step by Step Sidecar Pattern Tutorial</t>
        </is>
      </c>
      <c r="B590">
        <f>HYPERLINK("https://www.youtube.com/watch?v=SwYGK--qqWM", "Link")</f>
        <v/>
      </c>
      <c r="C590" t="inlineStr">
        <is>
          <t>Software Architecture</t>
        </is>
      </c>
    </row>
    <row r="591">
      <c r="A591" t="inlineStr">
        <is>
          <t>Cross Origin Resource Sharing (Explained by Example)</t>
        </is>
      </c>
      <c r="B591">
        <f>HYPERLINK("https://www.youtube.com/watch?v=Ka8vG5miErk", "Link")</f>
        <v/>
      </c>
      <c r="C591" t="inlineStr">
        <is>
          <t>Software Architecture</t>
        </is>
      </c>
    </row>
    <row r="592">
      <c r="A592" t="inlineStr">
        <is>
          <t>Understanding State Transfer in REST (Explained by Example)</t>
        </is>
      </c>
      <c r="B592">
        <f>HYPERLINK("https://www.youtube.com/watch?v=EKCM1oQQrCM", "Link")</f>
        <v/>
      </c>
      <c r="C592" t="inlineStr">
        <is>
          <t>Software Architecture</t>
        </is>
      </c>
    </row>
    <row r="593">
      <c r="A593" t="inlineStr">
        <is>
          <t>Nodejs Express "Hello, World"</t>
        </is>
      </c>
      <c r="B593">
        <f>HYPERLINK("https://www.youtube.com/watch?v=gTGWXcRPpvE", "Link")</f>
        <v/>
      </c>
      <c r="C593" t="inlineStr">
        <is>
          <t>Software Architecture</t>
        </is>
      </c>
    </row>
    <row r="594">
      <c r="A594" t="inlineStr">
        <is>
          <t>Simple Object Access Protocol Pros and Cons (Explained by Example)</t>
        </is>
      </c>
      <c r="B594">
        <f>HYPERLINK("https://www.youtube.com/watch?v=it8ybkQuAh8", "Link")</f>
        <v/>
      </c>
      <c r="C594" t="inlineStr">
        <is>
          <t>Software Architecture</t>
        </is>
      </c>
    </row>
    <row r="595">
      <c r="A595" t="inlineStr">
        <is>
          <t>Difference between Client Polling vs Server Push in Notifications</t>
        </is>
      </c>
      <c r="B595">
        <f>HYPERLINK("https://www.youtube.com/watch?v=8D1NAezC-Dk", "Link")</f>
        <v/>
      </c>
      <c r="C595" t="inlineStr">
        <is>
          <t>Software Architecture</t>
        </is>
      </c>
    </row>
    <row r="596">
      <c r="A596" t="inlineStr">
        <is>
          <t>Canary Deployment (Explained by Example)</t>
        </is>
      </c>
      <c r="B596">
        <f>HYPERLINK("https://www.youtube.com/watch?v=3IJ5ko8jSIA", "Link")</f>
        <v/>
      </c>
      <c r="C596" t="inlineStr">
        <is>
          <t>Software Architecture</t>
        </is>
      </c>
    </row>
    <row r="597">
      <c r="A597" t="inlineStr">
        <is>
          <t>The evolution from virtual machines to containers</t>
        </is>
      </c>
      <c r="B597">
        <f>HYPERLINK("https://www.youtube.com/watch?v=8qU3hZOXlBE", "Link")</f>
        <v/>
      </c>
      <c r="C597" t="inlineStr">
        <is>
          <t>Software Architecture</t>
        </is>
      </c>
    </row>
    <row r="598">
      <c r="A598" t="inlineStr">
        <is>
          <t>The Benefits of the 3-Tier Architecture (e.g. REST API)</t>
        </is>
      </c>
      <c r="B598">
        <f>HYPERLINK("https://www.youtube.com/watch?v=1o7bB4hUPew", "Link")</f>
        <v/>
      </c>
      <c r="C598" t="inlineStr">
        <is>
          <t>Software Architecture</t>
        </is>
      </c>
    </row>
    <row r="599">
      <c r="A599" t="inlineStr">
        <is>
          <t>github REST API v3 Crash Course with Vanilla Javascript (No dependencies)</t>
        </is>
      </c>
      <c r="B599">
        <f>HYPERLINK("https://www.youtube.com/watch?v=5QlE6o-iYcE", "Link")</f>
        <v/>
      </c>
      <c r="C599" t="inlineStr">
        <is>
          <t>Software Architecture</t>
        </is>
      </c>
    </row>
    <row r="600">
      <c r="A600" t="inlineStr">
        <is>
          <t>Varnish - HTTP Accelerator Crash Course</t>
        </is>
      </c>
      <c r="B600">
        <f>HYPERLINK("https://www.youtube.com/watch?v=-cWs6eoyaLg", "Link")</f>
        <v/>
      </c>
      <c r="C600" t="inlineStr">
        <is>
          <t>Software Architecture</t>
        </is>
      </c>
    </row>
    <row r="601">
      <c r="A601" t="inlineStr">
        <is>
          <t>Blockchain proof of work Explained &amp; my opinion on this tech</t>
        </is>
      </c>
      <c r="B601">
        <f>HYPERLINK("https://www.youtube.com/watch?v=k2caqvBkYv8", "Link")</f>
        <v/>
      </c>
      <c r="C601" t="inlineStr">
        <is>
          <t>Software Architecture</t>
        </is>
      </c>
    </row>
    <row r="602">
      <c r="A602" t="inlineStr">
        <is>
          <t>Spin up a lightweight Nodejs docker container running your application</t>
        </is>
      </c>
      <c r="B602">
        <f>HYPERLINK("https://www.youtube.com/watch?v=vmSMrQ8Ev9w", "Link")</f>
        <v/>
      </c>
      <c r="C602" t="inlineStr">
        <is>
          <t>Software Architecture</t>
        </is>
      </c>
    </row>
    <row r="603">
      <c r="A603" t="inlineStr">
        <is>
          <t>Web-hooks Tutorial with Discord and Vanilla Javascript (fetch api)</t>
        </is>
      </c>
      <c r="B603">
        <f>HYPERLINK("https://www.youtube.com/watch?v=-4Lid7tBr6Y", "Link")</f>
        <v/>
      </c>
      <c r="C603" t="inlineStr">
        <is>
          <t>Software Architecture</t>
        </is>
      </c>
    </row>
    <row r="604">
      <c r="A604" t="inlineStr">
        <is>
          <t>What happens when type google.com into your browser address box and hit enter? (Detailed Analysis)</t>
        </is>
      </c>
      <c r="B604">
        <f>HYPERLINK("https://www.youtube.com/watch?v=dh406O2v_1c", "Link")</f>
        <v/>
      </c>
      <c r="C604" t="inlineStr">
        <is>
          <t>Software Architecture</t>
        </is>
      </c>
    </row>
    <row r="605">
      <c r="A605" t="inlineStr">
        <is>
          <t>gRPC Crash Course - Modes, Examples, Pros &amp; Cons and more</t>
        </is>
      </c>
      <c r="B605">
        <f>HYPERLINK("https://www.youtube.com/watch?v=Yw4rkaTc0f8", "Link")</f>
        <v/>
      </c>
      <c r="C605" t="inlineStr">
        <is>
          <t>Software Architecture</t>
        </is>
      </c>
    </row>
    <row r="606">
      <c r="A606" t="inlineStr">
        <is>
          <t>Step by Step Basic Microservices System (3 NodeJS + 1 Load Balancer containers) with Docker</t>
        </is>
      </c>
      <c r="B606">
        <f>HYPERLINK("https://www.youtube.com/watch?v=9sAg7RooEDc", "Link")</f>
        <v/>
      </c>
      <c r="C606" t="inlineStr">
        <is>
          <t>Software Architecture</t>
        </is>
      </c>
    </row>
    <row r="607">
      <c r="A607" t="inlineStr">
        <is>
          <t>Microservices Pros &amp; Cons (Explained by Example)</t>
        </is>
      </c>
      <c r="B607">
        <f>HYPERLINK("https://www.youtube.com/watch?v=T-m7ZFxeg1A", "Link")</f>
        <v/>
      </c>
      <c r="C607" t="inlineStr">
        <is>
          <t>Software Architecture</t>
        </is>
      </c>
    </row>
    <row r="608">
      <c r="A608" t="inlineStr">
        <is>
          <t>Sidecar Proxy Pros &amp; Cons (Explained by Example)</t>
        </is>
      </c>
      <c r="B608">
        <f>HYPERLINK("https://www.youtube.com/watch?v=g7WeY0DZNJ0", "Link")</f>
        <v/>
      </c>
      <c r="C608" t="inlineStr">
        <is>
          <t>Software Architecture</t>
        </is>
      </c>
    </row>
    <row r="609">
      <c r="A609" t="inlineStr">
        <is>
          <t>Setup Active-Passive Cluster with Keepalived &amp; HAProxy (Two raspberry pis)</t>
        </is>
      </c>
      <c r="B609">
        <f>HYPERLINK("https://www.youtube.com/watch?v=NizRDkTvxZo", "Link")</f>
        <v/>
      </c>
      <c r="C609" t="inlineStr">
        <is>
          <t>Software Architecture</t>
        </is>
      </c>
    </row>
    <row r="610">
      <c r="A610" t="inlineStr">
        <is>
          <t>Share Javascript code between Node JS and Browser (New at Node JS 13.x)</t>
        </is>
      </c>
      <c r="B610">
        <f>HYPERLINK("https://www.youtube.com/watch?v=qO53PbCUv34", "Link")</f>
        <v/>
      </c>
      <c r="C610" t="inlineStr">
        <is>
          <t>Software Architecture</t>
        </is>
      </c>
    </row>
    <row r="611">
      <c r="A611" t="inlineStr">
        <is>
          <t>Active-Active vs Active-Passive Cluster to Achieve High Availability in Scaling Systems</t>
        </is>
      </c>
      <c r="B611">
        <f>HYPERLINK("https://www.youtube.com/watch?v=d-Bfi5qywFo", "Link")</f>
        <v/>
      </c>
      <c r="C611" t="inlineStr">
        <is>
          <t>Software Architecture</t>
        </is>
      </c>
    </row>
    <row r="612">
      <c r="A612" t="inlineStr">
        <is>
          <t>What is On Demand TLS?</t>
        </is>
      </c>
      <c r="B612">
        <f>HYPERLINK("https://www.youtube.com/watch?v=JwQTBq3oivw", "Link")</f>
        <v/>
      </c>
      <c r="C612" t="inlineStr">
        <is>
          <t>Software Architecture</t>
        </is>
      </c>
    </row>
    <row r="613">
      <c r="A613" t="inlineStr">
        <is>
          <t>Multi-player System Game Design - Pros &amp; Cons of Proposed Designs &amp; System Design Interviews Advice</t>
        </is>
      </c>
      <c r="B613">
        <f>HYPERLINK("https://www.youtube.com/watch?v=vJ5cOfiJRgM", "Link")</f>
        <v/>
      </c>
      <c r="C613" t="inlineStr">
        <is>
          <t>Software Architecture</t>
        </is>
      </c>
    </row>
    <row r="614">
      <c r="A614" t="inlineStr">
        <is>
          <t>Proxy vs Reverse Proxy Server Explained</t>
        </is>
      </c>
      <c r="B614">
        <f>HYPERLINK("https://www.youtube.com/watch?v=SqqrOspasag", "Link")</f>
        <v/>
      </c>
      <c r="C614" t="inlineStr">
        <is>
          <t>Software Architecture</t>
        </is>
      </c>
    </row>
    <row r="615">
      <c r="A615" t="inlineStr">
        <is>
          <t>WhatsApp Limits Forwarding of Viral Messages</t>
        </is>
      </c>
      <c r="B615">
        <f>HYPERLINK("https://www.youtube.com/watch?v=v2whOJWJSiA", "Link")</f>
        <v/>
      </c>
      <c r="C615" t="inlineStr">
        <is>
          <t>Software Architecture</t>
        </is>
      </c>
    </row>
    <row r="616">
      <c r="A616" t="inlineStr">
        <is>
          <t>Asynchronous vs Multithreading and Multiprocessing Programming (The Main Difference)</t>
        </is>
      </c>
      <c r="B616">
        <f>HYPERLINK("https://www.youtube.com/watch?v=0vFgKr5bjWI", "Link")</f>
        <v/>
      </c>
      <c r="C616" t="inlineStr">
        <is>
          <t>Software Architecture</t>
        </is>
      </c>
    </row>
    <row r="617">
      <c r="A617" t="inlineStr">
        <is>
          <t>How End-to-End encryption Works?</t>
        </is>
      </c>
      <c r="B617">
        <f>HYPERLINK("https://www.youtube.com/watch?v=hwQbPgvEQyw", "Link")</f>
        <v/>
      </c>
      <c r="C617" t="inlineStr">
        <is>
          <t>Software Architecture</t>
        </is>
      </c>
    </row>
    <row r="618">
      <c r="A618" t="inlineStr">
        <is>
          <t>JSON Web Token with NodeJS &amp; Postgres Crash Course</t>
        </is>
      </c>
      <c r="B618">
        <f>HYPERLINK("https://www.youtube.com/watch?v=T0k-3Ze4NLo", "Link")</f>
        <v/>
      </c>
      <c r="C618" t="inlineStr">
        <is>
          <t>Software Architecture</t>
        </is>
      </c>
    </row>
    <row r="619">
      <c r="A619" t="inlineStr">
        <is>
          <t>When should you shard your database?</t>
        </is>
      </c>
      <c r="B619">
        <f>HYPERLINK("https://www.youtube.com/watch?v=iHNovZUZM3A", "Link")</f>
        <v/>
      </c>
      <c r="C619" t="inlineStr">
        <is>
          <t>Software Architecture</t>
        </is>
      </c>
    </row>
    <row r="620">
      <c r="A620" t="inlineStr">
        <is>
          <t>Should RabbitMQ Implement QUIC Protocol for their Channels Message Queue?</t>
        </is>
      </c>
      <c r="B620">
        <f>HYPERLINK("https://www.youtube.com/watch?v=4Z3MAsdrEi8", "Link")</f>
        <v/>
      </c>
      <c r="C620" t="inlineStr">
        <is>
          <t>Software Architecture</t>
        </is>
      </c>
    </row>
    <row r="621">
      <c r="A621" t="inlineStr">
        <is>
          <t>What is a Multitenancy Architecture and Why Is it becoming popular?</t>
        </is>
      </c>
      <c r="B621">
        <f>HYPERLINK("https://www.youtube.com/watch?v=x8vtmX4vF9I", "Link")</f>
        <v/>
      </c>
      <c r="C621" t="inlineStr">
        <is>
          <t>Software Architecture</t>
        </is>
      </c>
    </row>
    <row r="622">
      <c r="A622" t="inlineStr">
        <is>
          <t>What is Machine Learning? (Explained with Example - Occupancy Detection System HOV)</t>
        </is>
      </c>
      <c r="B622">
        <f>HYPERLINK("https://www.youtube.com/watch?v=gezpwfbUeUE", "Link")</f>
        <v/>
      </c>
      <c r="C622" t="inlineStr">
        <is>
          <t>Software Architecture</t>
        </is>
      </c>
    </row>
    <row r="623">
      <c r="A623" t="inlineStr">
        <is>
          <t>Scaling Websockets to Multiple Servers with HAProxy, Redis and Node JS - Group Chat Application</t>
        </is>
      </c>
      <c r="B623">
        <f>HYPERLINK("https://www.youtube.com/watch?v=gzIcGhJC8hA", "Link")</f>
        <v/>
      </c>
      <c r="C623" t="inlineStr">
        <is>
          <t>Software Architecture</t>
        </is>
      </c>
    </row>
    <row r="624">
      <c r="A624" t="inlineStr">
        <is>
          <t>Overengineering in Software</t>
        </is>
      </c>
      <c r="B624">
        <f>HYPERLINK("https://www.youtube.com/watch?v=HW1uha7h3dY", "Link")</f>
        <v/>
      </c>
      <c r="C624" t="inlineStr">
        <is>
          <t>Software Architecture</t>
        </is>
      </c>
    </row>
    <row r="625">
      <c r="A625" t="inlineStr">
        <is>
          <t>Server-Sent Events Crash Course</t>
        </is>
      </c>
      <c r="B625">
        <f>HYPERLINK("https://www.youtube.com/watch?v=4HlNv1qpZFY", "Link")</f>
        <v/>
      </c>
      <c r="C625" t="inlineStr">
        <is>
          <t>Software Architecture</t>
        </is>
      </c>
    </row>
    <row r="626">
      <c r="A626" t="inlineStr">
        <is>
          <t>WhatsApp handles 3 MILLION TCP Connections Per Server! How do they do it? Let us discuss</t>
        </is>
      </c>
      <c r="B626">
        <f>HYPERLINK("https://www.youtube.com/watch?v=vQ5o4wPvUXg", "Link")</f>
        <v/>
      </c>
      <c r="C626" t="inlineStr">
        <is>
          <t>Software Architecture</t>
        </is>
      </c>
    </row>
    <row r="627">
      <c r="A627" t="inlineStr">
        <is>
          <t>When Designing a Backend System Minimize the “What If” Questions</t>
        </is>
      </c>
      <c r="B627">
        <f>HYPERLINK("https://www.youtube.com/watch?v=1a7E0qh48gM", "Link")</f>
        <v/>
      </c>
      <c r="C627" t="inlineStr">
        <is>
          <t>Software Architecture</t>
        </is>
      </c>
    </row>
    <row r="628">
      <c r="A628" t="inlineStr">
        <is>
          <t>Is YAGNI (You aren’t gonna need it) Still Relevant in Backend Engineering System Design?</t>
        </is>
      </c>
      <c r="B628">
        <f>HYPERLINK("https://www.youtube.com/watch?v=zHSbMe15c2Q", "Link")</f>
        <v/>
      </c>
      <c r="C628" t="inlineStr">
        <is>
          <t>Software Architecture</t>
        </is>
      </c>
    </row>
    <row r="629">
      <c r="A629" t="inlineStr">
        <is>
          <t>REST API has a major limitation and Vulcain solves it, Let us discuss</t>
        </is>
      </c>
      <c r="B629">
        <f>HYPERLINK("https://www.youtube.com/watch?v=2tsRAcGac9U", "Link")</f>
        <v/>
      </c>
      <c r="C629" t="inlineStr">
        <is>
          <t>Software Architecture</t>
        </is>
      </c>
    </row>
    <row r="630">
      <c r="A630" t="inlineStr">
        <is>
          <t>Amazon Alexa is a Stateless Application, Here is Why</t>
        </is>
      </c>
      <c r="B630">
        <f>HYPERLINK("https://www.youtube.com/watch?v=zhwMv5RxGew", "Link")</f>
        <v/>
      </c>
      <c r="C630" t="inlineStr">
        <is>
          <t>Software Architecture</t>
        </is>
      </c>
    </row>
    <row r="631">
      <c r="A631" t="inlineStr">
        <is>
          <t>Learning at Home, Consistent Hashing, Empathy with Engineers and More - Software Chat</t>
        </is>
      </c>
      <c r="B631">
        <f>HYPERLINK("https://www.youtube.com/watch?v=6PrR6SW4QGM", "Link")</f>
        <v/>
      </c>
      <c r="C631" t="inlineStr">
        <is>
          <t>Software Chat</t>
        </is>
      </c>
    </row>
    <row r="632">
      <c r="A632" t="inlineStr">
        <is>
          <t>Copying and Pasting Code, Tutorial Hell, Frontend Frameworks, GitHub PR Trolling - Software Chat</t>
        </is>
      </c>
      <c r="B632">
        <f>HYPERLINK("https://www.youtube.com/watch?v=o4twb5KQRYo", "Link")</f>
        <v/>
      </c>
      <c r="C632" t="inlineStr">
        <is>
          <t>Software Chat</t>
        </is>
      </c>
    </row>
    <row r="633">
      <c r="A633" t="inlineStr">
        <is>
          <t>What is On Demand TLS?</t>
        </is>
      </c>
      <c r="B633">
        <f>HYPERLINK("https://www.youtube.com/watch?v=JwQTBq3oivw", "Link")</f>
        <v/>
      </c>
      <c r="C633" t="inlineStr">
        <is>
          <t>Software Chat</t>
        </is>
      </c>
    </row>
    <row r="634">
      <c r="A634" t="inlineStr">
        <is>
          <t>DevOps Explained</t>
        </is>
      </c>
      <c r="B634">
        <f>HYPERLINK("https://www.youtube.com/watch?v=qWe9YBKSoGQ", "Link")</f>
        <v/>
      </c>
      <c r="C634" t="inlineStr">
        <is>
          <t>Software Engineering Highlights</t>
        </is>
      </c>
    </row>
    <row r="635">
      <c r="A635" t="inlineStr">
        <is>
          <t>10 FrontEnd Performance Tips To Improve Your Application (Any Programming Language)</t>
        </is>
      </c>
      <c r="B635">
        <f>HYPERLINK("https://www.youtube.com/watch?v=mnuYVi5pcfQ", "Link")</f>
        <v/>
      </c>
      <c r="C635" t="inlineStr">
        <is>
          <t>Software Engineering Highlights</t>
        </is>
      </c>
    </row>
    <row r="636">
      <c r="A636" t="inlineStr">
        <is>
          <t>Agile vs Waterfall Software Development Methodologies Explained</t>
        </is>
      </c>
      <c r="B636">
        <f>HYPERLINK("https://www.youtube.com/watch?v=XGOxLyWFfl0", "Link")</f>
        <v/>
      </c>
      <c r="C636" t="inlineStr">
        <is>
          <t>Software Engineering Highlights</t>
        </is>
      </c>
    </row>
    <row r="637">
      <c r="A637" t="inlineStr">
        <is>
          <t>How Important are Algorithms and Data Structures in Backend Engineering?</t>
        </is>
      </c>
      <c r="B637">
        <f>HYPERLINK("https://www.youtube.com/watch?v=pG_twkFN6iE", "Link")</f>
        <v/>
      </c>
      <c r="C637" t="inlineStr">
        <is>
          <t>Software Engineering Highlights</t>
        </is>
      </c>
    </row>
    <row r="638">
      <c r="A638" t="inlineStr">
        <is>
          <t>My Preferred Method of Learning Backend Engineering Technologies</t>
        </is>
      </c>
      <c r="B638">
        <f>HYPERLINK("https://www.youtube.com/watch?v=4NsWnT_-FoE", "Link")</f>
        <v/>
      </c>
      <c r="C638" t="inlineStr">
        <is>
          <t>Software Engineering Highlights</t>
        </is>
      </c>
    </row>
    <row r="639">
      <c r="A639" t="inlineStr">
        <is>
          <t>Advice for Junior backend engineers who just started their new jobs in software companies</t>
        </is>
      </c>
      <c r="B639">
        <f>HYPERLINK("https://www.youtube.com/watch?v=V3C0VvNrFZ8", "Link")</f>
        <v/>
      </c>
      <c r="C639" t="inlineStr">
        <is>
          <t>Software Engineering Highlights</t>
        </is>
      </c>
    </row>
    <row r="640">
      <c r="A640" t="inlineStr">
        <is>
          <t>System Design in Software Engineering Is An Art</t>
        </is>
      </c>
      <c r="B640">
        <f>HYPERLINK("https://www.youtube.com/watch?v=rd1VmW7ItD4", "Link")</f>
        <v/>
      </c>
      <c r="C640" t="inlineStr">
        <is>
          <t>Software Engineering Highlights</t>
        </is>
      </c>
    </row>
    <row r="641">
      <c r="A641" t="inlineStr">
        <is>
          <t>Multi-player System Game Design - Pros &amp; Cons of Proposed Designs &amp; System Design Interviews Advice</t>
        </is>
      </c>
      <c r="B641">
        <f>HYPERLINK("https://www.youtube.com/watch?v=vJ5cOfiJRgM", "Link")</f>
        <v/>
      </c>
      <c r="C641" t="inlineStr">
        <is>
          <t>Software Engineering Highlights</t>
        </is>
      </c>
    </row>
    <row r="642">
      <c r="A642" t="inlineStr">
        <is>
          <t>How to Become a Good Backend Engineer (Fundamentals)</t>
        </is>
      </c>
      <c r="B642">
        <f>HYPERLINK("https://www.youtube.com/watch?v=V3ZPPPKEipA", "Link")</f>
        <v/>
      </c>
      <c r="C642" t="inlineStr">
        <is>
          <t>Software Engineering Highlights</t>
        </is>
      </c>
    </row>
    <row r="643">
      <c r="A643" t="inlineStr">
        <is>
          <t>Active-Active vs Active-Passive Cluster to Achieve High Availability in Scaling Systems</t>
        </is>
      </c>
      <c r="B643">
        <f>HYPERLINK("https://www.youtube.com/watch?v=d-Bfi5qywFo", "Link")</f>
        <v/>
      </c>
      <c r="C643" t="inlineStr">
        <is>
          <t>Software Engineering Highlights</t>
        </is>
      </c>
    </row>
    <row r="644">
      <c r="A644" t="inlineStr">
        <is>
          <t>Share Javascript code between Node JS and Browser (New at Node JS 13.x)</t>
        </is>
      </c>
      <c r="B644">
        <f>HYPERLINK("https://www.youtube.com/watch?v=qO53PbCUv34", "Link")</f>
        <v/>
      </c>
      <c r="C644" t="inlineStr">
        <is>
          <t>Software Engineering Highlights</t>
        </is>
      </c>
    </row>
    <row r="645">
      <c r="A645" t="inlineStr">
        <is>
          <t>SameSite Cookie Attribute Explained by Example (Strict, Lax, None &amp; No SameSite)</t>
        </is>
      </c>
      <c r="B645">
        <f>HYPERLINK("https://www.youtube.com/watch?v=aUF2QCEudPo", "Link")</f>
        <v/>
      </c>
      <c r="C645" t="inlineStr">
        <is>
          <t>Software Engineering Highlights</t>
        </is>
      </c>
    </row>
    <row r="646">
      <c r="A646" t="inlineStr">
        <is>
          <t>Microservices Pros &amp; Cons (Explained by Example)</t>
        </is>
      </c>
      <c r="B646">
        <f>HYPERLINK("https://www.youtube.com/watch?v=T-m7ZFxeg1A", "Link")</f>
        <v/>
      </c>
      <c r="C646" t="inlineStr">
        <is>
          <t>Software Engineering Highlights</t>
        </is>
      </c>
    </row>
    <row r="647">
      <c r="A647" t="inlineStr">
        <is>
          <t>gRPC Crash Course - Modes, Examples, Pros &amp; Cons and more</t>
        </is>
      </c>
      <c r="B647">
        <f>HYPERLINK("https://www.youtube.com/watch?v=Yw4rkaTc0f8", "Link")</f>
        <v/>
      </c>
      <c r="C647" t="inlineStr">
        <is>
          <t>Software Engineering Highlights</t>
        </is>
      </c>
    </row>
    <row r="648">
      <c r="A648" t="inlineStr">
        <is>
          <t>NginX Crash Course (Layer 4 &amp; Layer 7 Proxy, HTTPS, TLS 1.3, HTTP/2 &amp; More)</t>
        </is>
      </c>
      <c r="B648">
        <f>HYPERLINK("https://www.youtube.com/watch?v=WC2-hNNBWII", "Link")</f>
        <v/>
      </c>
      <c r="C648" t="inlineStr">
        <is>
          <t>Software Engineering Highlights</t>
        </is>
      </c>
    </row>
    <row r="649">
      <c r="A649" t="inlineStr">
        <is>
          <t>SameSite, Lax Cookies and Cross Site Request Forgery with example</t>
        </is>
      </c>
      <c r="B649">
        <f>HYPERLINK("https://www.youtube.com/watch?v=LjP-0d6-5Ew", "Link")</f>
        <v/>
      </c>
      <c r="C649" t="inlineStr">
        <is>
          <t>Software Engineering Highlights</t>
        </is>
      </c>
    </row>
    <row r="650">
      <c r="A650" t="inlineStr">
        <is>
          <t>Server Name Indication (SNI) (Explained by Example)</t>
        </is>
      </c>
      <c r="B650">
        <f>HYPERLINK("https://www.youtube.com/watch?v=t0zlO5-NWFU", "Link")</f>
        <v/>
      </c>
      <c r="C650" t="inlineStr">
        <is>
          <t>Software Engineering Highlights</t>
        </is>
      </c>
    </row>
    <row r="651">
      <c r="A651" t="inlineStr">
        <is>
          <t>Horizontal vs Vertical Database Partitioning</t>
        </is>
      </c>
      <c r="B651">
        <f>HYPERLINK("https://www.youtube.com/watch?v=QA25cMWp9Tk", "Link")</f>
        <v/>
      </c>
      <c r="C651" t="inlineStr">
        <is>
          <t>Software Engineering Highlights</t>
        </is>
      </c>
    </row>
    <row r="652">
      <c r="A652" t="inlineStr">
        <is>
          <t>What happens when type google.com into your browser address box and hit enter? (Detailed Analysis)</t>
        </is>
      </c>
      <c r="B652">
        <f>HYPERLINK("https://www.youtube.com/watch?v=dh406O2v_1c", "Link")</f>
        <v/>
      </c>
      <c r="C652" t="inlineStr">
        <is>
          <t>Software Engineering Highlights</t>
        </is>
      </c>
    </row>
    <row r="653">
      <c r="A653" t="inlineStr">
        <is>
          <t>Fail-over and High-Availability (Explained by Example)</t>
        </is>
      </c>
      <c r="B653">
        <f>HYPERLINK("https://www.youtube.com/watch?v=Zgy1miPsTNs", "Link")</f>
        <v/>
      </c>
      <c r="C653" t="inlineStr">
        <is>
          <t>Software Engineering Highlights</t>
        </is>
      </c>
    </row>
    <row r="654">
      <c r="A654" t="inlineStr">
        <is>
          <t>Synchronous vs Asynchronous Clients (TikTok vs Instagram Example)</t>
        </is>
      </c>
      <c r="B654">
        <f>HYPERLINK("https://www.youtube.com/watch?v=cHtKtfT-WSA", "Link")</f>
        <v/>
      </c>
      <c r="C654" t="inlineStr">
        <is>
          <t>Software Engineering Highlights</t>
        </is>
      </c>
    </row>
    <row r="655">
      <c r="A655" t="inlineStr">
        <is>
          <t>Beacon Web API (Explained by Example)</t>
        </is>
      </c>
      <c r="B655">
        <f>HYPERLINK("https://www.youtube.com/watch?v=-aGM4mfDX48", "Link")</f>
        <v/>
      </c>
      <c r="C655" t="inlineStr">
        <is>
          <t>Software Engineering Highlights</t>
        </is>
      </c>
    </row>
    <row r="656">
      <c r="A656" t="inlineStr">
        <is>
          <t>Getting Started with Jupyter Notebook 📒</t>
        </is>
      </c>
      <c r="B656">
        <f>HYPERLINK("https://www.youtube.com/watch?v=J9_oOHGzegk", "Link")</f>
        <v/>
      </c>
      <c r="C656" t="inlineStr">
        <is>
          <t>Software Engineering Highlights</t>
        </is>
      </c>
    </row>
    <row r="657">
      <c r="A657" t="inlineStr">
        <is>
          <t>HTTP Strict Transport Security (HSTS) and TLS Stripping Explained</t>
        </is>
      </c>
      <c r="B657">
        <f>HYPERLINK("https://www.youtube.com/watch?v=kYhMnw4aJTw", "Link")</f>
        <v/>
      </c>
      <c r="C657" t="inlineStr">
        <is>
          <t>Software Engineering Highlights</t>
        </is>
      </c>
    </row>
    <row r="658">
      <c r="A658" t="inlineStr">
        <is>
          <t>Web-hooks Tutorial with Discord and Vanilla Javascript (fetch api)</t>
        </is>
      </c>
      <c r="B658">
        <f>HYPERLINK("https://www.youtube.com/watch?v=-4Lid7tBr6Y", "Link")</f>
        <v/>
      </c>
      <c r="C658" t="inlineStr">
        <is>
          <t>Software Engineering Highlights</t>
        </is>
      </c>
    </row>
    <row r="659">
      <c r="A659" t="inlineStr">
        <is>
          <t>Database Sharding Crash Course (with Postgres examples)</t>
        </is>
      </c>
      <c r="B659">
        <f>HYPERLINK("https://www.youtube.com/watch?v=d1fXBLqnFvc", "Link")</f>
        <v/>
      </c>
      <c r="C659" t="inlineStr">
        <is>
          <t>Software Engineering Highlights</t>
        </is>
      </c>
    </row>
    <row r="660">
      <c r="A660" t="inlineStr">
        <is>
          <t>Blockchain proof of work Explained &amp; my opinion on this tech</t>
        </is>
      </c>
      <c r="B660">
        <f>HYPERLINK("https://www.youtube.com/watch?v=k2caqvBkYv8", "Link")</f>
        <v/>
      </c>
      <c r="C660" t="inlineStr">
        <is>
          <t>Software Engineering Highlights</t>
        </is>
      </c>
    </row>
    <row r="661">
      <c r="A661" t="inlineStr">
        <is>
          <t>Apache Kafka Crash Course</t>
        </is>
      </c>
      <c r="B661">
        <f>HYPERLINK("https://www.youtube.com/watch?v=R873BlNVUB4", "Link")</f>
        <v/>
      </c>
      <c r="C661" t="inlineStr">
        <is>
          <t>Software Engineering Highlights</t>
        </is>
      </c>
    </row>
    <row r="662">
      <c r="A662" t="inlineStr">
        <is>
          <t>github REST API v3 Crash Course with Vanilla Javascript (No dependencies)</t>
        </is>
      </c>
      <c r="B662">
        <f>HYPERLINK("https://www.youtube.com/watch?v=5QlE6o-iYcE", "Link")</f>
        <v/>
      </c>
      <c r="C662" t="inlineStr">
        <is>
          <t>Software Engineering Highlights</t>
        </is>
      </c>
    </row>
    <row r="663">
      <c r="A663" t="inlineStr">
        <is>
          <t>Load Balancer vs Reverse Proxy (Explained by Example)</t>
        </is>
      </c>
      <c r="B663">
        <f>HYPERLINK("https://www.youtube.com/watch?v=S8J2fkN2FeI", "Link")</f>
        <v/>
      </c>
      <c r="C663" t="inlineStr">
        <is>
          <t>Software Engineering Highlights</t>
        </is>
      </c>
    </row>
    <row r="664">
      <c r="A664" t="inlineStr">
        <is>
          <t>Setup a Web Server (NodeJS) to serve Simple HTML pages</t>
        </is>
      </c>
      <c r="B664">
        <f>HYPERLINK("https://www.youtube.com/watch?v=Gp-DXApv4x0", "Link")</f>
        <v/>
      </c>
      <c r="C664" t="inlineStr">
        <is>
          <t>Software Engineering Highlights</t>
        </is>
      </c>
    </row>
    <row r="665">
      <c r="A665" t="inlineStr">
        <is>
          <t>Relational Database Atomicity Explained By Example</t>
        </is>
      </c>
      <c r="B665">
        <f>HYPERLINK("https://www.youtube.com/watch?v=6vqzOjfZDco", "Link")</f>
        <v/>
      </c>
      <c r="C665" t="inlineStr">
        <is>
          <t>Software Engineering Highlights</t>
        </is>
      </c>
    </row>
    <row r="666">
      <c r="A666" t="inlineStr">
        <is>
          <t>C# by Example Crash Course</t>
        </is>
      </c>
      <c r="B666">
        <f>HYPERLINK("https://www.youtube.com/watch?v=whuccl2FNiI", "Link")</f>
        <v/>
      </c>
      <c r="C666" t="inlineStr">
        <is>
          <t>Software Engineering Highlights</t>
        </is>
      </c>
    </row>
    <row r="667">
      <c r="A667" t="inlineStr">
        <is>
          <t>Building a non-blocking multi-processes Web Server (Node JS fork example)</t>
        </is>
      </c>
      <c r="B667">
        <f>HYPERLINK("https://www.youtube.com/watch?v=hmTl5Y4ee_Y", "Link")</f>
        <v/>
      </c>
      <c r="C667" t="inlineStr">
        <is>
          <t>Software Engineering Highlights</t>
        </is>
      </c>
    </row>
    <row r="668">
      <c r="A668" t="inlineStr">
        <is>
          <t>Spinning MongoDB, MongoShell and Mongo GUI with Docker</t>
        </is>
      </c>
      <c r="B668">
        <f>HYPERLINK("https://www.youtube.com/watch?v=DzyC8lqbjC8", "Link")</f>
        <v/>
      </c>
      <c r="C668" t="inlineStr">
        <is>
          <t>Software Engineering Highlights</t>
        </is>
      </c>
    </row>
    <row r="669">
      <c r="A669" t="inlineStr">
        <is>
          <t>GraphQL Crash Course</t>
        </is>
      </c>
      <c r="B669">
        <f>HYPERLINK("https://www.youtube.com/watch?v=fVmQCnQ_EPs", "Link")</f>
        <v/>
      </c>
      <c r="C669" t="inlineStr">
        <is>
          <t>Software Engineering Highlights</t>
        </is>
      </c>
    </row>
    <row r="670">
      <c r="A670" t="inlineStr">
        <is>
          <t>Getting started with Caddy the HTTPS Web Server from scratch</t>
        </is>
      </c>
      <c r="B670">
        <f>HYPERLINK("https://www.youtube.com/watch?v=t4naLFSlBpQ", "Link")</f>
        <v/>
      </c>
      <c r="C670" t="inlineStr">
        <is>
          <t>Software Engineering Highlights</t>
        </is>
      </c>
    </row>
    <row r="671">
      <c r="A671" t="inlineStr">
        <is>
          <t>Relational Database ACID Transactions (Explained by Example)</t>
        </is>
      </c>
      <c r="B671">
        <f>HYPERLINK("https://www.youtube.com/watch?v=pomxJOFVcQs", "Link")</f>
        <v/>
      </c>
      <c r="C671" t="inlineStr">
        <is>
          <t>Software Engineering Highlights</t>
        </is>
      </c>
    </row>
    <row r="672">
      <c r="A672" t="inlineStr">
        <is>
          <t>Building a Command Line Utility with Javascript</t>
        </is>
      </c>
      <c r="B672">
        <f>HYPERLINK("https://www.youtube.com/watch?v=e1KJ47tyCso", "Link")</f>
        <v/>
      </c>
      <c r="C672" t="inlineStr">
        <is>
          <t>Software Engineering Highlights</t>
        </is>
      </c>
    </row>
    <row r="673">
      <c r="A673" t="inlineStr">
        <is>
          <t>WebSockets Crash Course - Handshake, Use-cases, Pros &amp; Cons and more</t>
        </is>
      </c>
      <c r="B673">
        <f>HYPERLINK("https://www.youtube.com/watch?v=2Nt-ZrNP22A", "Link")</f>
        <v/>
      </c>
      <c r="C673" t="inlineStr">
        <is>
          <t>Software Engineering Highlights</t>
        </is>
      </c>
    </row>
    <row r="674">
      <c r="A674" t="inlineStr">
        <is>
          <t>SSL/TLS Termination, TLS Forward Proxy Pros and Cons</t>
        </is>
      </c>
      <c r="B674">
        <f>HYPERLINK("https://www.youtube.com/watch?v=H0bkLsUe3no", "Link")</f>
        <v/>
      </c>
      <c r="C674" t="inlineStr">
        <is>
          <t>Software Engineering Highlights</t>
        </is>
      </c>
    </row>
    <row r="675">
      <c r="A675" t="inlineStr">
        <is>
          <t>How Un-deletable Zombie Cookies work (with implementation example)</t>
        </is>
      </c>
      <c r="B675">
        <f>HYPERLINK("https://www.youtube.com/watch?v=lq6ZimHh-j4", "Link")</f>
        <v/>
      </c>
      <c r="C675" t="inlineStr">
        <is>
          <t>Software Engineering Highlights</t>
        </is>
      </c>
    </row>
    <row r="676">
      <c r="A676" t="inlineStr">
        <is>
          <t>REST API Pros and Cons (Explained by Example)</t>
        </is>
      </c>
      <c r="B676">
        <f>HYPERLINK("https://www.youtube.com/watch?v=M3XQ6yEC51Q", "Link")</f>
        <v/>
      </c>
      <c r="C676" t="inlineStr">
        <is>
          <t>Software Engineering Highlights</t>
        </is>
      </c>
    </row>
    <row r="677">
      <c r="A677" t="inlineStr">
        <is>
          <t>What are web servers and how do they work (with examples httpd and nodejs)</t>
        </is>
      </c>
      <c r="B677">
        <f>HYPERLINK("https://www.youtube.com/watch?v=JhpUch6lWMw", "Link")</f>
        <v/>
      </c>
      <c r="C677" t="inlineStr">
        <is>
          <t>Software Engineering Highlights</t>
        </is>
      </c>
    </row>
    <row r="678">
      <c r="A678" t="inlineStr">
        <is>
          <t>Load balancing in Layer 4 vs Layer 7 with HAPROXY Examples</t>
        </is>
      </c>
      <c r="B678">
        <f>HYPERLINK("https://www.youtube.com/watch?v=aKMLgFVxZYk", "Link")</f>
        <v/>
      </c>
      <c r="C678" t="inlineStr">
        <is>
          <t>Software Engineering Highlights</t>
        </is>
      </c>
    </row>
    <row r="679">
      <c r="A679" t="inlineStr">
        <is>
          <t>What is an HTTP Proxy? (Transparent, HTTP and Service Mesh Proxy examples)</t>
        </is>
      </c>
      <c r="B679">
        <f>HYPERLINK("https://www.youtube.com/watch?v=x4E4mbobGEc", "Link")</f>
        <v/>
      </c>
      <c r="C679" t="inlineStr">
        <is>
          <t>Software Engineering Highlights</t>
        </is>
      </c>
    </row>
    <row r="680">
      <c r="A680" t="inlineStr">
        <is>
          <t>How public WIFI can be sniffed?</t>
        </is>
      </c>
      <c r="B680">
        <f>HYPERLINK("https://www.youtube.com/watch?v=ECukPUUK_74", "Link")</f>
        <v/>
      </c>
      <c r="C680" t="inlineStr">
        <is>
          <t>Software Engineering Highlights</t>
        </is>
      </c>
    </row>
    <row r="681">
      <c r="A681" t="inlineStr">
        <is>
          <t>Hyper Text Transfer Protocol Crash Course - HTTP 1.0, 1.1, HTTP/2, HTTP/3</t>
        </is>
      </c>
      <c r="B681">
        <f>HYPERLINK("https://www.youtube.com/watch?v=0OrmKCB0UrQ", "Link")</f>
        <v/>
      </c>
      <c r="C681" t="inlineStr">
        <is>
          <t>Software Engineering Highlights</t>
        </is>
      </c>
    </row>
    <row r="682">
      <c r="A682" t="inlineStr">
        <is>
          <t>Examples of Stateful vs Stateless web applications with Python</t>
        </is>
      </c>
      <c r="B682">
        <f>HYPERLINK("https://www.youtube.com/watch?v=nhwZn6v5vT0", "Link")</f>
        <v/>
      </c>
      <c r="C682" t="inlineStr">
        <is>
          <t>Software Engineering Highlights</t>
        </is>
      </c>
    </row>
    <row r="683">
      <c r="A683" t="inlineStr">
        <is>
          <t>Port forwarding with NAT and iptables (transparent proxying) - “Run” your webapp on port 80</t>
        </is>
      </c>
      <c r="B683">
        <f>HYPERLINK("https://www.youtube.com/watch?v=uuWzk8U4dJE", "Link")</f>
        <v/>
      </c>
      <c r="C683" t="inlineStr">
        <is>
          <t>Software Engineering Highlights</t>
        </is>
      </c>
    </row>
    <row r="684">
      <c r="A684" t="inlineStr">
        <is>
          <t>Spin up a Postgres Instance &amp; PGADMIN with Docker</t>
        </is>
      </c>
      <c r="B684">
        <f>HYPERLINK("https://www.youtube.com/watch?v=3v5VLS-oWKs", "Link")</f>
        <v/>
      </c>
      <c r="C684" t="inlineStr">
        <is>
          <t>Software Engineering by Example</t>
        </is>
      </c>
    </row>
    <row r="685">
      <c r="A685" t="inlineStr">
        <is>
          <t>The good, the bad &amp; the ugly of WebSockets</t>
        </is>
      </c>
      <c r="B685">
        <f>HYPERLINK("https://www.youtube.com/watch?v=DFlgyrP5HMY", "Link")</f>
        <v/>
      </c>
      <c r="C685" t="inlineStr">
        <is>
          <t>Software Engineering by Example</t>
        </is>
      </c>
    </row>
    <row r="686">
      <c r="A686" t="inlineStr">
        <is>
          <t>Building TCP &amp; UDP Servers with Node JS</t>
        </is>
      </c>
      <c r="B686">
        <f>HYPERLINK("https://www.youtube.com/watch?v=1acKGwbby-E", "Link")</f>
        <v/>
      </c>
      <c r="C686" t="inlineStr">
        <is>
          <t>Software Engineering by Example</t>
        </is>
      </c>
    </row>
    <row r="687">
      <c r="A687" t="inlineStr">
        <is>
          <t>How IndexedDB Works?</t>
        </is>
      </c>
      <c r="B687">
        <f>HYPERLINK("https://www.youtube.com/watch?v=SB4vdkieqiI", "Link")</f>
        <v/>
      </c>
      <c r="C687" t="inlineStr">
        <is>
          <t>Software Engineering by Example</t>
        </is>
      </c>
    </row>
    <row r="688">
      <c r="A688" t="inlineStr">
        <is>
          <t>What is Layer 4 Load Balancer?</t>
        </is>
      </c>
      <c r="B688">
        <f>HYPERLINK("https://www.youtube.com/watch?v=CKrR-pQqtGg", "Link")</f>
        <v/>
      </c>
      <c r="C688" t="inlineStr">
        <is>
          <t>Software Engineering by Example</t>
        </is>
      </c>
    </row>
    <row r="689">
      <c r="A689" t="inlineStr">
        <is>
          <t>What is Layer 7 Load Balancer?</t>
        </is>
      </c>
      <c r="B689">
        <f>HYPERLINK("https://www.youtube.com/watch?v=LjC-pXALyLM", "Link")</f>
        <v/>
      </c>
      <c r="C689" t="inlineStr">
        <is>
          <t>Software Engineering by Example</t>
        </is>
      </c>
    </row>
    <row r="690">
      <c r="A690" t="inlineStr">
        <is>
          <t>gitHub Authorization REST API</t>
        </is>
      </c>
      <c r="B690">
        <f>HYPERLINK("https://www.youtube.com/watch?v=8EjSLjHhsIQ", "Link")</f>
        <v/>
      </c>
      <c r="C690" t="inlineStr">
        <is>
          <t>Software Engineering by Example</t>
        </is>
      </c>
    </row>
    <row r="691">
      <c r="A691" t="inlineStr">
        <is>
          <t>How an HTTP Proxy works and How to Build one? (Node JS)</t>
        </is>
      </c>
      <c r="B691">
        <f>HYPERLINK("https://www.youtube.com/watch?v=KOibBdrdyY0", "Link")</f>
        <v/>
      </c>
      <c r="C691" t="inlineStr">
        <is>
          <t>Software Engineering by Example</t>
        </is>
      </c>
    </row>
    <row r="692">
      <c r="A692" t="inlineStr">
        <is>
          <t>Publish Subscribe In Redis</t>
        </is>
      </c>
      <c r="B692">
        <f>HYPERLINK("https://www.youtube.com/watch?v=UaKqUgMLus4", "Link")</f>
        <v/>
      </c>
      <c r="C692" t="inlineStr">
        <is>
          <t>Software Engineering by Example</t>
        </is>
      </c>
    </row>
    <row r="693">
      <c r="A693" t="inlineStr">
        <is>
          <t>Redis Networking Transport Protocol</t>
        </is>
      </c>
      <c r="B693">
        <f>HYPERLINK("https://www.youtube.com/watch?v=4wwoAzkEBmE", "Link")</f>
        <v/>
      </c>
      <c r="C693" t="inlineStr">
        <is>
          <t>Software Engineering by Example</t>
        </is>
      </c>
    </row>
    <row r="694">
      <c r="A694" t="inlineStr">
        <is>
          <t>Spin up Redis on Docker and learn basic commands</t>
        </is>
      </c>
      <c r="B694">
        <f>HYPERLINK("https://www.youtube.com/watch?v=ZkwKyUZWkp4", "Link")</f>
        <v/>
      </c>
      <c r="C694" t="inlineStr">
        <is>
          <t>Software Engineering by Example</t>
        </is>
      </c>
    </row>
    <row r="695">
      <c r="A695" t="inlineStr">
        <is>
          <t>How HTTPS Work?</t>
        </is>
      </c>
      <c r="B695">
        <f>HYPERLINK("https://www.youtube.com/watch?v=clK8Wf4-F5k", "Link")</f>
        <v/>
      </c>
      <c r="C695" t="inlineStr">
        <is>
          <t>Software Engineering by Example</t>
        </is>
      </c>
    </row>
    <row r="696">
      <c r="A696" t="inlineStr">
        <is>
          <t>Spin up Kafka Broker and Zookeeper on Docker</t>
        </is>
      </c>
      <c r="B696">
        <f>HYPERLINK("https://www.youtube.com/watch?v=HX9RsIQktuQ", "Link")</f>
        <v/>
      </c>
      <c r="C696" t="inlineStr">
        <is>
          <t>Software Engineering by Example</t>
        </is>
      </c>
    </row>
    <row r="697">
      <c r="A697" t="inlineStr">
        <is>
          <t>Spin up RabbitMQ on Docker</t>
        </is>
      </c>
      <c r="B697">
        <f>HYPERLINK("https://www.youtube.com/watch?v=CNipJ0Z5qA0", "Link")</f>
        <v/>
      </c>
      <c r="C697" t="inlineStr">
        <is>
          <t>Software Engineering by Example</t>
        </is>
      </c>
    </row>
    <row r="698">
      <c r="A698" t="inlineStr">
        <is>
          <t>Port forwarding with DNAT and Iptables</t>
        </is>
      </c>
      <c r="B698">
        <f>HYPERLINK("https://www.youtube.com/watch?v=BMTaucJYe6Q", "Link")</f>
        <v/>
      </c>
      <c r="C698" t="inlineStr">
        <is>
          <t>Software Engineering by Example</t>
        </is>
      </c>
    </row>
    <row r="699">
      <c r="A699" t="inlineStr">
        <is>
          <t>The Huge Flaw HTTP 1.0 Had...</t>
        </is>
      </c>
      <c r="B699">
        <f>HYPERLINK("https://www.youtube.com/watch?v=hadVnnXHcOo", "Link")</f>
        <v/>
      </c>
      <c r="C699" t="inlineStr">
        <is>
          <t>Software Engineering by Example</t>
        </is>
      </c>
    </row>
    <row r="700">
      <c r="A700" t="inlineStr">
        <is>
          <t>The Bare-Bones of a Service Mesh Proxy</t>
        </is>
      </c>
      <c r="B700">
        <f>HYPERLINK("https://www.youtube.com/watch?v=cp3Ku1XeOn8", "Link")</f>
        <v/>
      </c>
      <c r="C700" t="inlineStr">
        <is>
          <t>Software Engineering by Example</t>
        </is>
      </c>
    </row>
    <row r="701">
      <c r="A701" t="inlineStr">
        <is>
          <t>HSTS - HTTP Strict Transport Security - Limitations</t>
        </is>
      </c>
      <c r="B701">
        <f>HYPERLINK("https://www.youtube.com/watch?v=dhul9MgS12U", "Link")</f>
        <v/>
      </c>
      <c r="C701" t="inlineStr">
        <is>
          <t>Software Engineering by Example</t>
        </is>
      </c>
    </row>
    <row r="702">
      <c r="A702" t="inlineStr">
        <is>
          <t>Hosting 3 WebSites on one IP Address with SNI and HAProxy</t>
        </is>
      </c>
      <c r="B702">
        <f>HYPERLINK("https://www.youtube.com/watch?v=CxamHNc3U4A", "Link")</f>
        <v/>
      </c>
      <c r="C702" t="inlineStr">
        <is>
          <t>Software Engineering by Example</t>
        </is>
      </c>
    </row>
    <row r="703">
      <c r="A703" t="inlineStr">
        <is>
          <t>SameSite, Lax Cookies and Cross Site Request Forgery with example</t>
        </is>
      </c>
      <c r="B703">
        <f>HYPERLINK("https://www.youtube.com/watch?v=LjP-0d6-5Ew", "Link")</f>
        <v/>
      </c>
      <c r="C703" t="inlineStr">
        <is>
          <t>Software Engineering by Example</t>
        </is>
      </c>
    </row>
    <row r="704">
      <c r="A704" t="inlineStr">
        <is>
          <t>When to use GraphQL over REST?</t>
        </is>
      </c>
      <c r="B704">
        <f>HYPERLINK("https://www.youtube.com/watch?v=J5NkUQ7XRYA", "Link")</f>
        <v/>
      </c>
      <c r="C704" t="inlineStr">
        <is>
          <t>Software Engineering by Example</t>
        </is>
      </c>
    </row>
    <row r="705">
      <c r="A705" t="inlineStr">
        <is>
          <t>When do I Monetize My Personal Brand?</t>
        </is>
      </c>
      <c r="B705">
        <f>HYPERLINK("https://www.youtube.com/watch?v=VPjnrkeJMRw", "Link")</f>
        <v/>
      </c>
      <c r="C705" t="inlineStr">
        <is>
          <t>Software Engineering by Example</t>
        </is>
      </c>
    </row>
    <row r="706">
      <c r="A706" t="inlineStr">
        <is>
          <t>The problem with error management in GraphQL</t>
        </is>
      </c>
      <c r="B706">
        <f>HYPERLINK("https://www.youtube.com/watch?v=EjTFlaFSwro", "Link")</f>
        <v/>
      </c>
      <c r="C706" t="inlineStr">
        <is>
          <t>Software Engineering by Example</t>
        </is>
      </c>
    </row>
    <row r="707">
      <c r="A707" t="inlineStr">
        <is>
          <t>What is a Database transaction?</t>
        </is>
      </c>
      <c r="B707">
        <f>HYPERLINK("https://www.youtube.com/watch?v=P80Js_qClUE", "Link")</f>
        <v/>
      </c>
      <c r="C707" t="inlineStr">
        <is>
          <t>Software Engineering by Example</t>
        </is>
      </c>
    </row>
    <row r="708">
      <c r="A708" t="inlineStr">
        <is>
          <t>SNI Limitation and Invention of ESNI</t>
        </is>
      </c>
      <c r="B708">
        <f>HYPERLINK("https://www.youtube.com/watch?v=NMePCdDfUIA", "Link")</f>
        <v/>
      </c>
      <c r="C708" t="inlineStr">
        <is>
          <t>Software Engineering by Example</t>
        </is>
      </c>
    </row>
    <row r="709">
      <c r="A709" t="inlineStr">
        <is>
          <t>The basic components of RabbitMQ</t>
        </is>
      </c>
      <c r="B709">
        <f>HYPERLINK("https://www.youtube.com/watch?v=uIx_3EGu9FU", "Link")</f>
        <v/>
      </c>
      <c r="C709" t="inlineStr">
        <is>
          <t>Software Engineering by Example</t>
        </is>
      </c>
    </row>
    <row r="710">
      <c r="A710" t="inlineStr">
        <is>
          <t>NginX as a Layer 7 Proxy</t>
        </is>
      </c>
      <c r="B710">
        <f>HYPERLINK("https://www.youtube.com/watch?v=rYqmshzB8rc", "Link")</f>
        <v/>
      </c>
      <c r="C710" t="inlineStr">
        <is>
          <t>Software Engineering by Example</t>
        </is>
      </c>
    </row>
    <row r="711">
      <c r="A711" t="inlineStr">
        <is>
          <t>Vulnerbility Based Denial of Service Attack Explained</t>
        </is>
      </c>
      <c r="B711">
        <f>HYPERLINK("https://www.youtube.com/watch?v=NLChKMNyLhc", "Link")</f>
        <v/>
      </c>
      <c r="C711" t="inlineStr">
        <is>
          <t>Software Engineering by Example</t>
        </is>
      </c>
    </row>
    <row r="712">
      <c r="A712" t="inlineStr">
        <is>
          <t>Blocking Single Threaded Web Server</t>
        </is>
      </c>
      <c r="B712">
        <f>HYPERLINK("https://www.youtube.com/watch?v=Jznz6pYFT30", "Link")</f>
        <v/>
      </c>
      <c r="C712" t="inlineStr">
        <is>
          <t>Software Engineering by Example</t>
        </is>
      </c>
    </row>
    <row r="713">
      <c r="A713" t="inlineStr">
        <is>
          <t>How do Browsers Force HTTPS with HSTS and How it can prevent SSL Stripping?</t>
        </is>
      </c>
      <c r="B713">
        <f>HYPERLINK("https://www.youtube.com/watch?v=BB2s8K2fWeA", "Link")</f>
        <v/>
      </c>
      <c r="C713" t="inlineStr">
        <is>
          <t>Software Engineering by Example</t>
        </is>
      </c>
    </row>
    <row r="714">
      <c r="A714" t="inlineStr">
        <is>
          <t>How HAProxy acts as TCP Proxy &amp; HTTP Proxy Layer 4 vs Layer 7</t>
        </is>
      </c>
      <c r="B714">
        <f>HYPERLINK("https://www.youtube.com/watch?v=ibnUI-amsj8", "Link")</f>
        <v/>
      </c>
      <c r="C714" t="inlineStr">
        <is>
          <t>Software Engineering by Example</t>
        </is>
      </c>
    </row>
    <row r="715">
      <c r="A715" t="inlineStr">
        <is>
          <t>Layer 4 Proxying in NginX</t>
        </is>
      </c>
      <c r="B715">
        <f>HYPERLINK("https://www.youtube.com/watch?v=K2kVi8m38OY", "Link")</f>
        <v/>
      </c>
      <c r="C715" t="inlineStr">
        <is>
          <t>Software Engineering by Example</t>
        </is>
      </c>
    </row>
    <row r="716">
      <c r="A716" t="inlineStr">
        <is>
          <t>Row-Level Database Locks Explained - (Read vs Exclusive)</t>
        </is>
      </c>
      <c r="B716">
        <f>HYPERLINK("https://www.youtube.com/watch?v=nuBi2XbHH18", "Link")</f>
        <v/>
      </c>
      <c r="C716" t="inlineStr">
        <is>
          <t>Software Engineering by Example</t>
        </is>
      </c>
    </row>
    <row r="717">
      <c r="A717" t="inlineStr">
        <is>
          <t>What is SSL Stripping?</t>
        </is>
      </c>
      <c r="B717">
        <f>HYPERLINK("https://www.youtube.com/watch?v=99YNg8UAesI", "Link")</f>
        <v/>
      </c>
      <c r="C717" t="inlineStr">
        <is>
          <t>Software Engineering by Example</t>
        </is>
      </c>
    </row>
    <row r="718">
      <c r="A718" t="inlineStr">
        <is>
          <t>Why Browsers have 6 active TCP Connections for each website?</t>
        </is>
      </c>
      <c r="B718">
        <f>HYPERLINK("https://www.youtube.com/watch?v=Xkr2nm6UPN8", "Link")</f>
        <v/>
      </c>
      <c r="C718" t="inlineStr">
        <is>
          <t>Software Engineering by Example</t>
        </is>
      </c>
    </row>
    <row r="719">
      <c r="A719" t="inlineStr">
        <is>
          <t>This is why gRPC was invented</t>
        </is>
      </c>
      <c r="B719">
        <f>HYPERLINK("https://www.youtube.com/watch?v=u4LWEXDP7_M", "Link")</f>
        <v/>
      </c>
      <c r="C719" t="inlineStr">
        <is>
          <t>Software Engineering by Example</t>
        </is>
      </c>
    </row>
    <row r="720">
      <c r="A720" t="inlineStr">
        <is>
          <t>gRPC - The good, the bad and the ugly</t>
        </is>
      </c>
      <c r="B720">
        <f>HYPERLINK("https://www.youtube.com/watch?v=X9N2MP7D6i0", "Link")</f>
        <v/>
      </c>
      <c r="C720" t="inlineStr">
        <is>
          <t>Software Engineering by Example</t>
        </is>
      </c>
    </row>
    <row r="721">
      <c r="A721" t="inlineStr">
        <is>
          <t>Will the New Chrome version 80 finally end Cross-Site Request forgery?</t>
        </is>
      </c>
      <c r="B721">
        <f>HYPERLINK("https://www.youtube.com/watch?v=ULKEr8Bdjlc", "Link")</f>
        <v/>
      </c>
      <c r="C721" t="inlineStr">
        <is>
          <t>Software News</t>
        </is>
      </c>
    </row>
    <row r="722">
      <c r="A722" t="inlineStr">
        <is>
          <t>PostgreSQL 12 Top Features Explained</t>
        </is>
      </c>
      <c r="B722">
        <f>HYPERLINK("https://www.youtube.com/watch?v=PfbzNdrecv4", "Link")</f>
        <v/>
      </c>
      <c r="C722" t="inlineStr">
        <is>
          <t>Software News</t>
        </is>
      </c>
    </row>
    <row r="723">
      <c r="A723" t="inlineStr">
        <is>
          <t>Google blocks Embedded browsers sign ins to avoid MITM phishing attacks</t>
        </is>
      </c>
      <c r="B723">
        <f>HYPERLINK("https://www.youtube.com/watch?v=hVMyRzINrWw", "Link")</f>
        <v/>
      </c>
      <c r="C723" t="inlineStr">
        <is>
          <t>Software News</t>
        </is>
      </c>
    </row>
    <row r="724">
      <c r="A724" t="inlineStr">
        <is>
          <t>Node JS fixes an HTTP Request Smuggling vulnerability</t>
        </is>
      </c>
      <c r="B724">
        <f>HYPERLINK("https://www.youtube.com/watch?v=h1TZpWbucj0", "Link")</f>
        <v/>
      </c>
      <c r="C724" t="inlineStr">
        <is>
          <t>Software News</t>
        </is>
      </c>
    </row>
    <row r="725">
      <c r="A725" t="inlineStr">
        <is>
          <t>Envoy fixes a critical security bug related to HTTP headers with whitespaces</t>
        </is>
      </c>
      <c r="B725">
        <f>HYPERLINK("https://www.youtube.com/watch?v=RNloSI2yLp4", "Link")</f>
        <v/>
      </c>
      <c r="C725" t="inlineStr">
        <is>
          <t>Software News</t>
        </is>
      </c>
    </row>
    <row r="726">
      <c r="A726" t="inlineStr">
        <is>
          <t>Firefox deprecates support for TLS 1.0 and 1.1 ( THIS IS GREAT! BUT .... )</t>
        </is>
      </c>
      <c r="B726">
        <f>HYPERLINK("https://www.youtube.com/watch?v=grVVuGnN9IE", "Link")</f>
        <v/>
      </c>
      <c r="C726" t="inlineStr">
        <is>
          <t>Software News</t>
        </is>
      </c>
    </row>
    <row r="727">
      <c r="A727" t="inlineStr">
        <is>
          <t>I'm in love with these new Javascript features - Javascript Optional Chaining and nullish coalescing</t>
        </is>
      </c>
      <c r="B727">
        <f>HYPERLINK("https://www.youtube.com/watch?v=m5JPbz2Nrxg", "Link")</f>
        <v/>
      </c>
      <c r="C727" t="inlineStr">
        <is>
          <t>Software News</t>
        </is>
      </c>
    </row>
    <row r="728">
      <c r="A728" t="inlineStr">
        <is>
          <t>Firefox fixes a bug that prevented users from signing into the Royal Bank of Canada (73.1)</t>
        </is>
      </c>
      <c r="B728">
        <f>HYPERLINK("https://www.youtube.com/watch?v=6fUI-hQAmZo", "Link")</f>
        <v/>
      </c>
      <c r="C728" t="inlineStr">
        <is>
          <t>Software News</t>
        </is>
      </c>
    </row>
    <row r="729">
      <c r="A729" t="inlineStr">
        <is>
          <t>mySQL 8 Atomic DDL is not what you think it is</t>
        </is>
      </c>
      <c r="B729">
        <f>HYPERLINK("https://www.youtube.com/watch?v=fHmPUYu296Y", "Link")</f>
        <v/>
      </c>
      <c r="C729" t="inlineStr">
        <is>
          <t>Software News</t>
        </is>
      </c>
    </row>
    <row r="730">
      <c r="A730" t="inlineStr">
        <is>
          <t>What is DNS over HTTPS ?</t>
        </is>
      </c>
      <c r="B730">
        <f>HYPERLINK("https://www.youtube.com/watch?v=SudCPE1Cn6U", "Link")</f>
        <v/>
      </c>
      <c r="C730" t="inlineStr">
        <is>
          <t>Software News</t>
        </is>
      </c>
    </row>
    <row r="731">
      <c r="A731" t="inlineStr">
        <is>
          <t>Firefox re-enables TLS 1.0 &amp; TLS 1.1 to allow access to legacy websites hosting COVID19 information</t>
        </is>
      </c>
      <c r="B731">
        <f>HYPERLINK("https://www.youtube.com/watch?v=sh3TPId35Ec", "Link")</f>
        <v/>
      </c>
      <c r="C731" t="inlineStr">
        <is>
          <t>Software News</t>
        </is>
      </c>
    </row>
    <row r="732">
      <c r="A732" t="inlineStr">
        <is>
          <t>Chrome follows FireFox steps - Rolling back SameSite cookie change</t>
        </is>
      </c>
      <c r="B732">
        <f>HYPERLINK("https://www.youtube.com/watch?v=D-l57G-Qdxk", "Link")</f>
        <v/>
      </c>
      <c r="C732" t="inlineStr">
        <is>
          <t>Software News</t>
        </is>
      </c>
    </row>
    <row r="733">
      <c r="A733" t="inlineStr">
        <is>
          <t>WhatsApp Limits Forwarding of Viral Messages</t>
        </is>
      </c>
      <c r="B733">
        <f>HYPERLINK("https://www.youtube.com/watch?v=v2whOJWJSiA", "Link")</f>
        <v/>
      </c>
      <c r="C733" t="inlineStr">
        <is>
          <t>Software News</t>
        </is>
      </c>
    </row>
    <row r="734">
      <c r="A734" t="inlineStr">
        <is>
          <t>SameSite By Default Cookie Breaking Change is Coming Back Mid July 2020</t>
        </is>
      </c>
      <c r="B734">
        <f>HYPERLINK("https://www.youtube.com/watch?v=TC116RHsws0", "Link")</f>
        <v/>
      </c>
      <c r="C734" t="inlineStr">
        <is>
          <t>Software News</t>
        </is>
      </c>
    </row>
    <row r="735">
      <c r="A735" t="inlineStr">
        <is>
          <t>Remote Code Execution bug found in Popular Node.js changelog library (I go through the code)</t>
        </is>
      </c>
      <c r="B735">
        <f>HYPERLINK("https://www.youtube.com/watch?v=lvwTgKxOUf4", "Link")</f>
        <v/>
      </c>
      <c r="C735" t="inlineStr">
        <is>
          <t>Software News</t>
        </is>
      </c>
    </row>
    <row r="736">
      <c r="A736" t="inlineStr">
        <is>
          <t>TLS 1.1 is Dead … Well Almost! thanks to Chrome 84 - (Deep Dive Analysis)</t>
        </is>
      </c>
      <c r="B736">
        <f>HYPERLINK("https://www.youtube.com/watch?v=VhTOJedHzHY", "Link")</f>
        <v/>
      </c>
      <c r="C736" t="inlineStr">
        <is>
          <t>Software News</t>
        </is>
      </c>
    </row>
    <row r="737">
      <c r="A737" t="inlineStr">
        <is>
          <t>MongoDB and ElasticSearch Clusters WIPED! The Meow attack and how Backend Engineers can prevent it</t>
        </is>
      </c>
      <c r="B737">
        <f>HYPERLINK("https://www.youtube.com/watch?v=hEwJUvxEC84", "Link")</f>
        <v/>
      </c>
      <c r="C737" t="inlineStr">
        <is>
          <t>Software News</t>
        </is>
      </c>
    </row>
    <row r="738">
      <c r="A738" t="inlineStr">
        <is>
          <t>MariaDB vs MySQL SSD NVMe vs SATA Performance - Discussions on the Percona Benchmark</t>
        </is>
      </c>
      <c r="B738">
        <f>HYPERLINK("https://www.youtube.com/watch?v=T5nqr5-zIJE", "Link")</f>
        <v/>
      </c>
      <c r="C738" t="inlineStr">
        <is>
          <t>Software News</t>
        </is>
      </c>
    </row>
    <row r="739">
      <c r="A739" t="inlineStr">
        <is>
          <t>Dropbox migrates to Envoy from NginX - Let us discuss</t>
        </is>
      </c>
      <c r="B739">
        <f>HYPERLINK("https://www.youtube.com/watch?v=ckraiZ_qa2o", "Link")</f>
        <v/>
      </c>
      <c r="C739" t="inlineStr">
        <is>
          <t>Software News</t>
        </is>
      </c>
    </row>
    <row r="740">
      <c r="A740" t="inlineStr">
        <is>
          <t>How the Twitter Hack really happened? How they got caught and can Homomorphic Encryption help?</t>
        </is>
      </c>
      <c r="B740">
        <f>HYPERLINK("https://www.youtube.com/watch?v=cx6D6sKj3JE", "Link")</f>
        <v/>
      </c>
      <c r="C740" t="inlineStr">
        <is>
          <t>Software News</t>
        </is>
      </c>
    </row>
    <row r="741">
      <c r="A741" t="inlineStr">
        <is>
          <t>Chrome Blocks Downloads For Files Hosted on HTTP (insecure) URLs - GREAT CHANGE!</t>
        </is>
      </c>
      <c r="B741">
        <f>HYPERLINK("https://www.youtube.com/watch?v=sL4jGso9c78", "Link")</f>
        <v/>
      </c>
      <c r="C741" t="inlineStr">
        <is>
          <t>Software News</t>
        </is>
      </c>
    </row>
    <row r="742">
      <c r="A742" t="inlineStr">
        <is>
          <t>FireFox Changes to SameSite Cookie Default Behavior Following Chrome’s footsteps - Great Change</t>
        </is>
      </c>
      <c r="B742">
        <f>HYPERLINK("https://www.youtube.com/watch?v=J6LxE-D8GNo", "Link")</f>
        <v/>
      </c>
      <c r="C742" t="inlineStr">
        <is>
          <t>Software News</t>
        </is>
      </c>
    </row>
    <row r="743">
      <c r="A743" t="inlineStr">
        <is>
          <t>Tech Support Scammers are actually Smart Engineers, Annoying but Smart</t>
        </is>
      </c>
      <c r="B743">
        <f>HYPERLINK("https://www.youtube.com/watch?v=4AHBgA8FC6A", "Link")</f>
        <v/>
      </c>
      <c r="C743" t="inlineStr">
        <is>
          <t>Software News</t>
        </is>
      </c>
    </row>
    <row r="744">
      <c r="A744" t="inlineStr">
        <is>
          <t>WOW! China Blocks TLS 1.3 with ESNI - Let us discuss</t>
        </is>
      </c>
      <c r="B744">
        <f>HYPERLINK("https://www.youtube.com/watch?v=Q8BL2uXVZZY", "Link")</f>
        <v/>
      </c>
      <c r="C744" t="inlineStr">
        <is>
          <t>Software News</t>
        </is>
      </c>
    </row>
    <row r="745">
      <c r="A745" t="inlineStr">
        <is>
          <t>Content Security Policy Can be bypassed in Chrome?</t>
        </is>
      </c>
      <c r="B745">
        <f>HYPERLINK("https://www.youtube.com/watch?v=nHOuakyHX1E", "Link")</f>
        <v/>
      </c>
      <c r="C745" t="inlineStr">
        <is>
          <t>Software News</t>
        </is>
      </c>
    </row>
    <row r="746">
      <c r="A746" t="inlineStr">
        <is>
          <t>A Critical Jenkins Bug Discovered - This is why Building a Web Server is Hard</t>
        </is>
      </c>
      <c r="B746">
        <f>HYPERLINK("https://www.youtube.com/watch?v=apU1j_gWsCQ", "Link")</f>
        <v/>
      </c>
      <c r="C746" t="inlineStr">
        <is>
          <t>Software News</t>
        </is>
      </c>
    </row>
    <row r="747">
      <c r="A747" t="inlineStr">
        <is>
          <t>We Might Know what causes the initial performance “dip” in MariaDB .. Let us discuss</t>
        </is>
      </c>
      <c r="B747">
        <f>HYPERLINK("https://www.youtube.com/watch?v=xw4HjtRo1Ik", "Link")</f>
        <v/>
      </c>
      <c r="C747" t="inlineStr">
        <is>
          <t>Software News</t>
        </is>
      </c>
    </row>
    <row r="748">
      <c r="A748" t="inlineStr">
        <is>
          <t>They Web Scraped 235 MILLION YouTube, Instagram and TikTok Accounts and Left their Database Exposed</t>
        </is>
      </c>
      <c r="B748">
        <f>HYPERLINK("https://www.youtube.com/watch?v=XAyxHlD4uYI", "Link")</f>
        <v/>
      </c>
      <c r="C748" t="inlineStr">
        <is>
          <t>Software News</t>
        </is>
      </c>
    </row>
    <row r="749">
      <c r="A749" t="inlineStr">
        <is>
          <t>Chrome is enabling RAW TCP AND UDP Connections! Let us discuss</t>
        </is>
      </c>
      <c r="B749">
        <f>HYPERLINK("https://www.youtube.com/watch?v=LGpv01erDdQ", "Link")</f>
        <v/>
      </c>
      <c r="C749" t="inlineStr">
        <is>
          <t>Software News</t>
        </is>
      </c>
    </row>
    <row r="750">
      <c r="A750" t="inlineStr">
        <is>
          <t>Windows 95 is 25 Years Old Today and I am feeling nostalgic, let us discuss</t>
        </is>
      </c>
      <c r="B750">
        <f>HYPERLINK("https://www.youtube.com/watch?v=kaMeNRP3SKA", "Link")</f>
        <v/>
      </c>
      <c r="C750" t="inlineStr">
        <is>
          <t>Software News</t>
        </is>
      </c>
    </row>
    <row r="751">
      <c r="A751" t="inlineStr">
        <is>
          <t>Inefficient Code in Chrome puts ENORMOUS load on DNS Roots Just for a pretty UX, let us discuss...</t>
        </is>
      </c>
      <c r="B751">
        <f>HYPERLINK("https://www.youtube.com/watch?v=qpC1YH0FhuY", "Link")</f>
        <v/>
      </c>
      <c r="C751" t="inlineStr">
        <is>
          <t>Software News</t>
        </is>
      </c>
    </row>
    <row r="752">
      <c r="A752" t="inlineStr">
        <is>
          <t>A SameSite Cookie Exception was made to avoid Redirect Loop in Single Sign-On (SSO) Let us Discuss</t>
        </is>
      </c>
      <c r="B752">
        <f>HYPERLINK("https://www.youtube.com/watch?v=4QiD8cvzCN0", "Link")</f>
        <v/>
      </c>
      <c r="C752" t="inlineStr">
        <is>
          <t>Software News</t>
        </is>
      </c>
    </row>
    <row r="753">
      <c r="A753" t="inlineStr">
        <is>
          <t>Cloudflare fixes a HUGE limitation in HTTP/2 upload implementation in  NGINX - Let us discuss</t>
        </is>
      </c>
      <c r="B753">
        <f>HYPERLINK("https://www.youtube.com/watch?v=rMO35XQXuLA", "Link")</f>
        <v/>
      </c>
      <c r="C753" t="inlineStr">
        <is>
          <t>Software News</t>
        </is>
      </c>
    </row>
    <row r="754">
      <c r="A754" t="inlineStr">
        <is>
          <t>Doordash moves their Backend to Apache Kafka from RabbitMQ, VERY interesting! Let us discuss it!</t>
        </is>
      </c>
      <c r="B754">
        <f>HYPERLINK("https://www.youtube.com/watch?v=sXjWTLMGmVY", "Link")</f>
        <v/>
      </c>
      <c r="C754" t="inlineStr">
        <is>
          <t>Software News</t>
        </is>
      </c>
    </row>
    <row r="755">
      <c r="A755" t="inlineStr">
        <is>
          <t>WOW! HTTP/2 Clear Text (h2c) Smuggling is a SERIOUS flaw and very easy to Execute, Let us discuss!</t>
        </is>
      </c>
      <c r="B755">
        <f>HYPERLINK("https://www.youtube.com/watch?v=B2VEQ3jFq6Q", "Link")</f>
        <v/>
      </c>
      <c r="C755" t="inlineStr">
        <is>
          <t>Software News</t>
        </is>
      </c>
    </row>
    <row r="756">
      <c r="A756" t="inlineStr">
        <is>
          <t>Unimog - The Cloudflare Kernel Layer 4 Load Balancer is an interesting Tech. let us discuss!</t>
        </is>
      </c>
      <c r="B756">
        <f>HYPERLINK("https://www.youtube.com/watch?v=Q0irm6xzNNk", "Link")</f>
        <v/>
      </c>
      <c r="C756" t="inlineStr">
        <is>
          <t>Software News</t>
        </is>
      </c>
    </row>
    <row r="757">
      <c r="A757" t="inlineStr">
        <is>
          <t>Another Unsecured ElasticSearch Cluster Exposed with 900GB worth of private data, let us discuss</t>
        </is>
      </c>
      <c r="B757">
        <f>HYPERLINK("https://www.youtube.com/watch?v=17a2w7kp3rg", "Link")</f>
        <v/>
      </c>
      <c r="C757" t="inlineStr">
        <is>
          <t>Software News</t>
        </is>
      </c>
    </row>
    <row r="758">
      <c r="A758" t="inlineStr">
        <is>
          <t>My Opinion on the “Stop Using React” Article</t>
        </is>
      </c>
      <c r="B758">
        <f>HYPERLINK("https://www.youtube.com/watch?v=qYshJmuqYi0", "Link")</f>
        <v/>
      </c>
      <c r="C758" t="inlineStr">
        <is>
          <t>Software News</t>
        </is>
      </c>
    </row>
    <row r="759">
      <c r="A759" t="inlineStr">
        <is>
          <t>GoogleBot Crawler Now Uses HTTP/2 to Index the Web, Let us discuss how this affects our Back-end ..</t>
        </is>
      </c>
      <c r="B759">
        <f>HYPERLINK("https://www.youtube.com/watch?v=5_pmFByqoz4", "Link")</f>
        <v/>
      </c>
      <c r="C759" t="inlineStr">
        <is>
          <t>Software News</t>
        </is>
      </c>
    </row>
    <row r="760">
      <c r="A760" t="inlineStr">
        <is>
          <t>Casting to your TV, Roku or Game Console? Watch out for this major DANGEROUS FireFox bug!</t>
        </is>
      </c>
      <c r="B760">
        <f>HYPERLINK("https://www.youtube.com/watch?v=04dQxHb5rQ4", "Link")</f>
        <v/>
      </c>
      <c r="C760" t="inlineStr">
        <is>
          <t>Software News</t>
        </is>
      </c>
    </row>
    <row r="761">
      <c r="A761" t="inlineStr">
        <is>
          <t>Russia Follows in China’s footsteps and attempts to block TLS 1.3, ESNI, DoH &amp; DoT, let us discuss</t>
        </is>
      </c>
      <c r="B761">
        <f>HYPERLINK("https://www.youtube.com/watch?v=sakebksjnGo", "Link")</f>
        <v/>
      </c>
      <c r="C761" t="inlineStr">
        <is>
          <t>Software News</t>
        </is>
      </c>
    </row>
    <row r="762">
      <c r="A762" t="inlineStr">
        <is>
          <t>Microsoft 365 Outage, What Happened and What Caused it? Let us discuss</t>
        </is>
      </c>
      <c r="B762">
        <f>HYPERLINK("https://www.youtube.com/watch?v=0ozri9APCv0", "Link")</f>
        <v/>
      </c>
      <c r="C762" t="inlineStr">
        <is>
          <t>Software News</t>
        </is>
      </c>
    </row>
    <row r="763">
      <c r="A763" t="inlineStr">
        <is>
          <t>HTTPS and HTTP/3 negotiations are now Faster thanks to Cloudflare, RIP HSTS, Let us Discuss</t>
        </is>
      </c>
      <c r="B763">
        <f>HYPERLINK("https://www.youtube.com/watch?v=76sgBHUl7iI", "Link")</f>
        <v/>
      </c>
      <c r="C763" t="inlineStr">
        <is>
          <t>Software News</t>
        </is>
      </c>
    </row>
    <row r="764">
      <c r="A764" t="inlineStr">
        <is>
          <t>We Need to Discuss the Microservices Madness - Scaling with Common Sense</t>
        </is>
      </c>
      <c r="B764">
        <f>HYPERLINK("https://www.youtube.com/watch?v=NsIeAV5aFLE", "Link")</f>
        <v/>
      </c>
      <c r="C764" t="inlineStr">
        <is>
          <t>Software News</t>
        </is>
      </c>
    </row>
    <row r="765">
      <c r="A765" t="inlineStr">
        <is>
          <t>Why Discord Moved from MongoDB to Apache Cassandra, Let us Discuss</t>
        </is>
      </c>
      <c r="B765">
        <f>HYPERLINK("https://www.youtube.com/watch?v=86olupkuLlU", "Link")</f>
        <v/>
      </c>
      <c r="C765" t="inlineStr">
        <is>
          <t>Software News</t>
        </is>
      </c>
    </row>
    <row r="766">
      <c r="A766" t="inlineStr">
        <is>
          <t>PostgreSQL 13 Has Some Performance Boosts! Let us discuss it!</t>
        </is>
      </c>
      <c r="B766">
        <f>HYPERLINK("https://www.youtube.com/watch?v=wMbTHFXImzI", "Link")</f>
        <v/>
      </c>
      <c r="C766" t="inlineStr">
        <is>
          <t>Software News</t>
        </is>
      </c>
    </row>
    <row r="767">
      <c r="A767" t="inlineStr">
        <is>
          <t>Discord Backend Architecture Discussion</t>
        </is>
      </c>
      <c r="B767">
        <f>HYPERLINK("https://www.youtube.com/watch?v=S3tLp_eKjbk", "Link")</f>
        <v/>
      </c>
      <c r="C767" t="inlineStr">
        <is>
          <t>Software News</t>
        </is>
      </c>
    </row>
    <row r="768">
      <c r="A768" t="inlineStr">
        <is>
          <t>Uber’s new Backend Architecture for Processing Payments</t>
        </is>
      </c>
      <c r="B768">
        <f>HYPERLINK("https://www.youtube.com/watch?v=mL0fzj7e6WU", "Link")</f>
        <v/>
      </c>
      <c r="C768" t="inlineStr">
        <is>
          <t>Software News</t>
        </is>
      </c>
    </row>
    <row r="769">
      <c r="A769" t="inlineStr">
        <is>
          <t>Is Coding Easy? #softwaretalk</t>
        </is>
      </c>
      <c r="B769">
        <f>HYPERLINK("https://www.youtube.com/watch?v=iuynM_7vrd8", "Link")</f>
        <v/>
      </c>
      <c r="C769" t="inlineStr">
        <is>
          <t>Software Talk</t>
        </is>
      </c>
    </row>
    <row r="770">
      <c r="A770" t="inlineStr">
        <is>
          <t>How to become a Better Software Engineer?</t>
        </is>
      </c>
      <c r="B770">
        <f>HYPERLINK("https://www.youtube.com/watch?v=1T2xcarK5TU", "Link")</f>
        <v/>
      </c>
      <c r="C770" t="inlineStr">
        <is>
          <t>Software Talk</t>
        </is>
      </c>
    </row>
    <row r="771">
      <c r="A771" t="inlineStr">
        <is>
          <t>User Experience vs API - What Comes First? #softwaretalk</t>
        </is>
      </c>
      <c r="B771">
        <f>HYPERLINK("https://www.youtube.com/watch?v=cpHPOkqyAk0", "Link")</f>
        <v/>
      </c>
      <c r="C771" t="inlineStr">
        <is>
          <t>Software Talk</t>
        </is>
      </c>
    </row>
    <row r="772">
      <c r="A772" t="inlineStr">
        <is>
          <t>Product Architect vs Solutions Architect #softwaretalk</t>
        </is>
      </c>
      <c r="B772">
        <f>HYPERLINK("https://www.youtube.com/watch?v=IViXt1mpYX4", "Link")</f>
        <v/>
      </c>
      <c r="C772" t="inlineStr">
        <is>
          <t>Software Talk</t>
        </is>
      </c>
    </row>
    <row r="773">
      <c r="A773" t="inlineStr">
        <is>
          <t>Software Troubleshooting is an Art, here is why</t>
        </is>
      </c>
      <c r="B773">
        <f>HYPERLINK("https://www.youtube.com/watch?v=hw3jHk5uOs4", "Link")</f>
        <v/>
      </c>
      <c r="C773" t="inlineStr">
        <is>
          <t>Software Talk</t>
        </is>
      </c>
    </row>
    <row r="774">
      <c r="A774" t="inlineStr">
        <is>
          <t>There is no such thing as Top or Best Programming Language (Rant)</t>
        </is>
      </c>
      <c r="B774">
        <f>HYPERLINK("https://www.youtube.com/watch?v=IjOjiF4_cQc", "Link")</f>
        <v/>
      </c>
      <c r="C774" t="inlineStr">
        <is>
          <t>Software Talk</t>
        </is>
      </c>
    </row>
    <row r="775">
      <c r="A775" t="inlineStr">
        <is>
          <t>Vlog - Database Locks #softwaretalk</t>
        </is>
      </c>
      <c r="B775">
        <f>HYPERLINK("https://www.youtube.com/watch?v=dTNzcmTZC18", "Link")</f>
        <v/>
      </c>
      <c r="C775" t="inlineStr">
        <is>
          <t>Software Talk</t>
        </is>
      </c>
    </row>
    <row r="776">
      <c r="A776" t="inlineStr">
        <is>
          <t>Should you become a Full Stack Engineer?</t>
        </is>
      </c>
      <c r="B776">
        <f>HYPERLINK("https://www.youtube.com/watch?v=UuAY6Lxkppw", "Link")</f>
        <v/>
      </c>
      <c r="C776" t="inlineStr">
        <is>
          <t>Software Talk</t>
        </is>
      </c>
    </row>
    <row r="777">
      <c r="A777" t="inlineStr">
        <is>
          <t>URL Shortener System Design (Explained with Two proposed Designs with Pro and Cons of each)</t>
        </is>
      </c>
      <c r="B777">
        <f>HYPERLINK("https://www.youtube.com/watch?v=5uX3rDRaHXw", "Link")</f>
        <v/>
      </c>
      <c r="C777" t="inlineStr">
        <is>
          <t>System Designs</t>
        </is>
      </c>
    </row>
    <row r="778">
      <c r="A778" t="inlineStr">
        <is>
          <t>Multi-player System Game Design - Pros &amp; Cons of Proposed Designs &amp; System Design Interviews Advice</t>
        </is>
      </c>
      <c r="B778">
        <f>HYPERLINK("https://www.youtube.com/watch?v=vJ5cOfiJRgM", "Link")</f>
        <v/>
      </c>
      <c r="C778" t="inlineStr">
        <is>
          <t>System Designs</t>
        </is>
      </c>
    </row>
    <row r="779">
      <c r="A779" t="inlineStr">
        <is>
          <t>Join me in a Blind System Design Exercise for Twitter (I make tons of mistakes and learn from them)</t>
        </is>
      </c>
      <c r="B779">
        <f>HYPERLINK("https://www.youtube.com/watch?v=XYVWylZqnhM", "Link")</f>
        <v/>
      </c>
      <c r="C779" t="inlineStr">
        <is>
          <t>System Designs</t>
        </is>
      </c>
    </row>
    <row r="780">
      <c r="A780" t="inlineStr">
        <is>
          <t>When Designing a Backend System Minimize the “What If” Questions</t>
        </is>
      </c>
      <c r="B780">
        <f>HYPERLINK("https://www.youtube.com/watch?v=1a7E0qh48gM", "Link")</f>
        <v/>
      </c>
      <c r="C780" t="inlineStr">
        <is>
          <t>System Designs</t>
        </is>
      </c>
    </row>
    <row r="781">
      <c r="A781" t="inlineStr">
        <is>
          <t>Building a Multi-player Game with WebSockets</t>
        </is>
      </c>
      <c r="B781">
        <f>HYPERLINK("https://www.youtube.com/watch?v=cXxEiWudIUY", "Link")</f>
        <v/>
      </c>
      <c r="C781" t="inlineStr">
        <is>
          <t>System Designs</t>
        </is>
      </c>
    </row>
    <row r="782">
      <c r="A782" t="inlineStr">
        <is>
          <t>Twitter System Design - Building the "Follow" Feature</t>
        </is>
      </c>
      <c r="B782">
        <f>HYPERLINK("https://www.youtube.com/watch?v=gfq-LG9ZJQA", "Link")</f>
        <v/>
      </c>
      <c r="C782" t="inlineStr">
        <is>
          <t>System Designs</t>
        </is>
      </c>
    </row>
    <row r="783">
      <c r="A783" t="inlineStr">
        <is>
          <t>Apple and Google's Contact Tracing Bluetooth Spec For COVID-19 Explained</t>
        </is>
      </c>
      <c r="B783">
        <f>HYPERLINK("https://www.youtube.com/watch?v=otkKkFrkN88", "Link")</f>
        <v/>
      </c>
      <c r="C783" t="inlineStr">
        <is>
          <t>System Designs</t>
        </is>
      </c>
    </row>
    <row r="784">
      <c r="A784" t="inlineStr">
        <is>
          <t>Uber’s new Backend Architecture for Processing Payments</t>
        </is>
      </c>
      <c r="B784">
        <f>HYPERLINK("https://www.youtube.com/watch?v=mL0fzj7e6WU", "Link")</f>
        <v/>
      </c>
      <c r="C784" t="inlineStr">
        <is>
          <t>System Designs</t>
        </is>
      </c>
    </row>
    <row r="785">
      <c r="A785" t="inlineStr">
        <is>
          <t>Discord Backend Architecture Discussion</t>
        </is>
      </c>
      <c r="B785">
        <f>HYPERLINK("https://www.youtube.com/watch?v=S3tLp_eKjbk", "Link")</f>
        <v/>
      </c>
      <c r="C785" t="inlineStr">
        <is>
          <t>System Designs</t>
        </is>
      </c>
    </row>
    <row r="786">
      <c r="A786" t="inlineStr">
        <is>
          <t>TCP vs UDP Crash Course</t>
        </is>
      </c>
      <c r="B786">
        <f>HYPERLINK("https://www.youtube.com/watch?v=qqRYkcta6IE", "Link")</f>
        <v/>
      </c>
      <c r="C786" t="inlineStr">
        <is>
          <t>TCP</t>
        </is>
      </c>
    </row>
    <row r="787">
      <c r="A787" t="inlineStr">
        <is>
          <t>Wiresharking CURL - How a single GET request translates to 10 TCP Packets</t>
        </is>
      </c>
      <c r="B787">
        <f>HYPERLINK("https://www.youtube.com/watch?v=gOEiBliwMUA", "Link")</f>
        <v/>
      </c>
      <c r="C787" t="inlineStr">
        <is>
          <t>TCP</t>
        </is>
      </c>
    </row>
    <row r="788">
      <c r="A788" t="inlineStr">
        <is>
          <t>What is the TCP 3-Way Handshake and Why Backend Engineers should understand it</t>
        </is>
      </c>
      <c r="B788">
        <f>HYPERLINK("https://www.youtube.com/watch?v=bW_BILl7n0Y", "Link")</f>
        <v/>
      </c>
      <c r="C788" t="inlineStr">
        <is>
          <t>TCP</t>
        </is>
      </c>
    </row>
    <row r="789">
      <c r="A789" t="inlineStr">
        <is>
          <t>Building TCP &amp; UDP Servers with Node JS</t>
        </is>
      </c>
      <c r="B789">
        <f>HYPERLINK("https://www.youtube.com/watch?v=1acKGwbby-E", "Link")</f>
        <v/>
      </c>
      <c r="C789" t="inlineStr">
        <is>
          <t>TCP</t>
        </is>
      </c>
    </row>
    <row r="790">
      <c r="A790" t="inlineStr">
        <is>
          <t>Is MultiProcessing over a Single TCP Connection a Good Idea?</t>
        </is>
      </c>
      <c r="B790">
        <f>HYPERLINK("https://www.youtube.com/watch?v=NqpM2GYbovo", "Link")</f>
        <v/>
      </c>
      <c r="C790" t="inlineStr">
        <is>
          <t>TCP</t>
        </is>
      </c>
    </row>
    <row r="791">
      <c r="A791" t="inlineStr">
        <is>
          <t>What is TCP Slow Start and how Does it affect your Web Application Performance?</t>
        </is>
      </c>
      <c r="B791">
        <f>HYPERLINK("https://www.youtube.com/watch?v=rgPcxg8gjho", "Link")</f>
        <v/>
      </c>
      <c r="C791" t="inlineStr">
        <is>
          <t>TCP</t>
        </is>
      </c>
    </row>
    <row r="792">
      <c r="A792" t="inlineStr">
        <is>
          <t>What is TCP Fast Open and how can it speeds up your Backend Application?</t>
        </is>
      </c>
      <c r="B792">
        <f>HYPERLINK("https://www.youtube.com/watch?v=G2erltVFchE", "Link")</f>
        <v/>
      </c>
      <c r="C792" t="inlineStr">
        <is>
          <t>TCP</t>
        </is>
      </c>
    </row>
    <row r="793">
      <c r="A793" t="inlineStr">
        <is>
          <t>TCP Half-Open Explained</t>
        </is>
      </c>
      <c r="B793">
        <f>HYPERLINK("https://www.youtube.com/watch?v=SJq61Rhr6N4", "Link")</f>
        <v/>
      </c>
      <c r="C793" t="inlineStr">
        <is>
          <t>TCP</t>
        </is>
      </c>
    </row>
    <row r="794">
      <c r="A794" t="inlineStr">
        <is>
          <t>SYN Flood Attack Explained</t>
        </is>
      </c>
      <c r="B794">
        <f>HYPERLINK("https://www.youtube.com/watch?v=tClcCMrXzek", "Link")</f>
        <v/>
      </c>
      <c r="C794" t="inlineStr">
        <is>
          <t>TCP</t>
        </is>
      </c>
    </row>
    <row r="795">
      <c r="A795" t="inlineStr">
        <is>
          <t>WhatsApp handles 3 MILLION TCP Connections Per Server! How do they do it? Let us discuss</t>
        </is>
      </c>
      <c r="B795">
        <f>HYPERLINK("https://www.youtube.com/watch?v=vQ5o4wPvUXg", "Link")</f>
        <v/>
      </c>
      <c r="C795" t="inlineStr">
        <is>
          <t>TCP</t>
        </is>
      </c>
    </row>
    <row r="796">
      <c r="A796" t="inlineStr">
        <is>
          <t>Chrome is enabling RAW TCP AND UDP Connections! Let us discuss</t>
        </is>
      </c>
      <c r="B796">
        <f>HYPERLINK("https://www.youtube.com/watch?v=LGpv01erDdQ", "Link")</f>
        <v/>
      </c>
      <c r="C796" t="inlineStr">
        <is>
          <t>TCP</t>
        </is>
      </c>
    </row>
    <row r="797">
      <c r="A797" t="inlineStr">
        <is>
          <t>When to use UDP vs TCP in Building a Backend Application?</t>
        </is>
      </c>
      <c r="B797">
        <f>HYPERLINK("https://www.youtube.com/watch?v=G86axGfnWag", "Link")</f>
        <v/>
      </c>
      <c r="C797" t="inlineStr">
        <is>
          <t>TCP</t>
        </is>
      </c>
    </row>
    <row r="798">
      <c r="A798" t="inlineStr">
        <is>
          <t>Is there a Limit to Number of Connections a Backend can handle?</t>
        </is>
      </c>
      <c r="B798">
        <f>HYPERLINK("https://www.youtube.com/watch?v=o-EkdZW4zbA", "Link")</f>
        <v/>
      </c>
      <c r="C798" t="inlineStr">
        <is>
          <t>TCP</t>
        </is>
      </c>
    </row>
    <row r="799">
      <c r="A799" t="inlineStr">
        <is>
          <t>Transport Layer Security, TLS 1.2 and 1.3 (Explained by Example)</t>
        </is>
      </c>
      <c r="B799">
        <f>HYPERLINK("https://www.youtube.com/watch?v=AlE5X1NlHgg", "Link")</f>
        <v/>
      </c>
      <c r="C799" t="inlineStr">
        <is>
          <t>TLS</t>
        </is>
      </c>
    </row>
    <row r="800">
      <c r="A800" t="inlineStr">
        <is>
          <t>Transport Layer Security 1.3 Explained - TLS Handshake, Key Exchange, TLS Extensions and MITM</t>
        </is>
      </c>
      <c r="B800">
        <f>HYPERLINK("https://www.youtube.com/watch?v=ntytZy3i-Jo", "Link")</f>
        <v/>
      </c>
      <c r="C800" t="inlineStr">
        <is>
          <t>TLS</t>
        </is>
      </c>
    </row>
    <row r="801">
      <c r="A801" t="inlineStr">
        <is>
          <t>HTTP Strict Transport Security (HSTS) and TLS Stripping Explained</t>
        </is>
      </c>
      <c r="B801">
        <f>HYPERLINK("https://www.youtube.com/watch?v=kYhMnw4aJTw", "Link")</f>
        <v/>
      </c>
      <c r="C801" t="inlineStr">
        <is>
          <t>TLS</t>
        </is>
      </c>
    </row>
    <row r="802">
      <c r="A802" t="inlineStr">
        <is>
          <t>Perfect Forward Secrecy in TLS Explained</t>
        </is>
      </c>
      <c r="B802">
        <f>HYPERLINK("https://www.youtube.com/watch?v=zSQtyW_ywZc", "Link")</f>
        <v/>
      </c>
      <c r="C802" t="inlineStr">
        <is>
          <t>TLS</t>
        </is>
      </c>
    </row>
    <row r="803">
      <c r="A803" t="inlineStr">
        <is>
          <t>SSL/TLS Termination, TLS Forward Proxy Pros and Cons</t>
        </is>
      </c>
      <c r="B803">
        <f>HYPERLINK("https://www.youtube.com/watch?v=H0bkLsUe3no", "Link")</f>
        <v/>
      </c>
      <c r="C803" t="inlineStr">
        <is>
          <t>TLS</t>
        </is>
      </c>
    </row>
    <row r="804">
      <c r="A804" t="inlineStr">
        <is>
          <t>What is On Demand TLS?</t>
        </is>
      </c>
      <c r="B804">
        <f>HYPERLINK("https://www.youtube.com/watch?v=JwQTBq3oivw", "Link")</f>
        <v/>
      </c>
      <c r="C804" t="inlineStr">
        <is>
          <t>TLS</t>
        </is>
      </c>
    </row>
    <row r="805">
      <c r="A805" t="inlineStr">
        <is>
          <t>How Diffie Hellman can be Man In the Middled in TLS 1.3</t>
        </is>
      </c>
      <c r="B805">
        <f>HYPERLINK("https://www.youtube.com/watch?v=rKVCTVAHK7k", "Link")</f>
        <v/>
      </c>
      <c r="C805" t="inlineStr">
        <is>
          <t>TLS</t>
        </is>
      </c>
    </row>
    <row r="806">
      <c r="A806" t="inlineStr">
        <is>
          <t>TLS 1.3 Handshake Explained In Details (with Math)</t>
        </is>
      </c>
      <c r="B806">
        <f>HYPERLINK("https://www.youtube.com/watch?v=IE0QLCcOr0I", "Link")</f>
        <v/>
      </c>
      <c r="C806" t="inlineStr">
        <is>
          <t>TLS</t>
        </is>
      </c>
    </row>
    <row r="807">
      <c r="A807" t="inlineStr">
        <is>
          <t>How HTTPS Work?</t>
        </is>
      </c>
      <c r="B807">
        <f>HYPERLINK("https://www.youtube.com/watch?v=clK8Wf4-F5k", "Link")</f>
        <v/>
      </c>
      <c r="C807" t="inlineStr">
        <is>
          <t>TLS</t>
        </is>
      </c>
    </row>
    <row r="808">
      <c r="A808" t="inlineStr">
        <is>
          <t>SNI Limitation and Invention of ESNI</t>
        </is>
      </c>
      <c r="B808">
        <f>HYPERLINK("https://www.youtube.com/watch?v=NMePCdDfUIA", "Link")</f>
        <v/>
      </c>
      <c r="C808" t="inlineStr">
        <is>
          <t>TLS</t>
        </is>
      </c>
    </row>
    <row r="809">
      <c r="A809" t="inlineStr">
        <is>
          <t>What is SSL Stripping?</t>
        </is>
      </c>
      <c r="B809">
        <f>HYPERLINK("https://www.youtube.com/watch?v=99YNg8UAesI", "Link")</f>
        <v/>
      </c>
      <c r="C809" t="inlineStr">
        <is>
          <t>TLS</t>
        </is>
      </c>
    </row>
    <row r="810">
      <c r="A810" t="inlineStr">
        <is>
          <t>Firefox deprecates support for TLS 1.0 and 1.1 ( THIS IS GREAT! BUT .... )</t>
        </is>
      </c>
      <c r="B810">
        <f>HYPERLINK("https://www.youtube.com/watch?v=grVVuGnN9IE", "Link")</f>
        <v/>
      </c>
      <c r="C810" t="inlineStr">
        <is>
          <t>TLS</t>
        </is>
      </c>
    </row>
    <row r="811">
      <c r="A811" t="inlineStr">
        <is>
          <t>Server Name Indication TLS Extension Explained</t>
        </is>
      </c>
      <c r="B811">
        <f>HYPERLINK("https://www.youtube.com/watch?v=manTiXESYG0", "Link")</f>
        <v/>
      </c>
      <c r="C811" t="inlineStr">
        <is>
          <t>TLS</t>
        </is>
      </c>
    </row>
    <row r="812">
      <c r="A812" t="inlineStr">
        <is>
          <t>What are SSL/TLS Certificates? Why do we Need them? and How do they Work?</t>
        </is>
      </c>
      <c r="B812">
        <f>HYPERLINK("https://www.youtube.com/watch?v=r1nJT63BFQ0", "Link")</f>
        <v/>
      </c>
      <c r="C812" t="inlineStr">
        <is>
          <t>TLS</t>
        </is>
      </c>
    </row>
    <row r="813">
      <c r="A813" t="inlineStr">
        <is>
          <t>Google Chrome and Firefox to Join Apple’s Safari in One Year Certificate Validity (My opinion)</t>
        </is>
      </c>
      <c r="B813">
        <f>HYPERLINK("https://www.youtube.com/watch?v=rIw6CSnjJsY", "Link")</f>
        <v/>
      </c>
      <c r="C813" t="inlineStr">
        <is>
          <t>TLS</t>
        </is>
      </c>
    </row>
    <row r="814">
      <c r="A814" t="inlineStr">
        <is>
          <t>TLS/SSL Certificate Pinning Explained</t>
        </is>
      </c>
      <c r="B814">
        <f>HYPERLINK("https://www.youtube.com/watch?v=3coPpYJgFro", "Link")</f>
        <v/>
      </c>
      <c r="C814" t="inlineStr">
        <is>
          <t>TLS</t>
        </is>
      </c>
    </row>
    <row r="815">
      <c r="A815" t="inlineStr">
        <is>
          <t>TLS 1.1 is Dead … Well Almost! thanks to Chrome 84 - (Deep Dive Analysis)</t>
        </is>
      </c>
      <c r="B815">
        <f>HYPERLINK("https://www.youtube.com/watch?v=VhTOJedHzHY", "Link")</f>
        <v/>
      </c>
      <c r="C815" t="inlineStr">
        <is>
          <t>TLS</t>
        </is>
      </c>
    </row>
    <row r="816">
      <c r="A816" t="inlineStr">
        <is>
          <t>Symmetrical vs asymmetrical Encryption Pros and Cons by Example</t>
        </is>
      </c>
      <c r="B816">
        <f>HYPERLINK("https://www.youtube.com/watch?v=Z3FwixsBE94", "Link")</f>
        <v/>
      </c>
      <c r="C816" t="inlineStr">
        <is>
          <t>TLS</t>
        </is>
      </c>
    </row>
    <row r="817">
      <c r="A817" t="inlineStr">
        <is>
          <t>How Homomorphic Encryption will revolutionize Software Engineering (Encrypted Database Search)</t>
        </is>
      </c>
      <c r="B817">
        <f>HYPERLINK("https://www.youtube.com/watch?v=LXIwIIJUU3Y", "Link")</f>
        <v/>
      </c>
      <c r="C817" t="inlineStr">
        <is>
          <t>TLS</t>
        </is>
      </c>
    </row>
    <row r="818">
      <c r="A818" t="inlineStr">
        <is>
          <t>Enabling TLS/SSL on PostgreSQL with Docker</t>
        </is>
      </c>
      <c r="B818">
        <f>HYPERLINK("https://www.youtube.com/watch?v=mSuTmVhQ2fc", "Link")</f>
        <v/>
      </c>
      <c r="C818" t="inlineStr">
        <is>
          <t>TLS</t>
        </is>
      </c>
    </row>
    <row r="819">
      <c r="A819" t="inlineStr">
        <is>
          <t>WOW! China Blocks TLS 1.3 with ESNI - Let us discuss</t>
        </is>
      </c>
      <c r="B819">
        <f>HYPERLINK("https://www.youtube.com/watch?v=Q8BL2uXVZZY", "Link")</f>
        <v/>
      </c>
      <c r="C819" t="inlineStr">
        <is>
          <t>TLS</t>
        </is>
      </c>
    </row>
    <row r="820">
      <c r="A820" t="inlineStr">
        <is>
          <t>Traefik Crash Course - Architecture, L7 &amp; L4 Proxying, Weighted Round Robin, Enabling TLS 1.2/1.3</t>
        </is>
      </c>
      <c r="B820">
        <f>HYPERLINK("https://www.youtube.com/watch?v=C6IL8tjwC5E", "Link")</f>
        <v/>
      </c>
      <c r="C820" t="inlineStr">
        <is>
          <t>TLS</t>
        </is>
      </c>
    </row>
    <row r="821">
      <c r="A821" t="inlineStr">
        <is>
          <t>TLS Passthrough Explained</t>
        </is>
      </c>
      <c r="B821">
        <f>HYPERLINK("https://www.youtube.com/watch?v=iLHhL-vAPqo", "Link")</f>
        <v/>
      </c>
      <c r="C821" t="inlineStr">
        <is>
          <t>TLS</t>
        </is>
      </c>
    </row>
    <row r="822">
      <c r="A822" t="inlineStr">
        <is>
          <t>Russia Follows in China’s footsteps and attempts to block TLS 1.3, ESNI, DoH &amp; DoT, let us discuss</t>
        </is>
      </c>
      <c r="B822">
        <f>HYPERLINK("https://www.youtube.com/watch?v=sakebksjnGo", "Link")</f>
        <v/>
      </c>
      <c r="C822" t="inlineStr">
        <is>
          <t>TLS</t>
        </is>
      </c>
    </row>
    <row r="823">
      <c r="A823" t="inlineStr">
        <is>
          <t>HTTPS and HTTP/3 negotiations are now Faster thanks to Cloudflare, RIP HSTS, Let us Discuss</t>
        </is>
      </c>
      <c r="B823">
        <f>HYPERLINK("https://www.youtube.com/watch?v=76sgBHUl7iI", "Link")</f>
        <v/>
      </c>
      <c r="C823" t="inlineStr">
        <is>
          <t>TLS</t>
        </is>
      </c>
    </row>
    <row r="824">
      <c r="A824" t="inlineStr">
        <is>
          <t>TLS/SSL Certificate Pinning Explained</t>
        </is>
      </c>
      <c r="B824">
        <f>HYPERLINK("https://www.youtube.com/watch?v=3coPpYJgFro", "Link")</f>
        <v/>
      </c>
      <c r="C824" t="inlineStr">
        <is>
          <t>TLS Certificates</t>
        </is>
      </c>
    </row>
    <row r="825">
      <c r="A825" t="inlineStr">
        <is>
          <t>TLS Certificates Types - Extended Validation Certificate vs Domain Validated Certificate</t>
        </is>
      </c>
      <c r="B825">
        <f>HYPERLINK("https://www.youtube.com/watch?v=CrWizvX1Pkk", "Link")</f>
        <v/>
      </c>
      <c r="C825" t="inlineStr">
        <is>
          <t>TLS Certificates</t>
        </is>
      </c>
    </row>
    <row r="826">
      <c r="A826" t="inlineStr">
        <is>
          <t>Certificates and Certificate Authority Explained</t>
        </is>
      </c>
      <c r="B826">
        <f>HYPERLINK("https://www.youtube.com/watch?v=x_I6Qc35PuQ", "Link")</f>
        <v/>
      </c>
      <c r="C826" t="inlineStr">
        <is>
          <t>TLS Certificates</t>
        </is>
      </c>
    </row>
    <row r="827">
      <c r="A827" t="inlineStr">
        <is>
          <t>What are SSL/TLS Certificates? Why do we Need them? and How do they Work?</t>
        </is>
      </c>
      <c r="B827">
        <f>HYPERLINK("https://www.youtube.com/watch?v=r1nJT63BFQ0", "Link")</f>
        <v/>
      </c>
      <c r="C827" t="inlineStr">
        <is>
          <t>TLS Certificates</t>
        </is>
      </c>
    </row>
    <row r="828">
      <c r="A828" t="inlineStr">
        <is>
          <t>Google Chrome and Firefox to Join Apple’s Safari in One Year Certificate Validity (My opinion)</t>
        </is>
      </c>
      <c r="B828">
        <f>HYPERLINK("https://www.youtube.com/watch?v=rIw6CSnjJsY", "Link")</f>
        <v/>
      </c>
      <c r="C828" t="inlineStr">
        <is>
          <t>TLS Certificates</t>
        </is>
      </c>
    </row>
    <row r="829">
      <c r="A829" t="inlineStr">
        <is>
          <t>What is On Demand TLS?</t>
        </is>
      </c>
      <c r="B829">
        <f>HYPERLINK("https://www.youtube.com/watch?v=JwQTBq3oivw", "Link")</f>
        <v/>
      </c>
      <c r="C829" t="inlineStr">
        <is>
          <t>TLS Certificates</t>
        </is>
      </c>
    </row>
    <row r="830">
      <c r="A830" t="inlineStr">
        <is>
          <t>WOW! China Blocks TLS 1.3 with ESNI - Let us discuss</t>
        </is>
      </c>
      <c r="B830">
        <f>HYPERLINK("https://www.youtube.com/watch?v=Q8BL2uXVZZY", "Link")</f>
        <v/>
      </c>
      <c r="C830" t="inlineStr">
        <is>
          <t>TLS Certificates</t>
        </is>
      </c>
    </row>
    <row r="831">
      <c r="A831" t="inlineStr">
        <is>
          <t>My Story</t>
        </is>
      </c>
      <c r="B831">
        <f>HYPERLINK("https://www.youtube.com/watch?v=_EZ1tQ0yDo4", "Link")</f>
        <v/>
      </c>
      <c r="C831" t="inlineStr">
        <is>
          <t>VLog</t>
        </is>
      </c>
    </row>
    <row r="832">
      <c r="A832" t="inlineStr">
        <is>
          <t>Horizontal vs Vertical Database Partitioning</t>
        </is>
      </c>
      <c r="B832">
        <f>HYPERLINK("https://www.youtube.com/watch?v=QA25cMWp9Tk", "Link")</f>
        <v/>
      </c>
      <c r="C832" t="inlineStr">
        <is>
          <t>VLog</t>
        </is>
      </c>
    </row>
    <row r="833">
      <c r="A833" t="inlineStr">
        <is>
          <t>What is Collateral Knowledge?</t>
        </is>
      </c>
      <c r="B833">
        <f>HYPERLINK("https://www.youtube.com/watch?v=6YKbVpWmeLM", "Link")</f>
        <v/>
      </c>
      <c r="C833" t="inlineStr">
        <is>
          <t>VLog</t>
        </is>
      </c>
    </row>
    <row r="834">
      <c r="A834" t="inlineStr">
        <is>
          <t>The ! Empathetic Engineer: A short story portraying the software engineer archetype</t>
        </is>
      </c>
      <c r="B834">
        <f>HYPERLINK("https://www.youtube.com/watch?v=lk228q9mwrY", "Link")</f>
        <v/>
      </c>
      <c r="C834" t="inlineStr">
        <is>
          <t>VLog</t>
        </is>
      </c>
    </row>
    <row r="835">
      <c r="A835" t="inlineStr">
        <is>
          <t>Persistent Connections (Pros and Cons)</t>
        </is>
      </c>
      <c r="B835">
        <f>HYPERLINK("https://www.youtube.com/watch?v=XxM8BZuaKi4", "Link")</f>
        <v/>
      </c>
      <c r="C835" t="inlineStr">
        <is>
          <t>VLog</t>
        </is>
      </c>
    </row>
    <row r="836">
      <c r="A836" t="inlineStr">
        <is>
          <t>Vlog - Client/Server Programming Languages</t>
        </is>
      </c>
      <c r="B836">
        <f>HYPERLINK("https://www.youtube.com/watch?v=O4N81weRolg", "Link")</f>
        <v/>
      </c>
      <c r="C836" t="inlineStr">
        <is>
          <t>VLog</t>
        </is>
      </c>
    </row>
    <row r="837">
      <c r="A837" t="inlineStr">
        <is>
          <t>Vlog - Keep your servers close and your database closer</t>
        </is>
      </c>
      <c r="B837">
        <f>HYPERLINK("https://www.youtube.com/watch?v=Ubcwo-e6zRM", "Link")</f>
        <v/>
      </c>
      <c r="C837" t="inlineStr">
        <is>
          <t>VLog</t>
        </is>
      </c>
    </row>
    <row r="838">
      <c r="A838" t="inlineStr">
        <is>
          <t>Fastest Way to Learn Programming Language or Technology</t>
        </is>
      </c>
      <c r="B838">
        <f>HYPERLINK("https://www.youtube.com/watch?v=ZsXuwIzDczY", "Link")</f>
        <v/>
      </c>
      <c r="C838" t="inlineStr">
        <is>
          <t>VLog</t>
        </is>
      </c>
    </row>
    <row r="839">
      <c r="A839" t="inlineStr">
        <is>
          <t>Vlog - Horizontal vs Vertical Scaling</t>
        </is>
      </c>
      <c r="B839">
        <f>HYPERLINK("https://www.youtube.com/watch?v=EnnWxq5nQqQ", "Link")</f>
        <v/>
      </c>
      <c r="C839" t="inlineStr">
        <is>
          <t>VLog</t>
        </is>
      </c>
    </row>
    <row r="840">
      <c r="A840" t="inlineStr">
        <is>
          <t>Can you build software that alters its behavior?</t>
        </is>
      </c>
      <c r="B840">
        <f>HYPERLINK("https://www.youtube.com/watch?v=pMGDuIPDSgU", "Link")</f>
        <v/>
      </c>
      <c r="C840" t="inlineStr">
        <is>
          <t>VLog</t>
        </is>
      </c>
    </row>
    <row r="841">
      <c r="A841" t="inlineStr">
        <is>
          <t>Channel Update and a new announcement</t>
        </is>
      </c>
      <c r="B841">
        <f>HYPERLINK("https://www.youtube.com/watch?v=IkAsfNuRnkM", "Link")</f>
        <v/>
      </c>
      <c r="C841" t="inlineStr">
        <is>
          <t>VLog</t>
        </is>
      </c>
    </row>
    <row r="842">
      <c r="A842" t="inlineStr">
        <is>
          <t>Vlog - Cash in on Your Passion (Crush it)</t>
        </is>
      </c>
      <c r="B842">
        <f>HYPERLINK("https://www.youtube.com/watch?v=BJZtHmrYY6g", "Link")</f>
        <v/>
      </c>
      <c r="C842" t="inlineStr">
        <is>
          <t>VLog</t>
        </is>
      </c>
    </row>
    <row r="843">
      <c r="A843" t="inlineStr">
        <is>
          <t>My Book VLog - The Outline</t>
        </is>
      </c>
      <c r="B843">
        <f>HYPERLINK("https://www.youtube.com/watch?v=JR7PlB8R7ZU", "Link")</f>
        <v/>
      </c>
      <c r="C843" t="inlineStr">
        <is>
          <t>VLog</t>
        </is>
      </c>
    </row>
    <row r="844">
      <c r="A844" t="inlineStr">
        <is>
          <t>Vlog (Istanbul) - Datacenter Proximity</t>
        </is>
      </c>
      <c r="B844">
        <f>HYPERLINK("https://www.youtube.com/watch?v=9XMHHUgYK2g", "Link")</f>
        <v/>
      </c>
      <c r="C844" t="inlineStr">
        <is>
          <t>VLog</t>
        </is>
      </c>
    </row>
    <row r="845">
      <c r="A845" t="inlineStr">
        <is>
          <t>Vlog - disk</t>
        </is>
      </c>
      <c r="B845">
        <f>HYPERLINK("https://www.youtube.com/watch?v=OuCmMoPst0Y", "Link")</f>
        <v/>
      </c>
      <c r="C845" t="inlineStr">
        <is>
          <t>VLog</t>
        </is>
      </c>
    </row>
    <row r="846">
      <c r="A846" t="inlineStr">
        <is>
          <t>See you in the Esri Dev Summit 2018! (Mar-6 till Mar-9)</t>
        </is>
      </c>
      <c r="B846">
        <f>HYPERLINK("https://www.youtube.com/watch?v=CedNJFB9WGU", "Link")</f>
        <v/>
      </c>
      <c r="C846" t="inlineStr">
        <is>
          <t>VLog</t>
        </is>
      </c>
    </row>
    <row r="847">
      <c r="A847" t="inlineStr">
        <is>
          <t>Vlog - Upcoming Tutorials (Javascript/Python/C#)</t>
        </is>
      </c>
      <c r="B847">
        <f>HYPERLINK("https://www.youtube.com/watch?v=S7jRP2eSmk0", "Link")</f>
        <v/>
      </c>
      <c r="C847" t="inlineStr">
        <is>
          <t>VLog</t>
        </is>
      </c>
    </row>
    <row r="848">
      <c r="A848" t="inlineStr">
        <is>
          <t>3K Subscribers!! Happy Holidays</t>
        </is>
      </c>
      <c r="B848">
        <f>HYPERLINK("https://www.youtube.com/watch?v=iocs7ls8r-k", "Link")</f>
        <v/>
      </c>
      <c r="C848" t="inlineStr">
        <is>
          <t>VLog</t>
        </is>
      </c>
    </row>
    <row r="849">
      <c r="A849" t="inlineStr">
        <is>
          <t>The ! Empathetic Engineer: A short story portraying the software engineer archetype</t>
        </is>
      </c>
      <c r="B849">
        <f>HYPERLINK("https://www.youtube.com/watch?v=lk228q9mwrY", "Link")</f>
        <v/>
      </c>
      <c r="C849" t="inlineStr">
        <is>
          <t>VLog</t>
        </is>
      </c>
    </row>
    <row r="850">
      <c r="A850" t="inlineStr">
        <is>
          <t>inspiration dies, stop procrastinating and do the work right now!</t>
        </is>
      </c>
      <c r="B850">
        <f>HYPERLINK("https://www.youtube.com/watch?v=Sz7vnUNoBDw", "Link")</f>
        <v/>
      </c>
      <c r="C850" t="inlineStr">
        <is>
          <t>VLog</t>
        </is>
      </c>
    </row>
    <row r="851">
      <c r="A851" t="inlineStr">
        <is>
          <t>What is a Request?</t>
        </is>
      </c>
      <c r="B851">
        <f>HYPERLINK("https://www.youtube.com/watch?v=HwhIz-pnyg4", "Link")</f>
        <v/>
      </c>
      <c r="C851" t="inlineStr">
        <is>
          <t>VLog</t>
        </is>
      </c>
    </row>
    <row r="852">
      <c r="A852" t="inlineStr">
        <is>
          <t>I started Researching WebRTC and…..</t>
        </is>
      </c>
      <c r="B852">
        <f>HYPERLINK("https://www.youtube.com/watch?v=btKd-VLzNR0", "Link")</f>
        <v/>
      </c>
      <c r="C852" t="inlineStr">
        <is>
          <t>VLog</t>
        </is>
      </c>
    </row>
    <row r="853">
      <c r="A853" t="inlineStr">
        <is>
          <t>Traefik is too complex and hard to understand... let us discuss</t>
        </is>
      </c>
      <c r="B853">
        <f>HYPERLINK("https://www.youtube.com/watch?v=hEoV_FjtWhE", "Link")</f>
        <v/>
      </c>
      <c r="C853" t="inlineStr">
        <is>
          <t>VLog</t>
        </is>
      </c>
    </row>
    <row r="854">
      <c r="A854" t="inlineStr">
        <is>
          <t>My Struggle with the English Language in the US as an Arab Native Speaker and a Software Engineer</t>
        </is>
      </c>
      <c r="B854">
        <f>HYPERLINK("https://www.youtube.com/watch?v=8z6G9flQevs", "Link")</f>
        <v/>
      </c>
      <c r="C854" t="inlineStr">
        <is>
          <t>VLog</t>
        </is>
      </c>
    </row>
    <row r="855">
      <c r="A855" t="inlineStr">
        <is>
          <t>Pessimistic concurrency control vs Optimistic concurrency control in Database Systems Explained</t>
        </is>
      </c>
      <c r="B855">
        <f>HYPERLINK("https://www.youtube.com/watch?v=I8IlO0hCSgY", "Link")</f>
        <v/>
      </c>
      <c r="C855" t="inlineStr">
        <is>
          <t>VLog</t>
        </is>
      </c>
    </row>
    <row r="856">
      <c r="A856" t="inlineStr">
        <is>
          <t>I finished Researching Envoy Proxy here is what I think, Let us Discuss</t>
        </is>
      </c>
      <c r="B856">
        <f>HYPERLINK("https://www.youtube.com/watch?v=J9AYpmw8E7A", "Link")</f>
        <v/>
      </c>
      <c r="C856" t="inlineStr">
        <is>
          <t>VLog</t>
        </is>
      </c>
    </row>
    <row r="857">
      <c r="A857" t="inlineStr">
        <is>
          <t>Backend Engineering Playlists (Beginner, Intermediate and Advanced)</t>
        </is>
      </c>
      <c r="B857">
        <f>HYPERLINK("https://www.youtube.com/watch?v=emRw8Lg3vys", "Link")</f>
        <v/>
      </c>
      <c r="C857" t="inlineStr">
        <is>
          <t>VLog</t>
        </is>
      </c>
    </row>
    <row r="858">
      <c r="A858" t="inlineStr">
        <is>
          <t>How I deal with Stress and being Overwhelmed as a Software Engineer</t>
        </is>
      </c>
      <c r="B858">
        <f>HYPERLINK("https://www.youtube.com/watch?v=cALteOt_tvU", "Link")</f>
        <v/>
      </c>
      <c r="C858" t="inlineStr">
        <is>
          <t>VLog</t>
        </is>
      </c>
    </row>
    <row r="859">
      <c r="A859" t="inlineStr">
        <is>
          <t>New Udemy Course Alert - Envoy - Edge and Service Proxy Course</t>
        </is>
      </c>
      <c r="B859">
        <f>HYPERLINK("https://www.youtube.com/watch?v=aHSkNJ4UM2A", "Link")</f>
        <v/>
      </c>
      <c r="C859" t="inlineStr">
        <is>
          <t>VLog</t>
        </is>
      </c>
    </row>
    <row r="860">
      <c r="A860" t="inlineStr">
        <is>
          <t>How I Got "Slightly" Better at Communicating my Ideas Effectively as a Software Engineer</t>
        </is>
      </c>
      <c r="B860">
        <f>HYPERLINK("https://www.youtube.com/watch?v=JI0lCQZLV2U", "Link")</f>
        <v/>
      </c>
      <c r="C860" t="inlineStr">
        <is>
          <t>VLog</t>
        </is>
      </c>
    </row>
    <row r="861">
      <c r="A861" t="inlineStr">
        <is>
          <t>New Udemy Course Alert - Traefik - Edge Router Course</t>
        </is>
      </c>
      <c r="B861">
        <f>HYPERLINK("https://www.youtube.com/watch?v=BFLZmWq_-P0", "Link")</f>
        <v/>
      </c>
      <c r="C861" t="inlineStr">
        <is>
          <t>VLog</t>
        </is>
      </c>
    </row>
    <row r="862">
      <c r="A862" t="inlineStr">
        <is>
          <t>New Udemy Course Alert - Introduction to Database Engineering (7 Hours Course)</t>
        </is>
      </c>
      <c r="B862">
        <f>HYPERLINK("https://www.youtube.com/watch?v=eiNo9y84bxo", "Link")</f>
        <v/>
      </c>
      <c r="C862" t="inlineStr">
        <is>
          <t>VLog</t>
        </is>
      </c>
    </row>
    <row r="863">
      <c r="A863" t="inlineStr">
        <is>
          <t>I got served an Instagram Ad after browsing this website? Let us discuss how that’s possible</t>
        </is>
      </c>
      <c r="B863">
        <f>HYPERLINK("https://www.youtube.com/watch?v=zGvazErsoH0", "Link")</f>
        <v/>
      </c>
      <c r="C863" t="inlineStr">
        <is>
          <t>VLog</t>
        </is>
      </c>
    </row>
    <row r="864">
      <c r="A864" t="inlineStr">
        <is>
          <t>Software Engineering is Overwhelming</t>
        </is>
      </c>
      <c r="B864">
        <f>HYPERLINK("https://www.youtube.com/watch?v=MbDjrztWtX4", "Link")</f>
        <v/>
      </c>
      <c r="C864" t="inlineStr">
        <is>
          <t>VLog</t>
        </is>
      </c>
    </row>
    <row r="865">
      <c r="A865" t="inlineStr">
        <is>
          <t>Should you become a Full Stack Engineer?</t>
        </is>
      </c>
      <c r="B865">
        <f>HYPERLINK("https://www.youtube.com/watch?v=UuAY6Lxkppw", "Link")</f>
        <v/>
      </c>
      <c r="C865" t="inlineStr">
        <is>
          <t>VLog</t>
        </is>
      </c>
    </row>
    <row r="866">
      <c r="A866" t="inlineStr">
        <is>
          <t>The Backend Engineering Podcast by Hussein Nasser</t>
        </is>
      </c>
      <c r="B866">
        <f>HYPERLINK("https://www.youtube.com/watch?v=4Wo2jiWXH2o", "Link")</f>
        <v/>
      </c>
      <c r="C866" t="inlineStr">
        <is>
          <t>VLog</t>
        </is>
      </c>
    </row>
    <row r="867">
      <c r="A867" t="inlineStr">
        <is>
          <t>Update on the WebRTC content</t>
        </is>
      </c>
      <c r="B867">
        <f>HYPERLINK("https://www.youtube.com/watch?v=BmIpf0zLfIc", "Link")</f>
        <v/>
      </c>
      <c r="C867" t="inlineStr">
        <is>
          <t>VLog</t>
        </is>
      </c>
    </row>
    <row r="868">
      <c r="A868" t="inlineStr">
        <is>
          <t>Transport Layer Security 1.3 Explained - TLS Handshake, Key Exchange, TLS Extensions and MITM</t>
        </is>
      </c>
      <c r="B868">
        <f>HYPERLINK("https://www.youtube.com/watch?v=ntytZy3i-Jo", "Link")</f>
        <v/>
      </c>
      <c r="C868" t="inlineStr">
        <is>
          <t>Web Security</t>
        </is>
      </c>
    </row>
    <row r="869">
      <c r="A869" t="inlineStr">
        <is>
          <t>JSON Web Token with NodeJS &amp; Postgres Crash Course</t>
        </is>
      </c>
      <c r="B869">
        <f>HYPERLINK("https://www.youtube.com/watch?v=T0k-3Ze4NLo", "Link")</f>
        <v/>
      </c>
      <c r="C869" t="inlineStr">
        <is>
          <t>Web Security</t>
        </is>
      </c>
    </row>
    <row r="870">
      <c r="A870" t="inlineStr">
        <is>
          <t>SSL/TLS Termination, TLS Forward Proxy Pros and Cons</t>
        </is>
      </c>
      <c r="B870">
        <f>HYPERLINK("https://www.youtube.com/watch?v=H0bkLsUe3no", "Link")</f>
        <v/>
      </c>
      <c r="C870" t="inlineStr">
        <is>
          <t>Web Security</t>
        </is>
      </c>
    </row>
    <row r="871">
      <c r="A871" t="inlineStr">
        <is>
          <t>Getting started with Caddy the HTTPS Web Server from scratch</t>
        </is>
      </c>
      <c r="B871">
        <f>HYPERLINK("https://www.youtube.com/watch?v=t4naLFSlBpQ", "Link")</f>
        <v/>
      </c>
      <c r="C871" t="inlineStr">
        <is>
          <t>Web Security</t>
        </is>
      </c>
    </row>
    <row r="872">
      <c r="A872" t="inlineStr">
        <is>
          <t>How Un-deletable Zombie Cookies work (with implementation example)</t>
        </is>
      </c>
      <c r="B872">
        <f>HYPERLINK("https://www.youtube.com/watch?v=lq6ZimHh-j4", "Link")</f>
        <v/>
      </c>
      <c r="C872" t="inlineStr">
        <is>
          <t>Web Security</t>
        </is>
      </c>
    </row>
    <row r="873">
      <c r="A873" t="inlineStr">
        <is>
          <t>Transport Layer Security, TLS 1.2 and 1.3 (Explained by Example)</t>
        </is>
      </c>
      <c r="B873">
        <f>HYPERLINK("https://www.youtube.com/watch?v=AlE5X1NlHgg", "Link")</f>
        <v/>
      </c>
      <c r="C873" t="inlineStr">
        <is>
          <t>Web Security</t>
        </is>
      </c>
    </row>
    <row r="874">
      <c r="A874" t="inlineStr">
        <is>
          <t>Denial of Service Attacks Explained</t>
        </is>
      </c>
      <c r="B874">
        <f>HYPERLINK("https://www.youtube.com/watch?v=4I7tPW8of2g", "Link")</f>
        <v/>
      </c>
      <c r="C874" t="inlineStr">
        <is>
          <t>Web Security</t>
        </is>
      </c>
    </row>
    <row r="875">
      <c r="A875" t="inlineStr">
        <is>
          <t>Sql Injection Explained by Example with Express and PostgreSQL</t>
        </is>
      </c>
      <c r="B875">
        <f>HYPERLINK("https://www.youtube.com/watch?v=Azo9tDUtC9s", "Link")</f>
        <v/>
      </c>
      <c r="C875" t="inlineStr">
        <is>
          <t>Web Security</t>
        </is>
      </c>
    </row>
    <row r="876">
      <c r="A876" t="inlineStr">
        <is>
          <t>HTTP Cookies Crash Course</t>
        </is>
      </c>
      <c r="B876">
        <f>HYPERLINK("https://www.youtube.com/watch?v=sovAIX4doOE", "Link")</f>
        <v/>
      </c>
      <c r="C876" t="inlineStr">
        <is>
          <t>Web Security</t>
        </is>
      </c>
    </row>
    <row r="877">
      <c r="A877" t="inlineStr">
        <is>
          <t>Cross Origin Resource Sharing (Explained by Example)</t>
        </is>
      </c>
      <c r="B877">
        <f>HYPERLINK("https://www.youtube.com/watch?v=Ka8vG5miErk", "Link")</f>
        <v/>
      </c>
      <c r="C877" t="inlineStr">
        <is>
          <t>Web Security</t>
        </is>
      </c>
    </row>
    <row r="878">
      <c r="A878" t="inlineStr">
        <is>
          <t>MIME and Media Type sniffing explained and the type of attacks it leads to</t>
        </is>
      </c>
      <c r="B878">
        <f>HYPERLINK("https://www.youtube.com/watch?v=eq6R6dxRuiU", "Link")</f>
        <v/>
      </c>
      <c r="C878" t="inlineStr">
        <is>
          <t>Web Security</t>
        </is>
      </c>
    </row>
    <row r="879">
      <c r="A879" t="inlineStr">
        <is>
          <t>HTTP Caching with E-Tags -  (Explained by Example)</t>
        </is>
      </c>
      <c r="B879">
        <f>HYPERLINK("https://www.youtube.com/watch?v=TgZnpp5wJWU", "Link")</f>
        <v/>
      </c>
      <c r="C879" t="inlineStr">
        <is>
          <t>Web Security</t>
        </is>
      </c>
    </row>
    <row r="880">
      <c r="A880" t="inlineStr">
        <is>
          <t>Software vs. Hardware AdBlockers (Explained by Example)</t>
        </is>
      </c>
      <c r="B880">
        <f>HYPERLINK("https://www.youtube.com/watch?v=93Vz2HfUnTw", "Link")</f>
        <v/>
      </c>
      <c r="C880" t="inlineStr">
        <is>
          <t>Web Security</t>
        </is>
      </c>
    </row>
    <row r="881">
      <c r="A881" t="inlineStr">
        <is>
          <t>How Tor Works?  (The Onion Router)</t>
        </is>
      </c>
      <c r="B881">
        <f>HYPERLINK("https://www.youtube.com/watch?v=gIkzx7-s2RU", "Link")</f>
        <v/>
      </c>
      <c r="C881" t="inlineStr">
        <is>
          <t>Web Security</t>
        </is>
      </c>
    </row>
    <row r="882">
      <c r="A882" t="inlineStr">
        <is>
          <t>HTTP Strict Transport Security (HSTS) and TLS Stripping Explained</t>
        </is>
      </c>
      <c r="B882">
        <f>HYPERLINK("https://www.youtube.com/watch?v=kYhMnw4aJTw", "Link")</f>
        <v/>
      </c>
      <c r="C882" t="inlineStr">
        <is>
          <t>Web Security</t>
        </is>
      </c>
    </row>
    <row r="883">
      <c r="A883" t="inlineStr">
        <is>
          <t>HAProxy Crash Course (TLS 1.3, HTTPS, HTTP/2 and more)</t>
        </is>
      </c>
      <c r="B883">
        <f>HYPERLINK("https://www.youtube.com/watch?v=qYnA2DFEELw", "Link")</f>
        <v/>
      </c>
      <c r="C883" t="inlineStr">
        <is>
          <t>Web Security</t>
        </is>
      </c>
    </row>
    <row r="884">
      <c r="A884" t="inlineStr">
        <is>
          <t>Address Resolution Protocol - ARP</t>
        </is>
      </c>
      <c r="B884">
        <f>HYPERLINK("https://www.youtube.com/watch?v=mqWEWye-8m8", "Link")</f>
        <v/>
      </c>
      <c r="C884" t="inlineStr">
        <is>
          <t>Web Security</t>
        </is>
      </c>
    </row>
    <row r="885">
      <c r="A885" t="inlineStr">
        <is>
          <t>What happens when type google.com into your browser address box and hit enter? (Detailed Analysis)</t>
        </is>
      </c>
      <c r="B885">
        <f>HYPERLINK("https://www.youtube.com/watch?v=dh406O2v_1c", "Link")</f>
        <v/>
      </c>
      <c r="C885" t="inlineStr">
        <is>
          <t>Web Security</t>
        </is>
      </c>
    </row>
    <row r="886">
      <c r="A886" t="inlineStr">
        <is>
          <t>Perfect Forward Secrecy in TLS Explained</t>
        </is>
      </c>
      <c r="B886">
        <f>HYPERLINK("https://www.youtube.com/watch?v=zSQtyW_ywZc", "Link")</f>
        <v/>
      </c>
      <c r="C886" t="inlineStr">
        <is>
          <t>Web Security</t>
        </is>
      </c>
    </row>
    <row r="887">
      <c r="A887" t="inlineStr">
        <is>
          <t>Server Name Indication (SNI) (Explained by Example)</t>
        </is>
      </c>
      <c r="B887">
        <f>HYPERLINK("https://www.youtube.com/watch?v=t0zlO5-NWFU", "Link")</f>
        <v/>
      </c>
      <c r="C887" t="inlineStr">
        <is>
          <t>Web Security</t>
        </is>
      </c>
    </row>
    <row r="888">
      <c r="A888" t="inlineStr">
        <is>
          <t>SameSite Cookie Attribute Explained by Example (Strict, Lax, None &amp; No SameSite)</t>
        </is>
      </c>
      <c r="B888">
        <f>HYPERLINK("https://www.youtube.com/watch?v=aUF2QCEudPo", "Link")</f>
        <v/>
      </c>
      <c r="C888" t="inlineStr">
        <is>
          <t>Web Security</t>
        </is>
      </c>
    </row>
    <row r="889">
      <c r="A889" t="inlineStr">
        <is>
          <t>What is On Demand TLS?</t>
        </is>
      </c>
      <c r="B889">
        <f>HYPERLINK("https://www.youtube.com/watch?v=JwQTBq3oivw", "Link")</f>
        <v/>
      </c>
      <c r="C889" t="inlineStr">
        <is>
          <t>Web Security</t>
        </is>
      </c>
    </row>
    <row r="890">
      <c r="A890" t="inlineStr">
        <is>
          <t>Five Password Authentications From Least to Most Secure (Explained with Node JS &amp; Postgres)</t>
        </is>
      </c>
      <c r="B890">
        <f>HYPERLINK("https://www.youtube.com/watch?v=_t8EPImx9LI", "Link")</f>
        <v/>
      </c>
      <c r="C890" t="inlineStr">
        <is>
          <t>Web Security</t>
        </is>
      </c>
    </row>
    <row r="891">
      <c r="A891" t="inlineStr">
        <is>
          <t>How End-to-End encryption Works?</t>
        </is>
      </c>
      <c r="B891">
        <f>HYPERLINK("https://www.youtube.com/watch?v=hwQbPgvEQyw", "Link")</f>
        <v/>
      </c>
      <c r="C891" t="inlineStr">
        <is>
          <t>Web Security</t>
        </is>
      </c>
    </row>
    <row r="892">
      <c r="A892" t="inlineStr">
        <is>
          <t>Why you shouldn’t use google.com to search Google</t>
        </is>
      </c>
      <c r="B892">
        <f>HYPERLINK("https://www.youtube.com/watch?v=U_RKc2UoMTY", "Link")</f>
        <v/>
      </c>
      <c r="C892" t="inlineStr">
        <is>
          <t>Web Security</t>
        </is>
      </c>
    </row>
    <row r="893">
      <c r="A893" t="inlineStr">
        <is>
          <t>No, You Don’t have to Encrypt Passwords before sending POST requests and here is why</t>
        </is>
      </c>
      <c r="B893">
        <f>HYPERLINK("https://www.youtube.com/watch?v=fzwkkZp5WcE", "Link")</f>
        <v/>
      </c>
      <c r="C893" t="inlineStr">
        <is>
          <t>Web Security</t>
        </is>
      </c>
    </row>
    <row r="894">
      <c r="A894" t="inlineStr">
        <is>
          <t>How Diffie Hellman can be Man In the Middled in TLS 1.3</t>
        </is>
      </c>
      <c r="B894">
        <f>HYPERLINK("https://www.youtube.com/watch?v=rKVCTVAHK7k", "Link")</f>
        <v/>
      </c>
      <c r="C894" t="inlineStr">
        <is>
          <t>Web Security</t>
        </is>
      </c>
    </row>
    <row r="895">
      <c r="A895" t="inlineStr">
        <is>
          <t>TLS 1.3 Handshake Explained In Details (with Math)</t>
        </is>
      </c>
      <c r="B895">
        <f>HYPERLINK("https://www.youtube.com/watch?v=IE0QLCcOr0I", "Link")</f>
        <v/>
      </c>
      <c r="C895" t="inlineStr">
        <is>
          <t>Web Security</t>
        </is>
      </c>
    </row>
    <row r="896">
      <c r="A896" t="inlineStr">
        <is>
          <t>A Bug in Certification Path Validation Causes Many services to stop working on May 30 2020</t>
        </is>
      </c>
      <c r="B896">
        <f>HYPERLINK("https://www.youtube.com/watch?v=haLxy1e_Hwo", "Link")</f>
        <v/>
      </c>
      <c r="C896" t="inlineStr">
        <is>
          <t>Web Security</t>
        </is>
      </c>
    </row>
    <row r="897">
      <c r="A897" t="inlineStr">
        <is>
          <t>Can Your ISP block A Single YouTube Video?</t>
        </is>
      </c>
      <c r="B897">
        <f>HYPERLINK("https://www.youtube.com/watch?v=13v-eWBlvzY", "Link")</f>
        <v/>
      </c>
      <c r="C897" t="inlineStr">
        <is>
          <t>Web Security</t>
        </is>
      </c>
    </row>
    <row r="898">
      <c r="A898" t="inlineStr">
        <is>
          <t>Cross Site Request Forgery vs Server Side Request Forgery Explained</t>
        </is>
      </c>
      <c r="B898">
        <f>HYPERLINK("https://www.youtube.com/watch?v=a7OMdTuYaGc", "Link")</f>
        <v/>
      </c>
      <c r="C898" t="inlineStr">
        <is>
          <t>Web Security</t>
        </is>
      </c>
    </row>
    <row r="899">
      <c r="A899" t="inlineStr">
        <is>
          <t>What is a DDOS Mitigating Reverse Proxy and is it Worth It? (Commenting on a Security Now Video)</t>
        </is>
      </c>
      <c r="B899">
        <f>HYPERLINK("https://www.youtube.com/watch?v=UKvK76Rnqus", "Link")</f>
        <v/>
      </c>
      <c r="C899" t="inlineStr">
        <is>
          <t>Web Security</t>
        </is>
      </c>
    </row>
    <row r="900">
      <c r="A900" t="inlineStr">
        <is>
          <t>DNS Reflection Attack Explained</t>
        </is>
      </c>
      <c r="B900">
        <f>HYPERLINK("https://www.youtube.com/watch?v=S6hZcxM3Sz4", "Link")</f>
        <v/>
      </c>
      <c r="C900" t="inlineStr">
        <is>
          <t>Web Security</t>
        </is>
      </c>
    </row>
    <row r="901">
      <c r="A901" t="inlineStr">
        <is>
          <t>HOW Would TikTok Be Blocked in the US (Technical Details)</t>
        </is>
      </c>
      <c r="B901">
        <f>HYPERLINK("https://www.youtube.com/watch?v=ZNGMifZQHxM", "Link")</f>
        <v/>
      </c>
      <c r="C901" t="inlineStr">
        <is>
          <t>Web Security</t>
        </is>
      </c>
    </row>
    <row r="902">
      <c r="A902" t="inlineStr">
        <is>
          <t>HTTP Request Smuggling Explained</t>
        </is>
      </c>
      <c r="B902">
        <f>HYPERLINK("https://www.youtube.com/watch?v=PFllH0QccCs", "Link")</f>
        <v/>
      </c>
      <c r="C902" t="inlineStr">
        <is>
          <t>Web Security</t>
        </is>
      </c>
    </row>
    <row r="903">
      <c r="A903" t="inlineStr">
        <is>
          <t>Cross-Site Scripting Explained with Examples and How to Prevent XSS with Content Security Policy</t>
        </is>
      </c>
      <c r="B903">
        <f>HYPERLINK("https://www.youtube.com/watch?v=pD6C1-zSxIM", "Link")</f>
        <v/>
      </c>
      <c r="C903" t="inlineStr">
        <is>
          <t>Web Security</t>
        </is>
      </c>
    </row>
    <row r="904">
      <c r="A904" t="inlineStr">
        <is>
          <t>HTML Ping Attribute Explained  ˂ href = ‘http://youtube.com’ ping = ‘http://localhost:8080’ ˃</t>
        </is>
      </c>
      <c r="B904">
        <f>HYPERLINK("https://www.youtube.com/watch?v=3AIswRtblYY", "Link")</f>
        <v/>
      </c>
      <c r="C904" t="inlineStr">
        <is>
          <t>Web Security</t>
        </is>
      </c>
    </row>
    <row r="905">
      <c r="A905" t="inlineStr">
        <is>
          <t>My Thoughts on The Twitter “Hack”</t>
        </is>
      </c>
      <c r="B905">
        <f>HYPERLINK("https://www.youtube.com/watch?v=z4C_w1vkbZg", "Link")</f>
        <v/>
      </c>
      <c r="C905" t="inlineStr">
        <is>
          <t>Web Security</t>
        </is>
      </c>
    </row>
    <row r="906">
      <c r="A906" t="inlineStr">
        <is>
          <t>Digicert revokes 50,000 EV Certificates</t>
        </is>
      </c>
      <c r="B906">
        <f>HYPERLINK("https://www.youtube.com/watch?v=L4rD4CU7R-4", "Link")</f>
        <v/>
      </c>
      <c r="C906" t="inlineStr">
        <is>
          <t>Web Security</t>
        </is>
      </c>
    </row>
    <row r="907">
      <c r="A907" t="inlineStr">
        <is>
          <t>The Cloudflare Outage - What Happened? And my Thoughts</t>
        </is>
      </c>
      <c r="B907">
        <f>HYPERLINK("https://www.youtube.com/watch?v=nRjyEezdwsQ", "Link")</f>
        <v/>
      </c>
      <c r="C907" t="inlineStr">
        <is>
          <t>Web Security</t>
        </is>
      </c>
    </row>
    <row r="908">
      <c r="A908" t="inlineStr">
        <is>
          <t>1 Hour of Popular Web Attacks (XSS, CSRF, SSRF, SQL Injection, MIME Sniffing, Smuggling and more!)</t>
        </is>
      </c>
      <c r="B908">
        <f>HYPERLINK("https://www.youtube.com/watch?v=pdC3H8SX-F4", "Link")</f>
        <v/>
      </c>
      <c r="C908" t="inlineStr">
        <is>
          <t>Web Security</t>
        </is>
      </c>
    </row>
    <row r="909">
      <c r="A909" t="inlineStr">
        <is>
          <t>My Thoughts on the Massive VPN Leak of 1.2 TB User logs</t>
        </is>
      </c>
      <c r="B909">
        <f>HYPERLINK("https://www.youtube.com/watch?v=1sjut9xdg58", "Link")</f>
        <v/>
      </c>
      <c r="C909" t="inlineStr">
        <is>
          <t>Web Security</t>
        </is>
      </c>
    </row>
    <row r="910">
      <c r="A910" t="inlineStr">
        <is>
          <t>TLS 1.1 is Dead … Well Almost! thanks to Chrome 84 - (Deep Dive Analysis)</t>
        </is>
      </c>
      <c r="B910">
        <f>HYPERLINK("https://www.youtube.com/watch?v=VhTOJedHzHY", "Link")</f>
        <v/>
      </c>
      <c r="C910" t="inlineStr">
        <is>
          <t>Web Security</t>
        </is>
      </c>
    </row>
    <row r="911">
      <c r="A911" t="inlineStr">
        <is>
          <t>One Line of Code can open you for a MITM attack, Let us Discuss</t>
        </is>
      </c>
      <c r="B911">
        <f>HYPERLINK("https://www.youtube.com/watch?v=DsJMDLFw1Ys", "Link")</f>
        <v/>
      </c>
      <c r="C911" t="inlineStr">
        <is>
          <t>Web Security</t>
        </is>
      </c>
    </row>
    <row r="912">
      <c r="A912" t="inlineStr">
        <is>
          <t>How Homomorphic Encryption will revolutionize Software Engineering (Encrypted Database Search)</t>
        </is>
      </c>
      <c r="B912">
        <f>HYPERLINK("https://www.youtube.com/watch?v=LXIwIIJUU3Y", "Link")</f>
        <v/>
      </c>
      <c r="C912" t="inlineStr">
        <is>
          <t>Web Security</t>
        </is>
      </c>
    </row>
    <row r="913">
      <c r="A913" t="inlineStr">
        <is>
          <t>Chrome Blocks Downloads For Files Hosted on HTTP (insecure) URLs - GREAT CHANGE!</t>
        </is>
      </c>
      <c r="B913">
        <f>HYPERLINK("https://www.youtube.com/watch?v=sL4jGso9c78", "Link")</f>
        <v/>
      </c>
      <c r="C913" t="inlineStr">
        <is>
          <t>Web Security</t>
        </is>
      </c>
    </row>
    <row r="914">
      <c r="A914" t="inlineStr">
        <is>
          <t>FireFox Changes to SameSite Cookie Default Behavior Following Chrome’s footsteps - Great Change</t>
        </is>
      </c>
      <c r="B914">
        <f>HYPERLINK("https://www.youtube.com/watch?v=J6LxE-D8GNo", "Link")</f>
        <v/>
      </c>
      <c r="C914" t="inlineStr">
        <is>
          <t>Web Security</t>
        </is>
      </c>
    </row>
    <row r="915">
      <c r="A915" t="inlineStr">
        <is>
          <t>Content Security Policy Can be bypassed in Chrome?</t>
        </is>
      </c>
      <c r="B915">
        <f>HYPERLINK("https://www.youtube.com/watch?v=nHOuakyHX1E", "Link")</f>
        <v/>
      </c>
      <c r="C915" t="inlineStr">
        <is>
          <t>Web Security</t>
        </is>
      </c>
    </row>
    <row r="916">
      <c r="A916" t="inlineStr">
        <is>
          <t>Installing This Twilio Malware NPM Package Opens a Backdoor on Your Developer Machine</t>
        </is>
      </c>
      <c r="B916">
        <f>HYPERLINK("https://www.youtube.com/watch?v=5XCPyXS_Im8", "Link")</f>
        <v/>
      </c>
      <c r="C916" t="inlineStr">
        <is>
          <t>Web Security</t>
        </is>
      </c>
    </row>
    <row r="917">
      <c r="A917" t="inlineStr">
        <is>
          <t>WebSockets Crash Course - Handshake, Use-cases, Pros &amp; Cons and more</t>
        </is>
      </c>
      <c r="B917">
        <f>HYPERLINK("https://www.youtube.com/watch?v=2Nt-ZrNP22A", "Link")</f>
        <v/>
      </c>
      <c r="C917" t="inlineStr">
        <is>
          <t>WebSockets</t>
        </is>
      </c>
    </row>
    <row r="918">
      <c r="A918" t="inlineStr">
        <is>
          <t>Scaling Websockets to Multiple Servers with HAProxy, Redis and Node JS - Group Chat Application</t>
        </is>
      </c>
      <c r="B918">
        <f>HYPERLINK("https://www.youtube.com/watch?v=gzIcGhJC8hA", "Link")</f>
        <v/>
      </c>
      <c r="C918" t="inlineStr">
        <is>
          <t>WebSockets</t>
        </is>
      </c>
    </row>
    <row r="919">
      <c r="A919" t="inlineStr">
        <is>
          <t>Building a Multi-player Game with WebSockets</t>
        </is>
      </c>
      <c r="B919">
        <f>HYPERLINK("https://www.youtube.com/watch?v=cXxEiWudIUY", "Link")</f>
        <v/>
      </c>
      <c r="C919" t="inlineStr">
        <is>
          <t>WebSockets</t>
        </is>
      </c>
    </row>
    <row r="920">
      <c r="A920" t="inlineStr">
        <is>
          <t>Scaling and Securing WebSockets with HAProxy</t>
        </is>
      </c>
      <c r="B920">
        <f>HYPERLINK("https://www.youtube.com/watch?v=Rf6AfhqJKxg", "Link")</f>
        <v/>
      </c>
      <c r="C920" t="inlineStr">
        <is>
          <t>WebSockets</t>
        </is>
      </c>
    </row>
    <row r="921">
      <c r="A921" t="inlineStr">
        <is>
          <t>How WebSockets Work with HTTP/2 (RFC8441 Explained)</t>
        </is>
      </c>
      <c r="B921">
        <f>HYPERLINK("https://www.youtube.com/watch?v=0TA69aD9onM", "Link")</f>
        <v/>
      </c>
      <c r="C921" t="inlineStr">
        <is>
          <t>WebSockets</t>
        </is>
      </c>
    </row>
    <row r="922">
      <c r="A922" t="inlineStr">
        <is>
          <t>What Really Happens During a WebSockets Connection - Wiresharking WebSockets</t>
        </is>
      </c>
      <c r="B922">
        <f>HYPERLINK("https://www.youtube.com/watch?v=5tBmkxpeTyE", "Link")</f>
        <v/>
      </c>
      <c r="C922" t="inlineStr">
        <is>
          <t>WebSockets</t>
        </is>
      </c>
    </row>
    <row r="923">
      <c r="A923" t="inlineStr">
        <is>
          <t>New Udemy Course Alert - A Complete Guide to WebSockets 2020</t>
        </is>
      </c>
      <c r="B923">
        <f>HYPERLINK("https://www.youtube.com/watch?v=jlp0Q-iYcJc", "Link")</f>
        <v/>
      </c>
      <c r="C923" t="inlineStr">
        <is>
          <t>WebSockets</t>
        </is>
      </c>
    </row>
    <row r="924">
      <c r="A924" t="inlineStr">
        <is>
          <t>Wiresharking CURL - How a single GET request translates to 10 TCP Packets</t>
        </is>
      </c>
      <c r="B924">
        <f>HYPERLINK("https://www.youtube.com/watch?v=gOEiBliwMUA", "Link")</f>
        <v/>
      </c>
      <c r="C924" t="inlineStr">
        <is>
          <t>Wiresharking All Protocols</t>
        </is>
      </c>
    </row>
    <row r="925">
      <c r="A925" t="inlineStr">
        <is>
          <t>What Really Happens During a WebSockets Connection - Wiresharking WebSockets</t>
        </is>
      </c>
      <c r="B925">
        <f>HYPERLINK("https://www.youtube.com/watch?v=5tBmkxpeTyE", "Link")</f>
        <v/>
      </c>
      <c r="C925" t="inlineStr">
        <is>
          <t>Wiresharking All Protocols</t>
        </is>
      </c>
    </row>
    <row r="926">
      <c r="A926" t="inlineStr">
        <is>
          <t>Wiresharking TLS - What happens during TLS 1.2 and TLS 1.3 Handshake</t>
        </is>
      </c>
      <c r="B926">
        <f>HYPERLINK("https://www.youtube.com/watch?v=06Kq50P01sI", "Link")</f>
        <v/>
      </c>
      <c r="C926" t="inlineStr">
        <is>
          <t>Wiresharking All Protocols</t>
        </is>
      </c>
    </row>
    <row r="927">
      <c r="A927" t="inlineStr">
        <is>
          <t>Wiresharking RabbitMQ - What Happens when you create a Queue in RabbitMQ behind the scenes ?</t>
        </is>
      </c>
      <c r="B927">
        <f>HYPERLINK("https://www.youtube.com/watch?v=JT3eMp0hme8", "Link")</f>
        <v/>
      </c>
      <c r="C927" t="inlineStr">
        <is>
          <t>Wiresharking All Protocols</t>
        </is>
      </c>
    </row>
    <row r="928">
      <c r="A928" t="inlineStr">
        <is>
          <t>Wiresharking PostgreSQL - SELECT * FROM on Postgres behind the scenes</t>
        </is>
      </c>
      <c r="B928">
        <f>HYPERLINK("https://www.youtube.com/watch?v=vjWt-PF_6tA", "Link")</f>
        <v/>
      </c>
      <c r="C928" t="inlineStr">
        <is>
          <t>Wiresharking All Protocols</t>
        </is>
      </c>
    </row>
    <row r="929">
      <c r="A929" t="inlineStr">
        <is>
          <t>Wiresharking HTTP/2 - Decrypting Traffic with Wireshark And peeking at Naked HTTP/2 Traffic</t>
        </is>
      </c>
      <c r="B929">
        <f>HYPERLINK("https://www.youtube.com/watch?v=NnYQ3vg5X9Q", "Link")</f>
        <v/>
      </c>
      <c r="C929" t="inlineStr">
        <is>
          <t>Wiresharking All Protocols</t>
        </is>
      </c>
    </row>
    <row r="930">
      <c r="A930" t="inlineStr">
        <is>
          <t>Wiresharking Server-Sent Events</t>
        </is>
      </c>
      <c r="B930">
        <f>HYPERLINK("https://www.youtube.com/watch?v=FUL_Buud7jY", "Link")</f>
        <v/>
      </c>
      <c r="C930" t="inlineStr">
        <is>
          <t>Wiresharking All Protocols</t>
        </is>
      </c>
    </row>
    <row r="931">
      <c r="A931" t="inlineStr">
        <is>
          <t>Wiresharking MongoDB - Decrypting TLS traffic, mongo protocol, cursors and more</t>
        </is>
      </c>
      <c r="B931">
        <f>HYPERLINK("https://www.youtube.com/watch?v=naJC-yuCZb8", "Link")</f>
        <v/>
      </c>
      <c r="C931" t="inlineStr">
        <is>
          <t>Wiresharking All Protocols</t>
        </is>
      </c>
    </row>
    <row r="932">
      <c r="A932" t="inlineStr">
        <is>
          <t>Wiresharking Secure Shell (SSH) - Spoiler alert 🚨 : its chatty</t>
        </is>
      </c>
      <c r="B932">
        <f>HYPERLINK("https://www.youtube.com/watch?v=HVWlMNTNcF4", "Link")</f>
        <v/>
      </c>
      <c r="C932" t="inlineStr">
        <is>
          <t>Wiresharking All Protocols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2020-11-08T21:28:33Z</dcterms:created>
  <dcterms:modified xsi:type="dcterms:W3CDTF">2020-11-08T21:28:33Z</dcterms:modified>
</cp:coreProperties>
</file>