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 activeTab="1"/>
  </bookViews>
  <sheets>
    <sheet name="Summary" sheetId="1" r:id="rId1"/>
    <sheet name="Working Sheet" sheetId="2" r:id="rId2"/>
  </sheets>
  <definedNames>
    <definedName name="_xlnm._FilterDatabase" localSheetId="0" hidden="1">Summary!$E$1:$S$246</definedName>
    <definedName name="_xlnm._FilterDatabase" localSheetId="1" hidden="1">'Working Sheet'!$F$1:$Z$246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<sst xmlns="http://schemas.openxmlformats.org/spreadsheetml/2006/main" count="3483" uniqueCount="157">
  <si>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</si>
  <si>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</si>
  <si>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</si>
  <si>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</si>
  <si>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</si>
  <si>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</si>
  <si>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</si>
  <si>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</si>
  <si>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</si>
  <si>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</si>
  <si>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</si>
  <si>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</si>
  <si>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</si>
  <si>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</si>
  <si>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</si>
  <si>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</si>
  <si>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</si>
  <si>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</si>
  <si>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</si>
  <si>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</si>
  <si>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</si>
  <si>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</si>
  <si>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</si>
  <si>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</si>
  <si>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</si>
  <si>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</si>
  <si>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</si>
  <si>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</si>
  <si>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</si>
  <si>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</si>
  <si>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</si>
  <si>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</si>
  <si>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</si>
  <si>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</si>
  <si>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</si>
  <si>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</si>
  <si>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</si>
  <si>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</si>
  <si>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</si>
  <si>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</si>
  <si>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</si>
  <si>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</si>
  <si>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</si>
  <si>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</si>
  <si>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</si>
  <si>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</si>
  <si>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</si>
  <si>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</si>
  <si>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</si>
  <si>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</si>
  <si>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</si>
  <si>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</si>
  <si>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</si>
  <si>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</si>
  <si>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</si>
  <si>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</si>
  <si>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</si>
  <si>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</si>
  <si>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</si>
  <si>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</si>
  <si>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</si>
  <si>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</si>
  <si>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</si>
  <si>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</si>
  <si>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</si>
  <si>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</si>
  <si>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</si>
  <si>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</si>
  <si>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</si>
  <si>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</si>
  <si>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</si>
  <si>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</si>
  <si>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</si>
  <si>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</si>
  <si>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</si>
  <si>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</si>
  <si>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</si>
  <si>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</si>
  <si>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</si>
  <si>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</si>
  <si>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</si>
  <si>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</si>
  <si>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</si>
  <si>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</si>
  <si>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</si>
  <si>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</si>
  <si>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</si>
  <si>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</si>
  <si>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</si>
  <si>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</si>
  <si>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</si>
  <si>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</si>
  <si>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</si>
  <si>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</si>
  <si>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</si>
  <si>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</si>
  <si>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</si>
  <si>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</si>
  <si>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</si>
  <si>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</si>
  <si>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</si>
  <si>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</si>
  <si>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</si>
  <si>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</si>
  <si>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</si>
  <si>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</si>
  <si>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</si>
  <si>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</si>
  <si>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</si>
  <si>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</si>
  <si>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</si>
  <si>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</si>
  <si>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</si>
  <si>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</si>
  <si>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</si>
  <si>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</si>
  <si>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</si>
  <si>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</si>
  <si>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</si>
  <si>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</si>
  <si>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</si>
  <si>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</si>
  <si>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</si>
  <si>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</si>
  <si>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</si>
  <si>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</si>
  <si>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</si>
  <si>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</si>
  <si>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</si>
  <si>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</si>
  <si>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</si>
  <si>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</si>
  <si>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</si>
  <si>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</si>
  <si>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</si>
  <si>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</si>
  <si>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</si>
  <si>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</si>
  <si>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</si>
  <si>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</si>
  <si>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</si>
  <si>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</si>
  <si>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</si>
  <si>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</si>
  <si>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</si>
  <si>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</si>
  <si>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</si>
  <si>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</si>
  <si>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</si>
  <si>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</si>
  <si>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</si>
  <si>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</si>
  <si>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</si>
  <si>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</si>
  <si>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Column1</t>
  </si>
  <si>
    <t>TOTAL Q1 SALES</t>
  </si>
  <si>
    <t>Q1 MONTHY TOTALs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</si>
</sst>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-[$$-409]* #,##0_ ;_-[$$-409]* \-#,##0\ ;_-[$$-409]* &quot;-&quot;??_ ;_-@_ "/>
    <numFmt numFmtId="179" formatCode="mm/dd/yy;@"/>
    <numFmt numFmtId="180" formatCode="_-* #,##0_-;\-* #,##0_-;_-* &quot;-&quot;??_-;_-@_-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0">
    <xf numFmtId="0" fontId="0" fillId="0" borderId="0" xfId="0"/>
    <xf numFmtId="1" fontId="0" fillId="0" borderId="0" xfId="2" applyNumberFormat="1" applyFont="1"/>
    <xf numFmtId="0" fontId="1" fillId="2" borderId="0" xfId="0" applyFont="1" applyFill="1" applyAlignment="1">
      <alignment horizontal="center" vertical="top" wrapText="1"/>
    </xf>
    <xf numFmtId="0" fontId="2" fillId="0" borderId="0" xfId="0" applyFont="1"/>
    <xf numFmtId="0" fontId="1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79" fontId="0" fillId="0" borderId="0" xfId="0" applyNumberFormat="1"/>
    <xf numFmtId="180" fontId="0" fillId="0" borderId="0" xfId="1" applyNumberFormat="1" applyFont="1"/>
    <xf numFmtId="1" fontId="1" fillId="3" borderId="0" xfId="2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79" formatCode="mm/dd/yy;@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0" formatCode="_-* #,##0_-;\-* #,##0_-;_-* &quot;-&quot;??_-;_-@_-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0" formatCode="_-* #,##0_-;\-* #,##0_-;_-* &quot;-&quot;??_-;_-@_-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0" formatCode="_-* #,##0_-;\-* #,##0_-;_-* &quot;-&quot;??_-;_-@_-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" formatCode="0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80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F1:Z246" totalsRowShown="0">
  <autoFilter ref="F1:Z246"/>
  <tableColumns count="21">
    <tableColumn id="1" name="Product ID"/>
    <tableColumn id="2" name="Column1"/>
    <tableColumn id="3" name="Product Category">
      <calculatedColumnFormula>PROPER(G2)</calculatedColumnFormula>
    </tableColumn>
    <tableColumn id="4" name="Product Subcategory"/>
    <tableColumn id="5" name="Product Name"/>
    <tableColumn id="6" name="Order Date" dataDxfId="0"/>
    <tableColumn id="7" name="Month">
      <calculatedColumnFormula>MONTH(K2)</calculatedColumnFormula>
    </tableColumn>
    <tableColumn id="8" name="Year">
      <calculatedColumnFormula>YEAR(K2)</calculatedColumnFormula>
    </tableColumn>
    <tableColumn id="9" name="Wholesale Price" dataDxfId="1"/>
    <tableColumn id="10" name="Retail Price" dataDxfId="2"/>
    <tableColumn id="11" name="Order Quantity"/>
    <tableColumn id="12" name=" Total (Before Tax)" dataDxfId="3">
      <calculatedColumnFormula>O2*P2</calculatedColumnFormula>
    </tableColumn>
    <tableColumn id="13" name="Tax Due" dataDxfId="4">
      <calculatedColumnFormula>IF(Q2&gt;2000,Q2*0.05,0)</calculatedColumnFormula>
    </tableColumn>
    <tableColumn id="14" name="Order Total" dataDxfId="5">
      <calculatedColumnFormula>Q2+R2</calculatedColumnFormula>
    </tableColumn>
    <tableColumn id="15" name="Payment Method"/>
    <tableColumn id="16" name="Order Status"/>
    <tableColumn id="17" name="Order ID"/>
    <tableColumn id="18" name="Customer ID"/>
    <tableColumn id="19" name="Product Description"/>
    <tableColumn id="20" name="Product Size"/>
    <tableColumn id="21" name="Product Weigh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L1" workbookViewId="0">
      <selection activeCell="L1" sqref="$A1:$XFD1048576"/>
    </sheetView>
  </sheetViews>
  <sheetFormatPr defaultColWidth="9" defaultRowHeight="15"/>
  <cols>
    <col min="1" max="1" width="5.14285714285714" customWidth="1"/>
    <col min="4" max="4" width="9.14285714285714" customWidth="1"/>
    <col min="5" max="5" width="10.1428571428571" customWidth="1"/>
    <col min="6" max="6" width="12.7142857142857" customWidth="1"/>
    <col min="7" max="7" width="15.7142857142857" customWidth="1"/>
    <col min="8" max="8" width="17.1428571428571" customWidth="1"/>
    <col min="9" max="9" width="23.2857142857143" customWidth="1"/>
    <col min="10" max="13" width="10.7142857142857" customWidth="1"/>
    <col min="14" max="14" width="9.28571428571429" customWidth="1"/>
    <col min="15" max="15" width="13.2857142857143" customWidth="1"/>
    <col min="16" max="16" width="12.8571428571429" customWidth="1"/>
    <col min="17" max="18" width="11" customWidth="1"/>
    <col min="19" max="19" width="13.4285714285714" customWidth="1"/>
    <col min="20" max="20" width="12.4285714285714" customWidth="1"/>
    <col min="21" max="21" width="8.42857142857143" customWidth="1"/>
    <col min="22" max="22" width="10.4285714285714" customWidth="1"/>
    <col min="23" max="23" width="39.7142857142857" customWidth="1"/>
    <col min="25" max="25" width="10.5714285714286" customWidth="1"/>
  </cols>
  <sheetData>
    <row r="1" ht="31.5" customHeight="1" spans="5:25">
      <c r="E1" s="18" t="s">
        <v>0</v>
      </c>
      <c r="G1" s="19" t="s">
        <v>1</v>
      </c>
      <c r="H1" s="19" t="s">
        <v>2</v>
      </c>
      <c r="I1" s="19" t="s">
        <v>3</v>
      </c>
      <c r="J1" s="19" t="s">
        <v>4</v>
      </c>
      <c r="K1" s="19" t="s">
        <v>5</v>
      </c>
      <c r="L1" s="19" t="s">
        <v>6</v>
      </c>
      <c r="M1" s="19" t="s">
        <v>7</v>
      </c>
      <c r="N1" s="19" t="s">
        <v>8</v>
      </c>
      <c r="O1" s="19" t="s">
        <v>9</v>
      </c>
      <c r="P1" s="19" t="s">
        <v>10</v>
      </c>
      <c r="Q1" s="19" t="s">
        <v>11</v>
      </c>
      <c r="R1" s="19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8" t="s">
        <v>18</v>
      </c>
      <c r="Y1" s="18" t="s">
        <v>19</v>
      </c>
    </row>
    <row r="2" spans="5:25">
      <c r="E2">
        <v>1001</v>
      </c>
      <c r="F2" t="s">
        <v>20</v>
      </c>
      <c r="H2" t="s">
        <v>21</v>
      </c>
      <c r="I2" t="s">
        <v>22</v>
      </c>
      <c r="J2" s="15">
        <v>44986</v>
      </c>
      <c r="M2" s="16">
        <v>840</v>
      </c>
      <c r="N2" s="16">
        <v>1200</v>
      </c>
      <c r="O2">
        <v>2</v>
      </c>
      <c r="P2" s="16"/>
      <c r="Q2" s="16"/>
      <c r="R2" s="16">
        <f>P2+Q2</f>
        <v>0</v>
      </c>
      <c r="S2" t="s">
        <v>23</v>
      </c>
      <c r="T2" t="s">
        <v>24</v>
      </c>
      <c r="U2">
        <v>2001</v>
      </c>
      <c r="V2">
        <v>3001</v>
      </c>
      <c r="W2" t="s">
        <v>25</v>
      </c>
      <c r="X2" t="s">
        <v>26</v>
      </c>
      <c r="Y2">
        <v>25</v>
      </c>
    </row>
    <row r="3" spans="5:25">
      <c r="E3">
        <v>1002</v>
      </c>
      <c r="F3" t="s">
        <v>20</v>
      </c>
      <c r="H3" t="s">
        <v>21</v>
      </c>
      <c r="I3" t="s">
        <v>27</v>
      </c>
      <c r="J3" s="15">
        <v>44987</v>
      </c>
      <c r="M3" s="16">
        <v>1050</v>
      </c>
      <c r="N3" s="16">
        <v>1500</v>
      </c>
      <c r="O3">
        <v>1</v>
      </c>
      <c r="P3" s="16"/>
      <c r="Q3" s="16"/>
      <c r="R3" s="16">
        <f t="shared" ref="R3:R66" si="0">P3+Q3</f>
        <v>0</v>
      </c>
      <c r="S3" t="s">
        <v>28</v>
      </c>
      <c r="T3" t="s">
        <v>29</v>
      </c>
      <c r="U3">
        <v>2002</v>
      </c>
      <c r="V3">
        <v>3002</v>
      </c>
      <c r="W3" t="s">
        <v>30</v>
      </c>
      <c r="X3" t="s">
        <v>31</v>
      </c>
      <c r="Y3">
        <v>22</v>
      </c>
    </row>
    <row r="4" spans="5:25">
      <c r="E4">
        <v>1003</v>
      </c>
      <c r="F4" t="s">
        <v>32</v>
      </c>
      <c r="H4" t="s">
        <v>33</v>
      </c>
      <c r="I4" t="s">
        <v>34</v>
      </c>
      <c r="J4" s="15">
        <v>44988</v>
      </c>
      <c r="M4" s="16">
        <v>1260</v>
      </c>
      <c r="N4" s="16">
        <v>1800</v>
      </c>
      <c r="O4">
        <v>3</v>
      </c>
      <c r="P4" s="16"/>
      <c r="Q4" s="16"/>
      <c r="R4" s="16">
        <f t="shared" si="0"/>
        <v>0</v>
      </c>
      <c r="S4" t="s">
        <v>23</v>
      </c>
      <c r="T4" t="s">
        <v>35</v>
      </c>
      <c r="U4">
        <v>2003</v>
      </c>
      <c r="V4">
        <v>3003</v>
      </c>
      <c r="W4" t="s">
        <v>36</v>
      </c>
      <c r="X4" t="s">
        <v>26</v>
      </c>
      <c r="Y4">
        <v>18</v>
      </c>
    </row>
    <row r="5" spans="2:25">
      <c r="B5" s="14">
        <v>2022</v>
      </c>
      <c r="C5" s="14">
        <v>2023</v>
      </c>
      <c r="D5" t="s">
        <v>37</v>
      </c>
      <c r="E5">
        <v>1004</v>
      </c>
      <c r="F5" t="s">
        <v>32</v>
      </c>
      <c r="H5" t="s">
        <v>33</v>
      </c>
      <c r="I5" t="s">
        <v>38</v>
      </c>
      <c r="J5" s="15">
        <v>44989</v>
      </c>
      <c r="M5" s="16">
        <v>1470</v>
      </c>
      <c r="N5" s="16">
        <v>2100</v>
      </c>
      <c r="O5">
        <v>1</v>
      </c>
      <c r="P5" s="16"/>
      <c r="Q5" s="16"/>
      <c r="R5" s="16">
        <f t="shared" si="0"/>
        <v>0</v>
      </c>
      <c r="S5" t="s">
        <v>23</v>
      </c>
      <c r="T5" t="s">
        <v>24</v>
      </c>
      <c r="U5">
        <v>2004</v>
      </c>
      <c r="V5">
        <v>3004</v>
      </c>
      <c r="W5" t="s">
        <v>39</v>
      </c>
      <c r="X5" t="s">
        <v>31</v>
      </c>
      <c r="Y5">
        <v>16</v>
      </c>
    </row>
    <row r="6" spans="2:25">
      <c r="B6" s="12"/>
      <c r="C6" s="12"/>
      <c r="D6" s="11"/>
      <c r="E6">
        <v>1005</v>
      </c>
      <c r="F6" t="s">
        <v>40</v>
      </c>
      <c r="H6" t="s">
        <v>41</v>
      </c>
      <c r="I6" t="s">
        <v>42</v>
      </c>
      <c r="J6" s="15">
        <v>44990</v>
      </c>
      <c r="M6" s="16">
        <v>897</v>
      </c>
      <c r="N6" s="16">
        <v>1300</v>
      </c>
      <c r="O6">
        <v>2</v>
      </c>
      <c r="P6" s="16"/>
      <c r="Q6" s="16"/>
      <c r="R6" s="16">
        <f t="shared" si="0"/>
        <v>0</v>
      </c>
      <c r="S6" t="s">
        <v>28</v>
      </c>
      <c r="T6" t="s">
        <v>29</v>
      </c>
      <c r="U6">
        <v>2005</v>
      </c>
      <c r="V6">
        <v>3005</v>
      </c>
      <c r="W6" t="s">
        <v>43</v>
      </c>
      <c r="X6" t="s">
        <v>26</v>
      </c>
      <c r="Y6">
        <v>27</v>
      </c>
    </row>
    <row r="7" spans="2:25">
      <c r="B7" s="12"/>
      <c r="C7" s="12"/>
      <c r="D7" s="11"/>
      <c r="E7">
        <v>1006</v>
      </c>
      <c r="F7" t="s">
        <v>40</v>
      </c>
      <c r="H7" t="s">
        <v>41</v>
      </c>
      <c r="I7" t="s">
        <v>44</v>
      </c>
      <c r="J7" s="15">
        <v>44991</v>
      </c>
      <c r="M7" s="16">
        <v>1104</v>
      </c>
      <c r="N7" s="16">
        <v>1600</v>
      </c>
      <c r="O7">
        <v>1</v>
      </c>
      <c r="P7" s="16"/>
      <c r="Q7" s="16"/>
      <c r="R7" s="16">
        <f t="shared" si="0"/>
        <v>0</v>
      </c>
      <c r="S7" t="s">
        <v>23</v>
      </c>
      <c r="T7" t="s">
        <v>24</v>
      </c>
      <c r="U7">
        <v>2006</v>
      </c>
      <c r="V7">
        <v>3006</v>
      </c>
      <c r="W7" t="s">
        <v>45</v>
      </c>
      <c r="X7" t="s">
        <v>31</v>
      </c>
      <c r="Y7">
        <v>24</v>
      </c>
    </row>
    <row r="8" spans="2:25">
      <c r="B8" s="12"/>
      <c r="C8" s="12"/>
      <c r="D8" s="11"/>
      <c r="E8">
        <v>1007</v>
      </c>
      <c r="F8" t="s">
        <v>20</v>
      </c>
      <c r="H8" t="s">
        <v>46</v>
      </c>
      <c r="I8" t="s">
        <v>47</v>
      </c>
      <c r="J8" s="15">
        <v>44992</v>
      </c>
      <c r="M8" s="16">
        <v>1496</v>
      </c>
      <c r="N8" s="16">
        <v>2200</v>
      </c>
      <c r="O8">
        <v>2</v>
      </c>
      <c r="P8" s="16"/>
      <c r="Q8" s="16"/>
      <c r="R8" s="16">
        <f t="shared" si="0"/>
        <v>0</v>
      </c>
      <c r="S8" t="s">
        <v>28</v>
      </c>
      <c r="T8" t="s">
        <v>24</v>
      </c>
      <c r="U8">
        <v>2007</v>
      </c>
      <c r="V8">
        <v>3007</v>
      </c>
      <c r="W8" t="s">
        <v>48</v>
      </c>
      <c r="X8" t="s">
        <v>26</v>
      </c>
      <c r="Y8">
        <v>29</v>
      </c>
    </row>
    <row r="9" spans="4:25">
      <c r="D9" s="13"/>
      <c r="E9">
        <v>1008</v>
      </c>
      <c r="F9" t="s">
        <v>20</v>
      </c>
      <c r="H9" t="s">
        <v>46</v>
      </c>
      <c r="I9" t="s">
        <v>49</v>
      </c>
      <c r="J9" s="15">
        <v>44993</v>
      </c>
      <c r="M9" s="16">
        <v>1700</v>
      </c>
      <c r="N9" s="16">
        <v>2500</v>
      </c>
      <c r="O9">
        <v>1</v>
      </c>
      <c r="P9" s="16"/>
      <c r="Q9" s="16"/>
      <c r="R9" s="16">
        <f t="shared" si="0"/>
        <v>0</v>
      </c>
      <c r="S9" t="s">
        <v>23</v>
      </c>
      <c r="T9" t="s">
        <v>29</v>
      </c>
      <c r="U9">
        <v>2008</v>
      </c>
      <c r="V9">
        <v>3008</v>
      </c>
      <c r="W9" t="s">
        <v>50</v>
      </c>
      <c r="X9" t="s">
        <v>31</v>
      </c>
      <c r="Y9">
        <v>27</v>
      </c>
    </row>
    <row r="10" spans="5:25">
      <c r="E10">
        <v>1009</v>
      </c>
      <c r="F10" t="s">
        <v>20</v>
      </c>
      <c r="H10" t="s">
        <v>51</v>
      </c>
      <c r="I10" t="s">
        <v>52</v>
      </c>
      <c r="J10" s="15">
        <v>45006</v>
      </c>
      <c r="M10" s="16">
        <v>737</v>
      </c>
      <c r="N10" s="16">
        <v>1100</v>
      </c>
      <c r="O10">
        <v>2</v>
      </c>
      <c r="P10" s="16"/>
      <c r="Q10" s="16"/>
      <c r="R10" s="16">
        <f t="shared" si="0"/>
        <v>0</v>
      </c>
      <c r="S10" t="s">
        <v>23</v>
      </c>
      <c r="T10" t="s">
        <v>24</v>
      </c>
      <c r="U10">
        <v>2021</v>
      </c>
      <c r="V10">
        <v>3021</v>
      </c>
      <c r="W10" t="s">
        <v>53</v>
      </c>
      <c r="X10" t="s">
        <v>26</v>
      </c>
      <c r="Y10">
        <v>24</v>
      </c>
    </row>
    <row r="11" spans="2:25">
      <c r="B11" s="14">
        <v>2022</v>
      </c>
      <c r="C11" s="14">
        <v>2023</v>
      </c>
      <c r="D11" s="14" t="s">
        <v>37</v>
      </c>
      <c r="E11">
        <v>1010</v>
      </c>
      <c r="F11" t="s">
        <v>20</v>
      </c>
      <c r="H11" t="s">
        <v>51</v>
      </c>
      <c r="I11" t="s">
        <v>54</v>
      </c>
      <c r="J11" s="15">
        <v>45007</v>
      </c>
      <c r="M11" s="16">
        <v>938</v>
      </c>
      <c r="N11" s="16">
        <v>1400</v>
      </c>
      <c r="O11">
        <v>1</v>
      </c>
      <c r="P11" s="16"/>
      <c r="Q11" s="16"/>
      <c r="R11" s="16">
        <f t="shared" si="0"/>
        <v>0</v>
      </c>
      <c r="S11" t="s">
        <v>28</v>
      </c>
      <c r="T11" t="s">
        <v>29</v>
      </c>
      <c r="U11">
        <v>2022</v>
      </c>
      <c r="V11">
        <v>3022</v>
      </c>
      <c r="W11" t="s">
        <v>55</v>
      </c>
      <c r="X11" t="s">
        <v>31</v>
      </c>
      <c r="Y11">
        <v>21</v>
      </c>
    </row>
    <row r="12" spans="1:25">
      <c r="A12" t="s">
        <v>56</v>
      </c>
      <c r="B12" s="12"/>
      <c r="C12" s="12"/>
      <c r="D12" s="13"/>
      <c r="E12">
        <v>1011</v>
      </c>
      <c r="F12" t="s">
        <v>32</v>
      </c>
      <c r="H12" t="s">
        <v>57</v>
      </c>
      <c r="I12" t="s">
        <v>58</v>
      </c>
      <c r="J12" s="15">
        <v>45008</v>
      </c>
      <c r="M12" s="16">
        <v>1190</v>
      </c>
      <c r="N12" s="16">
        <v>1700</v>
      </c>
      <c r="O12">
        <v>3</v>
      </c>
      <c r="P12" s="16"/>
      <c r="Q12" s="16"/>
      <c r="R12" s="16">
        <f t="shared" si="0"/>
        <v>0</v>
      </c>
      <c r="S12" t="s">
        <v>23</v>
      </c>
      <c r="T12" t="s">
        <v>35</v>
      </c>
      <c r="U12">
        <v>2023</v>
      </c>
      <c r="V12">
        <v>3023</v>
      </c>
      <c r="W12" t="s">
        <v>59</v>
      </c>
      <c r="X12" t="s">
        <v>26</v>
      </c>
      <c r="Y12">
        <v>20</v>
      </c>
    </row>
    <row r="13" spans="1:25">
      <c r="A13" t="s">
        <v>60</v>
      </c>
      <c r="B13" s="12"/>
      <c r="C13" s="12"/>
      <c r="D13" s="13"/>
      <c r="E13">
        <v>1012</v>
      </c>
      <c r="F13" t="s">
        <v>32</v>
      </c>
      <c r="H13" t="s">
        <v>57</v>
      </c>
      <c r="I13" t="s">
        <v>61</v>
      </c>
      <c r="J13" s="15">
        <v>45009</v>
      </c>
      <c r="M13" s="16">
        <v>1400</v>
      </c>
      <c r="N13" s="16">
        <v>2000</v>
      </c>
      <c r="O13">
        <v>1</v>
      </c>
      <c r="P13" s="16"/>
      <c r="Q13" s="16"/>
      <c r="R13" s="16">
        <f t="shared" si="0"/>
        <v>0</v>
      </c>
      <c r="S13" t="s">
        <v>23</v>
      </c>
      <c r="T13" t="s">
        <v>24</v>
      </c>
      <c r="U13">
        <v>2024</v>
      </c>
      <c r="V13">
        <v>3024</v>
      </c>
      <c r="W13" t="s">
        <v>62</v>
      </c>
      <c r="X13" t="s">
        <v>31</v>
      </c>
      <c r="Y13">
        <v>18</v>
      </c>
    </row>
    <row r="14" spans="1:25">
      <c r="A14" t="s">
        <v>63</v>
      </c>
      <c r="B14" s="12"/>
      <c r="C14" s="12"/>
      <c r="D14" s="13"/>
      <c r="E14">
        <v>1013</v>
      </c>
      <c r="F14" t="s">
        <v>40</v>
      </c>
      <c r="H14" t="s">
        <v>64</v>
      </c>
      <c r="I14" t="s">
        <v>65</v>
      </c>
      <c r="J14" s="15">
        <v>45010</v>
      </c>
      <c r="M14" s="16">
        <v>975</v>
      </c>
      <c r="N14" s="16">
        <v>1500</v>
      </c>
      <c r="O14">
        <v>2</v>
      </c>
      <c r="P14" s="16"/>
      <c r="Q14" s="16"/>
      <c r="R14" s="16">
        <f t="shared" si="0"/>
        <v>0</v>
      </c>
      <c r="S14" t="s">
        <v>28</v>
      </c>
      <c r="T14" t="s">
        <v>29</v>
      </c>
      <c r="U14">
        <v>2025</v>
      </c>
      <c r="V14">
        <v>3025</v>
      </c>
      <c r="W14" t="s">
        <v>66</v>
      </c>
      <c r="X14" t="s">
        <v>26</v>
      </c>
      <c r="Y14">
        <v>28</v>
      </c>
    </row>
    <row r="15" spans="5:25">
      <c r="E15">
        <v>1014</v>
      </c>
      <c r="F15" t="s">
        <v>40</v>
      </c>
      <c r="H15" t="s">
        <v>64</v>
      </c>
      <c r="I15" t="s">
        <v>67</v>
      </c>
      <c r="J15" s="15">
        <v>45011</v>
      </c>
      <c r="M15" s="16">
        <v>1170</v>
      </c>
      <c r="N15" s="16">
        <v>1800</v>
      </c>
      <c r="O15">
        <v>1</v>
      </c>
      <c r="P15" s="16"/>
      <c r="Q15" s="16"/>
      <c r="R15" s="16">
        <f t="shared" si="0"/>
        <v>0</v>
      </c>
      <c r="S15" t="s">
        <v>23</v>
      </c>
      <c r="T15" t="s">
        <v>24</v>
      </c>
      <c r="U15">
        <v>2026</v>
      </c>
      <c r="V15">
        <v>3026</v>
      </c>
      <c r="W15" t="s">
        <v>68</v>
      </c>
      <c r="X15" t="s">
        <v>31</v>
      </c>
      <c r="Y15">
        <v>26</v>
      </c>
    </row>
    <row r="16" spans="5:25">
      <c r="E16">
        <v>1015</v>
      </c>
      <c r="F16" t="s">
        <v>20</v>
      </c>
      <c r="H16" t="s">
        <v>69</v>
      </c>
      <c r="I16" t="s">
        <v>70</v>
      </c>
      <c r="J16" s="15">
        <v>45012</v>
      </c>
      <c r="M16" s="16">
        <v>1656</v>
      </c>
      <c r="N16" s="16">
        <v>2300</v>
      </c>
      <c r="O16">
        <v>2</v>
      </c>
      <c r="P16" s="16"/>
      <c r="Q16" s="16"/>
      <c r="R16" s="16">
        <f t="shared" si="0"/>
        <v>0</v>
      </c>
      <c r="S16" t="s">
        <v>28</v>
      </c>
      <c r="T16" t="s">
        <v>24</v>
      </c>
      <c r="U16">
        <v>2027</v>
      </c>
      <c r="V16">
        <v>3027</v>
      </c>
      <c r="W16" t="s">
        <v>71</v>
      </c>
      <c r="X16" t="s">
        <v>26</v>
      </c>
      <c r="Y16">
        <v>30</v>
      </c>
    </row>
    <row r="17" spans="2:25">
      <c r="B17" s="14"/>
      <c r="C17" s="14"/>
      <c r="E17">
        <v>1016</v>
      </c>
      <c r="F17" t="s">
        <v>20</v>
      </c>
      <c r="H17" t="s">
        <v>69</v>
      </c>
      <c r="I17" t="s">
        <v>72</v>
      </c>
      <c r="J17" s="15">
        <v>45013</v>
      </c>
      <c r="M17" s="16">
        <v>1872</v>
      </c>
      <c r="N17" s="16">
        <v>1600</v>
      </c>
      <c r="O17">
        <v>1</v>
      </c>
      <c r="P17" s="16"/>
      <c r="Q17" s="16"/>
      <c r="R17" s="16">
        <f t="shared" si="0"/>
        <v>0</v>
      </c>
      <c r="S17" t="s">
        <v>23</v>
      </c>
      <c r="T17" t="s">
        <v>29</v>
      </c>
      <c r="U17">
        <v>2028</v>
      </c>
      <c r="V17">
        <v>3028</v>
      </c>
      <c r="W17" t="s">
        <v>73</v>
      </c>
      <c r="X17" t="s">
        <v>31</v>
      </c>
      <c r="Y17">
        <v>28</v>
      </c>
    </row>
    <row r="18" spans="5:25">
      <c r="E18">
        <v>1017</v>
      </c>
      <c r="F18" t="s">
        <v>20</v>
      </c>
      <c r="H18" t="s">
        <v>74</v>
      </c>
      <c r="I18" t="s">
        <v>75</v>
      </c>
      <c r="J18" s="15">
        <v>44996</v>
      </c>
      <c r="M18" s="16">
        <v>780</v>
      </c>
      <c r="N18" s="16">
        <v>1300</v>
      </c>
      <c r="O18">
        <v>2</v>
      </c>
      <c r="P18" s="16"/>
      <c r="Q18" s="16"/>
      <c r="R18" s="16">
        <f t="shared" si="0"/>
        <v>0</v>
      </c>
      <c r="S18" t="s">
        <v>23</v>
      </c>
      <c r="T18" t="s">
        <v>24</v>
      </c>
      <c r="U18">
        <v>2041</v>
      </c>
      <c r="V18">
        <v>3041</v>
      </c>
      <c r="W18" t="s">
        <v>76</v>
      </c>
      <c r="X18" t="s">
        <v>26</v>
      </c>
      <c r="Y18">
        <v>32</v>
      </c>
    </row>
    <row r="19" spans="5:25">
      <c r="E19">
        <v>1018</v>
      </c>
      <c r="F19" t="s">
        <v>20</v>
      </c>
      <c r="H19" t="s">
        <v>74</v>
      </c>
      <c r="I19" t="s">
        <v>77</v>
      </c>
      <c r="J19" s="15">
        <v>44997</v>
      </c>
      <c r="M19" s="16">
        <v>960</v>
      </c>
      <c r="N19" s="16">
        <v>1600</v>
      </c>
      <c r="O19">
        <v>1</v>
      </c>
      <c r="P19" s="16"/>
      <c r="Q19" s="16"/>
      <c r="R19" s="16">
        <f t="shared" si="0"/>
        <v>0</v>
      </c>
      <c r="S19" t="s">
        <v>28</v>
      </c>
      <c r="T19" t="s">
        <v>29</v>
      </c>
      <c r="U19">
        <v>2042</v>
      </c>
      <c r="V19">
        <v>3042</v>
      </c>
      <c r="W19" t="s">
        <v>78</v>
      </c>
      <c r="X19" t="s">
        <v>31</v>
      </c>
      <c r="Y19">
        <v>29</v>
      </c>
    </row>
    <row r="20" spans="5:25">
      <c r="E20">
        <v>1019</v>
      </c>
      <c r="F20" t="s">
        <v>32</v>
      </c>
      <c r="H20" t="s">
        <v>79</v>
      </c>
      <c r="I20" t="s">
        <v>80</v>
      </c>
      <c r="J20" s="15">
        <v>44998</v>
      </c>
      <c r="M20" s="16">
        <v>1292</v>
      </c>
      <c r="N20" s="16">
        <v>1900</v>
      </c>
      <c r="O20">
        <v>3</v>
      </c>
      <c r="P20" s="16"/>
      <c r="Q20" s="16"/>
      <c r="R20" s="16">
        <f t="shared" si="0"/>
        <v>0</v>
      </c>
      <c r="S20" t="s">
        <v>23</v>
      </c>
      <c r="T20" t="s">
        <v>35</v>
      </c>
      <c r="U20">
        <v>2043</v>
      </c>
      <c r="V20">
        <v>3043</v>
      </c>
      <c r="W20" t="s">
        <v>81</v>
      </c>
      <c r="X20" t="s">
        <v>26</v>
      </c>
      <c r="Y20">
        <v>21</v>
      </c>
    </row>
    <row r="21" spans="5:25">
      <c r="E21">
        <v>1020</v>
      </c>
      <c r="F21" t="s">
        <v>32</v>
      </c>
      <c r="H21" t="s">
        <v>79</v>
      </c>
      <c r="I21" t="s">
        <v>82</v>
      </c>
      <c r="J21" s="15">
        <v>44999</v>
      </c>
      <c r="M21" s="16">
        <v>1496</v>
      </c>
      <c r="N21" s="16">
        <v>2200</v>
      </c>
      <c r="O21">
        <v>1</v>
      </c>
      <c r="P21" s="16"/>
      <c r="Q21" s="16"/>
      <c r="R21" s="16">
        <f t="shared" si="0"/>
        <v>0</v>
      </c>
      <c r="S21" t="s">
        <v>23</v>
      </c>
      <c r="T21" t="s">
        <v>24</v>
      </c>
      <c r="U21">
        <v>2044</v>
      </c>
      <c r="V21">
        <v>3044</v>
      </c>
      <c r="W21" t="s">
        <v>83</v>
      </c>
      <c r="X21" t="s">
        <v>31</v>
      </c>
      <c r="Y21">
        <v>19</v>
      </c>
    </row>
    <row r="22" spans="5:25">
      <c r="E22">
        <v>1021</v>
      </c>
      <c r="F22" t="s">
        <v>40</v>
      </c>
      <c r="H22" t="s">
        <v>84</v>
      </c>
      <c r="I22" t="s">
        <v>85</v>
      </c>
      <c r="J22" s="15">
        <v>45000</v>
      </c>
      <c r="M22" s="16">
        <v>1340</v>
      </c>
      <c r="N22" s="16">
        <v>2000</v>
      </c>
      <c r="O22">
        <v>2</v>
      </c>
      <c r="P22" s="16"/>
      <c r="Q22" s="16"/>
      <c r="R22" s="16">
        <f t="shared" si="0"/>
        <v>0</v>
      </c>
      <c r="S22" t="s">
        <v>28</v>
      </c>
      <c r="T22" t="s">
        <v>29</v>
      </c>
      <c r="U22">
        <v>2045</v>
      </c>
      <c r="V22">
        <v>3045</v>
      </c>
      <c r="W22" t="s">
        <v>86</v>
      </c>
      <c r="X22" t="s">
        <v>26</v>
      </c>
      <c r="Y22">
        <v>36</v>
      </c>
    </row>
    <row r="23" spans="5:25">
      <c r="E23">
        <v>1022</v>
      </c>
      <c r="F23" t="s">
        <v>40</v>
      </c>
      <c r="H23" t="s">
        <v>84</v>
      </c>
      <c r="I23" t="s">
        <v>87</v>
      </c>
      <c r="J23" s="15">
        <v>45001</v>
      </c>
      <c r="M23" s="16">
        <v>1541</v>
      </c>
      <c r="N23" s="16">
        <v>2300</v>
      </c>
      <c r="O23">
        <v>1</v>
      </c>
      <c r="P23" s="16"/>
      <c r="Q23" s="16"/>
      <c r="R23" s="16">
        <f t="shared" si="0"/>
        <v>0</v>
      </c>
      <c r="S23" t="s">
        <v>23</v>
      </c>
      <c r="T23" t="s">
        <v>24</v>
      </c>
      <c r="U23">
        <v>2046</v>
      </c>
      <c r="V23">
        <v>3046</v>
      </c>
      <c r="W23" t="s">
        <v>88</v>
      </c>
      <c r="X23" t="s">
        <v>31</v>
      </c>
      <c r="Y23">
        <v>34</v>
      </c>
    </row>
    <row r="24" spans="5:25">
      <c r="E24">
        <v>1023</v>
      </c>
      <c r="F24" t="s">
        <v>20</v>
      </c>
      <c r="H24" t="s">
        <v>89</v>
      </c>
      <c r="I24" t="s">
        <v>90</v>
      </c>
      <c r="J24" s="15">
        <v>45002</v>
      </c>
      <c r="M24" s="16">
        <v>2250</v>
      </c>
      <c r="N24" s="16">
        <v>3000</v>
      </c>
      <c r="O24">
        <v>2</v>
      </c>
      <c r="P24" s="16"/>
      <c r="Q24" s="16"/>
      <c r="R24" s="16">
        <f t="shared" si="0"/>
        <v>0</v>
      </c>
      <c r="S24" t="s">
        <v>28</v>
      </c>
      <c r="T24" t="s">
        <v>24</v>
      </c>
      <c r="U24">
        <v>2047</v>
      </c>
      <c r="V24">
        <v>3047</v>
      </c>
      <c r="W24" t="s">
        <v>91</v>
      </c>
      <c r="X24" t="s">
        <v>26</v>
      </c>
      <c r="Y24">
        <v>40</v>
      </c>
    </row>
    <row r="25" spans="5:25">
      <c r="E25">
        <v>1024</v>
      </c>
      <c r="F25" t="s">
        <v>20</v>
      </c>
      <c r="H25" t="s">
        <v>89</v>
      </c>
      <c r="I25" t="s">
        <v>92</v>
      </c>
      <c r="J25" s="15">
        <v>45003</v>
      </c>
      <c r="M25" s="16">
        <v>2625</v>
      </c>
      <c r="N25" s="16">
        <v>3500</v>
      </c>
      <c r="O25">
        <v>1</v>
      </c>
      <c r="P25" s="16"/>
      <c r="Q25" s="16"/>
      <c r="R25" s="16">
        <f t="shared" si="0"/>
        <v>0</v>
      </c>
      <c r="S25" t="s">
        <v>23</v>
      </c>
      <c r="T25" t="s">
        <v>29</v>
      </c>
      <c r="U25">
        <v>2048</v>
      </c>
      <c r="V25">
        <v>3048</v>
      </c>
      <c r="W25" t="s">
        <v>93</v>
      </c>
      <c r="X25" t="s">
        <v>31</v>
      </c>
      <c r="Y25">
        <v>38</v>
      </c>
    </row>
    <row r="26" spans="5:25">
      <c r="E26">
        <v>1025</v>
      </c>
      <c r="F26" t="s">
        <v>94</v>
      </c>
      <c r="H26" t="s">
        <v>95</v>
      </c>
      <c r="I26" t="s">
        <v>96</v>
      </c>
      <c r="J26" s="15">
        <v>44986</v>
      </c>
      <c r="M26" s="16">
        <v>1460</v>
      </c>
      <c r="N26" s="16">
        <v>2000</v>
      </c>
      <c r="O26">
        <v>2</v>
      </c>
      <c r="P26" s="16"/>
      <c r="Q26" s="16"/>
      <c r="R26" s="16">
        <f t="shared" si="0"/>
        <v>0</v>
      </c>
      <c r="S26" t="s">
        <v>23</v>
      </c>
      <c r="T26" t="s">
        <v>24</v>
      </c>
      <c r="U26">
        <v>2061</v>
      </c>
      <c r="V26">
        <v>3061</v>
      </c>
      <c r="W26" t="s">
        <v>97</v>
      </c>
      <c r="X26" t="s">
        <v>26</v>
      </c>
      <c r="Y26">
        <v>35</v>
      </c>
    </row>
    <row r="27" spans="5:25">
      <c r="E27">
        <v>1026</v>
      </c>
      <c r="F27" t="s">
        <v>94</v>
      </c>
      <c r="H27" t="s">
        <v>95</v>
      </c>
      <c r="I27" t="s">
        <v>98</v>
      </c>
      <c r="J27" s="15">
        <v>44987</v>
      </c>
      <c r="M27" s="16">
        <v>1825</v>
      </c>
      <c r="N27" s="16">
        <v>2500</v>
      </c>
      <c r="O27">
        <v>1</v>
      </c>
      <c r="P27" s="16"/>
      <c r="Q27" s="16"/>
      <c r="R27" s="16">
        <f t="shared" si="0"/>
        <v>0</v>
      </c>
      <c r="S27" t="s">
        <v>28</v>
      </c>
      <c r="T27" t="s">
        <v>29</v>
      </c>
      <c r="U27">
        <v>2062</v>
      </c>
      <c r="V27">
        <v>3062</v>
      </c>
      <c r="W27" t="s">
        <v>99</v>
      </c>
      <c r="X27" t="s">
        <v>31</v>
      </c>
      <c r="Y27">
        <v>33</v>
      </c>
    </row>
    <row r="28" spans="5:25">
      <c r="E28">
        <v>1027</v>
      </c>
      <c r="F28" t="s">
        <v>32</v>
      </c>
      <c r="H28" t="s">
        <v>100</v>
      </c>
      <c r="I28" t="s">
        <v>101</v>
      </c>
      <c r="J28" s="15">
        <v>44988</v>
      </c>
      <c r="M28" s="16">
        <v>1105</v>
      </c>
      <c r="N28" s="16">
        <v>1700</v>
      </c>
      <c r="O28">
        <v>3</v>
      </c>
      <c r="P28" s="16"/>
      <c r="Q28" s="16"/>
      <c r="R28" s="16">
        <f t="shared" si="0"/>
        <v>0</v>
      </c>
      <c r="S28" t="s">
        <v>23</v>
      </c>
      <c r="T28" t="s">
        <v>35</v>
      </c>
      <c r="U28">
        <v>2063</v>
      </c>
      <c r="V28">
        <v>3063</v>
      </c>
      <c r="W28" t="s">
        <v>102</v>
      </c>
      <c r="X28" t="s">
        <v>26</v>
      </c>
      <c r="Y28">
        <v>22</v>
      </c>
    </row>
    <row r="29" spans="5:25">
      <c r="E29">
        <v>1028</v>
      </c>
      <c r="F29" t="s">
        <v>32</v>
      </c>
      <c r="H29" t="s">
        <v>100</v>
      </c>
      <c r="I29" t="s">
        <v>103</v>
      </c>
      <c r="J29" s="15">
        <v>44989</v>
      </c>
      <c r="M29" s="16">
        <v>1365</v>
      </c>
      <c r="N29" s="16">
        <v>2100</v>
      </c>
      <c r="O29">
        <v>1</v>
      </c>
      <c r="P29" s="16"/>
      <c r="Q29" s="16"/>
      <c r="R29" s="16">
        <f t="shared" si="0"/>
        <v>0</v>
      </c>
      <c r="S29" t="s">
        <v>23</v>
      </c>
      <c r="T29" t="s">
        <v>24</v>
      </c>
      <c r="U29">
        <v>2064</v>
      </c>
      <c r="V29">
        <v>3064</v>
      </c>
      <c r="W29" t="s">
        <v>104</v>
      </c>
      <c r="X29" t="s">
        <v>31</v>
      </c>
      <c r="Y29">
        <v>20</v>
      </c>
    </row>
    <row r="30" spans="5:25">
      <c r="E30">
        <v>1029</v>
      </c>
      <c r="F30" t="s">
        <v>40</v>
      </c>
      <c r="H30" t="s">
        <v>105</v>
      </c>
      <c r="I30" t="s">
        <v>106</v>
      </c>
      <c r="J30" s="15">
        <v>44990</v>
      </c>
      <c r="M30" s="16">
        <v>1035</v>
      </c>
      <c r="N30" s="16">
        <v>1500</v>
      </c>
      <c r="O30">
        <v>2</v>
      </c>
      <c r="P30" s="16"/>
      <c r="Q30" s="16"/>
      <c r="R30" s="16">
        <f t="shared" si="0"/>
        <v>0</v>
      </c>
      <c r="S30" t="s">
        <v>28</v>
      </c>
      <c r="T30" t="s">
        <v>29</v>
      </c>
      <c r="U30">
        <v>2065</v>
      </c>
      <c r="V30">
        <v>3065</v>
      </c>
      <c r="W30" t="s">
        <v>107</v>
      </c>
      <c r="X30" t="s">
        <v>26</v>
      </c>
      <c r="Y30">
        <v>30</v>
      </c>
    </row>
    <row r="31" spans="5:25">
      <c r="E31">
        <v>1030</v>
      </c>
      <c r="F31" t="s">
        <v>40</v>
      </c>
      <c r="H31" t="s">
        <v>105</v>
      </c>
      <c r="I31" t="s">
        <v>108</v>
      </c>
      <c r="J31" s="15">
        <v>44991</v>
      </c>
      <c r="M31" s="16">
        <v>1242</v>
      </c>
      <c r="N31" s="16">
        <v>1800</v>
      </c>
      <c r="O31">
        <v>1</v>
      </c>
      <c r="P31" s="16"/>
      <c r="Q31" s="16"/>
      <c r="R31" s="16">
        <f t="shared" si="0"/>
        <v>0</v>
      </c>
      <c r="S31" t="s">
        <v>23</v>
      </c>
      <c r="T31" t="s">
        <v>24</v>
      </c>
      <c r="U31">
        <v>2066</v>
      </c>
      <c r="V31">
        <v>3066</v>
      </c>
      <c r="W31" t="s">
        <v>109</v>
      </c>
      <c r="X31" t="s">
        <v>31</v>
      </c>
      <c r="Y31">
        <v>28</v>
      </c>
    </row>
    <row r="32" spans="5:25">
      <c r="E32">
        <v>1031</v>
      </c>
      <c r="F32" t="s">
        <v>94</v>
      </c>
      <c r="H32" t="s">
        <v>110</v>
      </c>
      <c r="I32" t="s">
        <v>111</v>
      </c>
      <c r="J32" s="15">
        <v>44992</v>
      </c>
      <c r="M32" s="16">
        <v>2080</v>
      </c>
      <c r="N32" s="16">
        <v>3200</v>
      </c>
      <c r="O32">
        <v>2</v>
      </c>
      <c r="P32" s="16"/>
      <c r="Q32" s="16"/>
      <c r="R32" s="16">
        <f t="shared" si="0"/>
        <v>0</v>
      </c>
      <c r="S32" t="s">
        <v>28</v>
      </c>
      <c r="T32" t="s">
        <v>24</v>
      </c>
      <c r="U32">
        <v>2067</v>
      </c>
      <c r="V32">
        <v>3067</v>
      </c>
      <c r="W32" t="s">
        <v>91</v>
      </c>
      <c r="X32" t="s">
        <v>26</v>
      </c>
      <c r="Y32">
        <v>42</v>
      </c>
    </row>
    <row r="33" spans="5:25">
      <c r="E33">
        <v>1032</v>
      </c>
      <c r="F33" t="s">
        <v>94</v>
      </c>
      <c r="H33" t="s">
        <v>110</v>
      </c>
      <c r="I33" t="s">
        <v>112</v>
      </c>
      <c r="J33" s="15">
        <v>44993</v>
      </c>
      <c r="M33" s="16">
        <v>2405</v>
      </c>
      <c r="N33" s="16">
        <v>3700</v>
      </c>
      <c r="O33">
        <v>1</v>
      </c>
      <c r="P33" s="16"/>
      <c r="Q33" s="16"/>
      <c r="R33" s="16">
        <f t="shared" si="0"/>
        <v>0</v>
      </c>
      <c r="S33" t="s">
        <v>23</v>
      </c>
      <c r="T33" t="s">
        <v>29</v>
      </c>
      <c r="U33">
        <v>2068</v>
      </c>
      <c r="V33">
        <v>3068</v>
      </c>
      <c r="W33" t="s">
        <v>93</v>
      </c>
      <c r="X33" t="s">
        <v>31</v>
      </c>
      <c r="Y33">
        <v>40</v>
      </c>
    </row>
    <row r="34" spans="5:25">
      <c r="E34">
        <v>1033</v>
      </c>
      <c r="F34" t="s">
        <v>113</v>
      </c>
      <c r="H34" t="s">
        <v>114</v>
      </c>
      <c r="I34" t="s">
        <v>115</v>
      </c>
      <c r="J34" s="15">
        <v>44976</v>
      </c>
      <c r="M34" s="16">
        <v>720</v>
      </c>
      <c r="N34" s="16">
        <v>1200</v>
      </c>
      <c r="O34">
        <v>2</v>
      </c>
      <c r="P34" s="16"/>
      <c r="Q34" s="16"/>
      <c r="R34" s="16">
        <f t="shared" si="0"/>
        <v>0</v>
      </c>
      <c r="S34" t="s">
        <v>23</v>
      </c>
      <c r="T34" t="s">
        <v>24</v>
      </c>
      <c r="U34">
        <v>2081</v>
      </c>
      <c r="V34">
        <v>3081</v>
      </c>
      <c r="W34" t="s">
        <v>116</v>
      </c>
      <c r="X34" t="s">
        <v>26</v>
      </c>
      <c r="Y34">
        <v>27</v>
      </c>
    </row>
    <row r="35" spans="5:25">
      <c r="E35">
        <v>1034</v>
      </c>
      <c r="F35" t="s">
        <v>113</v>
      </c>
      <c r="H35" t="s">
        <v>114</v>
      </c>
      <c r="I35" t="s">
        <v>117</v>
      </c>
      <c r="J35" s="15">
        <v>44977</v>
      </c>
      <c r="M35" s="16">
        <v>900</v>
      </c>
      <c r="N35" s="16">
        <v>1500</v>
      </c>
      <c r="O35">
        <v>1</v>
      </c>
      <c r="P35" s="16"/>
      <c r="Q35" s="16"/>
      <c r="R35" s="16">
        <f t="shared" si="0"/>
        <v>0</v>
      </c>
      <c r="S35" t="s">
        <v>28</v>
      </c>
      <c r="T35" t="s">
        <v>29</v>
      </c>
      <c r="U35">
        <v>2082</v>
      </c>
      <c r="V35">
        <v>3082</v>
      </c>
      <c r="W35" t="s">
        <v>118</v>
      </c>
      <c r="X35" t="s">
        <v>31</v>
      </c>
      <c r="Y35">
        <v>25</v>
      </c>
    </row>
    <row r="36" spans="5:25">
      <c r="E36">
        <v>1035</v>
      </c>
      <c r="F36" t="s">
        <v>32</v>
      </c>
      <c r="H36" t="s">
        <v>119</v>
      </c>
      <c r="I36" t="s">
        <v>120</v>
      </c>
      <c r="J36" s="15">
        <v>44978</v>
      </c>
      <c r="M36" s="16">
        <v>1932</v>
      </c>
      <c r="N36" s="16">
        <v>2800</v>
      </c>
      <c r="O36">
        <v>3</v>
      </c>
      <c r="P36" s="16"/>
      <c r="Q36" s="16"/>
      <c r="R36" s="16">
        <f t="shared" si="0"/>
        <v>0</v>
      </c>
      <c r="S36" t="s">
        <v>23</v>
      </c>
      <c r="T36" t="s">
        <v>35</v>
      </c>
      <c r="U36">
        <v>2083</v>
      </c>
      <c r="V36">
        <v>3083</v>
      </c>
      <c r="W36" t="s">
        <v>121</v>
      </c>
      <c r="X36" t="s">
        <v>26</v>
      </c>
      <c r="Y36">
        <v>18</v>
      </c>
    </row>
    <row r="37" spans="5:25">
      <c r="E37">
        <v>1036</v>
      </c>
      <c r="F37" t="s">
        <v>32</v>
      </c>
      <c r="H37" t="s">
        <v>119</v>
      </c>
      <c r="I37" t="s">
        <v>122</v>
      </c>
      <c r="J37" s="15">
        <v>44979</v>
      </c>
      <c r="M37" s="16">
        <v>2208</v>
      </c>
      <c r="N37" s="16">
        <v>3200</v>
      </c>
      <c r="O37">
        <v>1</v>
      </c>
      <c r="P37" s="16"/>
      <c r="Q37" s="16"/>
      <c r="R37" s="16">
        <f t="shared" si="0"/>
        <v>0</v>
      </c>
      <c r="S37" t="s">
        <v>23</v>
      </c>
      <c r="T37" t="s">
        <v>24</v>
      </c>
      <c r="U37">
        <v>2084</v>
      </c>
      <c r="V37">
        <v>3084</v>
      </c>
      <c r="W37" t="s">
        <v>123</v>
      </c>
      <c r="X37" t="s">
        <v>31</v>
      </c>
      <c r="Y37">
        <v>16</v>
      </c>
    </row>
    <row r="38" spans="5:25">
      <c r="E38">
        <v>1037</v>
      </c>
      <c r="F38" t="s">
        <v>40</v>
      </c>
      <c r="H38" t="s">
        <v>124</v>
      </c>
      <c r="I38" t="s">
        <v>125</v>
      </c>
      <c r="J38" s="15">
        <v>44980</v>
      </c>
      <c r="M38" s="16">
        <v>1500</v>
      </c>
      <c r="N38" s="16">
        <v>2000</v>
      </c>
      <c r="O38">
        <v>2</v>
      </c>
      <c r="P38" s="16"/>
      <c r="Q38" s="16"/>
      <c r="R38" s="16">
        <f t="shared" si="0"/>
        <v>0</v>
      </c>
      <c r="S38" t="s">
        <v>28</v>
      </c>
      <c r="T38" t="s">
        <v>29</v>
      </c>
      <c r="U38">
        <v>2085</v>
      </c>
      <c r="V38">
        <v>3085</v>
      </c>
      <c r="W38" t="s">
        <v>126</v>
      </c>
      <c r="X38" t="s">
        <v>26</v>
      </c>
      <c r="Y38">
        <v>33</v>
      </c>
    </row>
    <row r="39" spans="5:25">
      <c r="E39">
        <v>1038</v>
      </c>
      <c r="F39" t="s">
        <v>40</v>
      </c>
      <c r="H39" t="s">
        <v>124</v>
      </c>
      <c r="I39" t="s">
        <v>127</v>
      </c>
      <c r="J39" s="15">
        <v>44981</v>
      </c>
      <c r="M39" s="16">
        <v>1800</v>
      </c>
      <c r="N39" s="16">
        <v>2400</v>
      </c>
      <c r="O39">
        <v>1</v>
      </c>
      <c r="P39" s="16"/>
      <c r="Q39" s="16"/>
      <c r="R39" s="16">
        <f t="shared" si="0"/>
        <v>0</v>
      </c>
      <c r="S39" t="s">
        <v>23</v>
      </c>
      <c r="T39" t="s">
        <v>24</v>
      </c>
      <c r="U39">
        <v>2086</v>
      </c>
      <c r="V39">
        <v>3086</v>
      </c>
      <c r="W39" t="s">
        <v>128</v>
      </c>
      <c r="X39" t="s">
        <v>31</v>
      </c>
      <c r="Y39">
        <v>30</v>
      </c>
    </row>
    <row r="40" spans="5:25">
      <c r="E40">
        <v>1039</v>
      </c>
      <c r="F40" t="s">
        <v>20</v>
      </c>
      <c r="H40" t="s">
        <v>46</v>
      </c>
      <c r="I40" t="s">
        <v>129</v>
      </c>
      <c r="J40" s="15">
        <v>44982</v>
      </c>
      <c r="M40" s="16">
        <v>2291</v>
      </c>
      <c r="N40" s="16">
        <v>2900</v>
      </c>
      <c r="O40">
        <v>2</v>
      </c>
      <c r="P40" s="16"/>
      <c r="Q40" s="16"/>
      <c r="R40" s="16">
        <f t="shared" si="0"/>
        <v>0</v>
      </c>
      <c r="S40" t="s">
        <v>28</v>
      </c>
      <c r="T40" t="s">
        <v>24</v>
      </c>
      <c r="U40">
        <v>2087</v>
      </c>
      <c r="V40">
        <v>3087</v>
      </c>
      <c r="W40" t="s">
        <v>130</v>
      </c>
      <c r="X40" t="s">
        <v>26</v>
      </c>
      <c r="Y40">
        <v>34</v>
      </c>
    </row>
    <row r="41" spans="5:25">
      <c r="E41">
        <v>1040</v>
      </c>
      <c r="F41" t="s">
        <v>20</v>
      </c>
      <c r="H41" t="s">
        <v>46</v>
      </c>
      <c r="I41" t="s">
        <v>131</v>
      </c>
      <c r="J41" s="15">
        <v>44983</v>
      </c>
      <c r="M41" s="16">
        <v>2607</v>
      </c>
      <c r="N41" s="16">
        <v>3300</v>
      </c>
      <c r="O41">
        <v>1</v>
      </c>
      <c r="P41" s="16"/>
      <c r="Q41" s="16"/>
      <c r="R41" s="16">
        <f t="shared" si="0"/>
        <v>0</v>
      </c>
      <c r="S41" t="s">
        <v>28</v>
      </c>
      <c r="T41" t="s">
        <v>29</v>
      </c>
      <c r="U41">
        <v>2088</v>
      </c>
      <c r="V41">
        <v>3088</v>
      </c>
      <c r="W41" t="s">
        <v>132</v>
      </c>
      <c r="X41" t="s">
        <v>31</v>
      </c>
      <c r="Y41">
        <v>32</v>
      </c>
    </row>
    <row r="42" spans="5:25">
      <c r="E42">
        <v>1041</v>
      </c>
      <c r="F42" t="s">
        <v>133</v>
      </c>
      <c r="H42" t="s">
        <v>134</v>
      </c>
      <c r="I42" t="s">
        <v>135</v>
      </c>
      <c r="J42" s="15">
        <v>44958</v>
      </c>
      <c r="M42" s="16">
        <v>90</v>
      </c>
      <c r="N42" s="16">
        <v>150</v>
      </c>
      <c r="O42">
        <v>2</v>
      </c>
      <c r="P42" s="16"/>
      <c r="Q42" s="16"/>
      <c r="R42" s="16">
        <f t="shared" si="0"/>
        <v>0</v>
      </c>
      <c r="S42" t="s">
        <v>23</v>
      </c>
      <c r="T42" t="s">
        <v>24</v>
      </c>
      <c r="U42">
        <v>2101</v>
      </c>
      <c r="V42">
        <v>3101</v>
      </c>
      <c r="W42" t="s">
        <v>136</v>
      </c>
      <c r="X42" t="s">
        <v>26</v>
      </c>
      <c r="Y42">
        <v>10</v>
      </c>
    </row>
    <row r="43" spans="5:25">
      <c r="E43">
        <v>1042</v>
      </c>
      <c r="F43" t="s">
        <v>133</v>
      </c>
      <c r="H43" t="s">
        <v>134</v>
      </c>
      <c r="I43" t="s">
        <v>137</v>
      </c>
      <c r="J43" s="15">
        <v>44959</v>
      </c>
      <c r="M43" s="16">
        <v>120</v>
      </c>
      <c r="N43" s="16">
        <v>200</v>
      </c>
      <c r="O43">
        <v>1</v>
      </c>
      <c r="P43" s="16"/>
      <c r="Q43" s="16"/>
      <c r="R43" s="16">
        <f t="shared" si="0"/>
        <v>0</v>
      </c>
      <c r="S43" t="s">
        <v>28</v>
      </c>
      <c r="T43" t="s">
        <v>29</v>
      </c>
      <c r="U43">
        <v>2102</v>
      </c>
      <c r="V43">
        <v>3102</v>
      </c>
      <c r="W43" t="s">
        <v>138</v>
      </c>
      <c r="X43" t="s">
        <v>31</v>
      </c>
      <c r="Y43">
        <v>9</v>
      </c>
    </row>
    <row r="44" spans="5:25">
      <c r="E44">
        <v>1043</v>
      </c>
      <c r="F44" t="s">
        <v>139</v>
      </c>
      <c r="H44" t="s">
        <v>140</v>
      </c>
      <c r="I44" t="s">
        <v>141</v>
      </c>
      <c r="J44" s="15">
        <v>44960</v>
      </c>
      <c r="M44" s="16">
        <v>240</v>
      </c>
      <c r="N44" s="16">
        <v>400</v>
      </c>
      <c r="O44">
        <v>3</v>
      </c>
      <c r="P44" s="16"/>
      <c r="Q44" s="16"/>
      <c r="R44" s="16">
        <f t="shared" si="0"/>
        <v>0</v>
      </c>
      <c r="S44" t="s">
        <v>23</v>
      </c>
      <c r="T44" t="s">
        <v>35</v>
      </c>
      <c r="U44">
        <v>2103</v>
      </c>
      <c r="V44">
        <v>3103</v>
      </c>
      <c r="W44" t="s">
        <v>142</v>
      </c>
      <c r="X44" t="s">
        <v>26</v>
      </c>
      <c r="Y44">
        <v>25</v>
      </c>
    </row>
    <row r="45" spans="5:25">
      <c r="E45">
        <v>1044</v>
      </c>
      <c r="F45" t="s">
        <v>139</v>
      </c>
      <c r="H45" t="s">
        <v>140</v>
      </c>
      <c r="I45" t="s">
        <v>143</v>
      </c>
      <c r="J45" s="15">
        <v>44961</v>
      </c>
      <c r="M45" s="16">
        <v>360</v>
      </c>
      <c r="N45" s="16">
        <v>600</v>
      </c>
      <c r="O45">
        <v>1</v>
      </c>
      <c r="P45" s="16"/>
      <c r="Q45" s="16"/>
      <c r="R45" s="16">
        <f t="shared" si="0"/>
        <v>0</v>
      </c>
      <c r="S45" t="s">
        <v>23</v>
      </c>
      <c r="T45" t="s">
        <v>24</v>
      </c>
      <c r="U45">
        <v>2104</v>
      </c>
      <c r="V45">
        <v>3104</v>
      </c>
      <c r="W45" t="s">
        <v>144</v>
      </c>
      <c r="X45" t="s">
        <v>31</v>
      </c>
      <c r="Y45">
        <v>23</v>
      </c>
    </row>
    <row r="46" spans="5:25">
      <c r="E46">
        <v>1045</v>
      </c>
      <c r="F46" t="s">
        <v>20</v>
      </c>
      <c r="H46" t="s">
        <v>21</v>
      </c>
      <c r="I46" t="s">
        <v>145</v>
      </c>
      <c r="J46" s="15">
        <v>44962</v>
      </c>
      <c r="M46" s="16">
        <v>1296</v>
      </c>
      <c r="N46" s="16">
        <v>1800</v>
      </c>
      <c r="O46">
        <v>2</v>
      </c>
      <c r="P46" s="16"/>
      <c r="Q46" s="16"/>
      <c r="R46" s="16">
        <f t="shared" si="0"/>
        <v>0</v>
      </c>
      <c r="S46" t="s">
        <v>28</v>
      </c>
      <c r="T46" t="s">
        <v>29</v>
      </c>
      <c r="U46">
        <v>2105</v>
      </c>
      <c r="V46">
        <v>3105</v>
      </c>
      <c r="W46" t="s">
        <v>146</v>
      </c>
      <c r="X46" t="s">
        <v>26</v>
      </c>
      <c r="Y46">
        <v>29</v>
      </c>
    </row>
    <row r="47" spans="5:25">
      <c r="E47">
        <v>1046</v>
      </c>
      <c r="F47" t="s">
        <v>20</v>
      </c>
      <c r="H47" t="s">
        <v>21</v>
      </c>
      <c r="I47" t="s">
        <v>147</v>
      </c>
      <c r="J47" s="15">
        <v>44963</v>
      </c>
      <c r="M47" s="16">
        <v>1728</v>
      </c>
      <c r="N47" s="16">
        <v>2400</v>
      </c>
      <c r="O47">
        <v>1</v>
      </c>
      <c r="P47" s="16"/>
      <c r="Q47" s="16"/>
      <c r="R47" s="16">
        <f t="shared" si="0"/>
        <v>0</v>
      </c>
      <c r="S47" t="s">
        <v>23</v>
      </c>
      <c r="T47" t="s">
        <v>24</v>
      </c>
      <c r="U47">
        <v>2106</v>
      </c>
      <c r="V47">
        <v>3106</v>
      </c>
      <c r="W47" t="s">
        <v>148</v>
      </c>
      <c r="X47" t="s">
        <v>31</v>
      </c>
      <c r="Y47">
        <v>27</v>
      </c>
    </row>
    <row r="48" spans="5:25">
      <c r="E48">
        <v>1047</v>
      </c>
      <c r="F48" t="s">
        <v>32</v>
      </c>
      <c r="H48" t="s">
        <v>149</v>
      </c>
      <c r="I48" t="s">
        <v>150</v>
      </c>
      <c r="J48" s="15">
        <v>44964</v>
      </c>
      <c r="M48" s="16">
        <v>1491</v>
      </c>
      <c r="N48" s="16">
        <v>2100</v>
      </c>
      <c r="O48">
        <v>2</v>
      </c>
      <c r="P48" s="16"/>
      <c r="Q48" s="16"/>
      <c r="R48" s="16">
        <f t="shared" si="0"/>
        <v>0</v>
      </c>
      <c r="S48" t="s">
        <v>28</v>
      </c>
      <c r="T48" t="s">
        <v>24</v>
      </c>
      <c r="U48">
        <v>2107</v>
      </c>
      <c r="V48">
        <v>3107</v>
      </c>
      <c r="W48" t="s">
        <v>151</v>
      </c>
      <c r="X48" t="s">
        <v>26</v>
      </c>
      <c r="Y48">
        <v>20</v>
      </c>
    </row>
    <row r="49" spans="5:25">
      <c r="E49">
        <v>1048</v>
      </c>
      <c r="F49" t="s">
        <v>32</v>
      </c>
      <c r="H49" t="s">
        <v>149</v>
      </c>
      <c r="I49" t="s">
        <v>152</v>
      </c>
      <c r="J49" s="15">
        <v>44965</v>
      </c>
      <c r="M49" s="16">
        <v>1846</v>
      </c>
      <c r="N49" s="16">
        <v>2600</v>
      </c>
      <c r="O49">
        <v>1</v>
      </c>
      <c r="P49" s="16"/>
      <c r="Q49" s="16"/>
      <c r="R49" s="16">
        <f t="shared" si="0"/>
        <v>0</v>
      </c>
      <c r="S49" t="s">
        <v>23</v>
      </c>
      <c r="T49" t="s">
        <v>29</v>
      </c>
      <c r="U49">
        <v>2108</v>
      </c>
      <c r="V49">
        <v>3108</v>
      </c>
      <c r="W49" t="s">
        <v>153</v>
      </c>
      <c r="X49" t="s">
        <v>31</v>
      </c>
      <c r="Y49">
        <v>18</v>
      </c>
    </row>
    <row r="50" spans="5:25">
      <c r="E50">
        <v>1049</v>
      </c>
      <c r="F50" t="s">
        <v>20</v>
      </c>
      <c r="H50" t="s">
        <v>21</v>
      </c>
      <c r="I50" t="s">
        <v>22</v>
      </c>
      <c r="J50" s="15">
        <v>44562</v>
      </c>
      <c r="M50" s="16">
        <v>840</v>
      </c>
      <c r="N50" s="16">
        <v>1200</v>
      </c>
      <c r="O50">
        <v>2</v>
      </c>
      <c r="P50" s="16"/>
      <c r="Q50" s="16"/>
      <c r="R50" s="16">
        <f t="shared" si="0"/>
        <v>0</v>
      </c>
      <c r="S50" t="s">
        <v>23</v>
      </c>
      <c r="T50" t="s">
        <v>24</v>
      </c>
      <c r="U50">
        <v>2001</v>
      </c>
      <c r="V50">
        <v>3001</v>
      </c>
      <c r="W50" t="s">
        <v>25</v>
      </c>
      <c r="X50" t="s">
        <v>26</v>
      </c>
      <c r="Y50">
        <v>25</v>
      </c>
    </row>
    <row r="51" spans="5:25">
      <c r="E51">
        <v>1050</v>
      </c>
      <c r="F51" t="s">
        <v>20</v>
      </c>
      <c r="H51" t="s">
        <v>21</v>
      </c>
      <c r="I51" t="s">
        <v>27</v>
      </c>
      <c r="J51" s="15">
        <v>44563</v>
      </c>
      <c r="M51" s="16">
        <v>1050</v>
      </c>
      <c r="N51" s="16">
        <v>1500</v>
      </c>
      <c r="O51">
        <v>1</v>
      </c>
      <c r="P51" s="16"/>
      <c r="Q51" s="16"/>
      <c r="R51" s="16">
        <f t="shared" si="0"/>
        <v>0</v>
      </c>
      <c r="S51" t="s">
        <v>28</v>
      </c>
      <c r="T51" t="s">
        <v>29</v>
      </c>
      <c r="U51">
        <v>2002</v>
      </c>
      <c r="V51">
        <v>3002</v>
      </c>
      <c r="W51" t="s">
        <v>30</v>
      </c>
      <c r="X51" t="s">
        <v>31</v>
      </c>
      <c r="Y51">
        <v>22</v>
      </c>
    </row>
    <row r="52" spans="5:25">
      <c r="E52">
        <v>1051</v>
      </c>
      <c r="F52" t="s">
        <v>32</v>
      </c>
      <c r="H52" t="s">
        <v>33</v>
      </c>
      <c r="I52" t="s">
        <v>34</v>
      </c>
      <c r="J52" s="15">
        <v>44564</v>
      </c>
      <c r="M52" s="16">
        <v>1260</v>
      </c>
      <c r="N52" s="16">
        <v>1800</v>
      </c>
      <c r="O52">
        <v>3</v>
      </c>
      <c r="P52" s="16"/>
      <c r="Q52" s="16"/>
      <c r="R52" s="16">
        <f t="shared" si="0"/>
        <v>0</v>
      </c>
      <c r="S52" t="s">
        <v>23</v>
      </c>
      <c r="T52" t="s">
        <v>35</v>
      </c>
      <c r="U52">
        <v>2003</v>
      </c>
      <c r="V52">
        <v>3003</v>
      </c>
      <c r="W52" t="s">
        <v>36</v>
      </c>
      <c r="X52" t="s">
        <v>26</v>
      </c>
      <c r="Y52">
        <v>18</v>
      </c>
    </row>
    <row r="53" spans="5:25">
      <c r="E53">
        <v>1052</v>
      </c>
      <c r="F53" t="s">
        <v>32</v>
      </c>
      <c r="H53" t="s">
        <v>33</v>
      </c>
      <c r="I53" t="s">
        <v>38</v>
      </c>
      <c r="J53" s="15">
        <v>44565</v>
      </c>
      <c r="M53" s="16">
        <v>1470</v>
      </c>
      <c r="N53" s="16">
        <v>2100</v>
      </c>
      <c r="O53">
        <v>1</v>
      </c>
      <c r="P53" s="16"/>
      <c r="Q53" s="16"/>
      <c r="R53" s="16">
        <f t="shared" si="0"/>
        <v>0</v>
      </c>
      <c r="S53" t="s">
        <v>23</v>
      </c>
      <c r="T53" t="s">
        <v>24</v>
      </c>
      <c r="U53">
        <v>2004</v>
      </c>
      <c r="V53">
        <v>3004</v>
      </c>
      <c r="W53" t="s">
        <v>39</v>
      </c>
      <c r="X53" t="s">
        <v>31</v>
      </c>
      <c r="Y53">
        <v>16</v>
      </c>
    </row>
    <row r="54" spans="5:25">
      <c r="E54">
        <v>1053</v>
      </c>
      <c r="F54" t="s">
        <v>40</v>
      </c>
      <c r="H54" t="s">
        <v>41</v>
      </c>
      <c r="I54" t="s">
        <v>42</v>
      </c>
      <c r="J54" s="15">
        <v>44566</v>
      </c>
      <c r="M54" s="16">
        <v>897</v>
      </c>
      <c r="N54" s="16">
        <v>1300</v>
      </c>
      <c r="O54">
        <v>2</v>
      </c>
      <c r="P54" s="16"/>
      <c r="Q54" s="16"/>
      <c r="R54" s="16">
        <f t="shared" si="0"/>
        <v>0</v>
      </c>
      <c r="S54" t="s">
        <v>28</v>
      </c>
      <c r="T54" t="s">
        <v>29</v>
      </c>
      <c r="U54">
        <v>2005</v>
      </c>
      <c r="V54">
        <v>3005</v>
      </c>
      <c r="W54" t="s">
        <v>43</v>
      </c>
      <c r="X54" t="s">
        <v>26</v>
      </c>
      <c r="Y54">
        <v>27</v>
      </c>
    </row>
    <row r="55" spans="5:25">
      <c r="E55">
        <v>1054</v>
      </c>
      <c r="F55" t="s">
        <v>40</v>
      </c>
      <c r="H55" t="s">
        <v>41</v>
      </c>
      <c r="I55" t="s">
        <v>44</v>
      </c>
      <c r="J55" s="15">
        <v>44567</v>
      </c>
      <c r="M55" s="16">
        <v>1104</v>
      </c>
      <c r="N55" s="16">
        <v>1600</v>
      </c>
      <c r="O55">
        <v>1</v>
      </c>
      <c r="P55" s="16"/>
      <c r="Q55" s="16"/>
      <c r="R55" s="16">
        <f t="shared" si="0"/>
        <v>0</v>
      </c>
      <c r="S55" t="s">
        <v>23</v>
      </c>
      <c r="T55" t="s">
        <v>24</v>
      </c>
      <c r="U55">
        <v>2006</v>
      </c>
      <c r="V55">
        <v>3006</v>
      </c>
      <c r="W55" t="s">
        <v>45</v>
      </c>
      <c r="X55" t="s">
        <v>31</v>
      </c>
      <c r="Y55">
        <v>24</v>
      </c>
    </row>
    <row r="56" spans="5:25">
      <c r="E56">
        <v>1055</v>
      </c>
      <c r="F56" t="s">
        <v>40</v>
      </c>
      <c r="H56" t="s">
        <v>84</v>
      </c>
      <c r="I56" t="s">
        <v>85</v>
      </c>
      <c r="J56" s="15">
        <v>44576</v>
      </c>
      <c r="M56" s="16">
        <v>1340</v>
      </c>
      <c r="N56" s="16">
        <v>2000</v>
      </c>
      <c r="O56">
        <v>2</v>
      </c>
      <c r="P56" s="16"/>
      <c r="Q56" s="16"/>
      <c r="R56" s="16">
        <f t="shared" si="0"/>
        <v>0</v>
      </c>
      <c r="S56" t="s">
        <v>28</v>
      </c>
      <c r="T56" t="s">
        <v>29</v>
      </c>
      <c r="U56">
        <v>2045</v>
      </c>
      <c r="V56">
        <v>3045</v>
      </c>
      <c r="W56" t="s">
        <v>86</v>
      </c>
      <c r="X56" t="s">
        <v>26</v>
      </c>
      <c r="Y56">
        <v>36</v>
      </c>
    </row>
    <row r="57" spans="5:25">
      <c r="E57">
        <v>1056</v>
      </c>
      <c r="F57" t="s">
        <v>40</v>
      </c>
      <c r="H57" t="s">
        <v>84</v>
      </c>
      <c r="I57" t="s">
        <v>87</v>
      </c>
      <c r="J57" s="15">
        <v>44577</v>
      </c>
      <c r="M57" s="16">
        <v>1541</v>
      </c>
      <c r="N57" s="16">
        <v>2300</v>
      </c>
      <c r="O57">
        <v>1</v>
      </c>
      <c r="P57" s="16"/>
      <c r="Q57" s="16"/>
      <c r="R57" s="16">
        <f t="shared" si="0"/>
        <v>0</v>
      </c>
      <c r="S57" t="s">
        <v>23</v>
      </c>
      <c r="T57" t="s">
        <v>24</v>
      </c>
      <c r="U57">
        <v>2046</v>
      </c>
      <c r="V57">
        <v>3046</v>
      </c>
      <c r="W57" t="s">
        <v>88</v>
      </c>
      <c r="X57" t="s">
        <v>31</v>
      </c>
      <c r="Y57">
        <v>34</v>
      </c>
    </row>
    <row r="58" spans="5:25">
      <c r="E58">
        <v>1057</v>
      </c>
      <c r="F58" t="s">
        <v>20</v>
      </c>
      <c r="H58" t="s">
        <v>89</v>
      </c>
      <c r="I58" t="s">
        <v>90</v>
      </c>
      <c r="J58" s="15">
        <v>44578</v>
      </c>
      <c r="M58" s="16">
        <v>2250</v>
      </c>
      <c r="N58" s="16">
        <v>3000</v>
      </c>
      <c r="O58">
        <v>2</v>
      </c>
      <c r="P58" s="16"/>
      <c r="Q58" s="16"/>
      <c r="R58" s="16">
        <f t="shared" si="0"/>
        <v>0</v>
      </c>
      <c r="S58" t="s">
        <v>28</v>
      </c>
      <c r="T58" t="s">
        <v>24</v>
      </c>
      <c r="U58">
        <v>2047</v>
      </c>
      <c r="V58">
        <v>3047</v>
      </c>
      <c r="W58" t="s">
        <v>91</v>
      </c>
      <c r="X58" t="s">
        <v>26</v>
      </c>
      <c r="Y58">
        <v>40</v>
      </c>
    </row>
    <row r="59" spans="5:25">
      <c r="E59">
        <v>1058</v>
      </c>
      <c r="F59" t="s">
        <v>20</v>
      </c>
      <c r="H59" t="s">
        <v>89</v>
      </c>
      <c r="I59" t="s">
        <v>92</v>
      </c>
      <c r="J59" s="15">
        <v>44579</v>
      </c>
      <c r="M59" s="16">
        <v>2625</v>
      </c>
      <c r="N59" s="16">
        <v>3500</v>
      </c>
      <c r="O59">
        <v>1</v>
      </c>
      <c r="P59" s="16"/>
      <c r="Q59" s="16"/>
      <c r="R59" s="16">
        <f t="shared" si="0"/>
        <v>0</v>
      </c>
      <c r="S59" t="s">
        <v>23</v>
      </c>
      <c r="T59" t="s">
        <v>29</v>
      </c>
      <c r="U59">
        <v>2048</v>
      </c>
      <c r="V59">
        <v>3048</v>
      </c>
      <c r="W59" t="s">
        <v>93</v>
      </c>
      <c r="X59" t="s">
        <v>31</v>
      </c>
      <c r="Y59">
        <v>38</v>
      </c>
    </row>
    <row r="60" spans="5:25">
      <c r="E60">
        <v>1059</v>
      </c>
      <c r="F60" t="s">
        <v>94</v>
      </c>
      <c r="H60" t="s">
        <v>95</v>
      </c>
      <c r="I60" t="s">
        <v>96</v>
      </c>
      <c r="J60" s="15">
        <v>44562</v>
      </c>
      <c r="M60" s="16">
        <v>1460</v>
      </c>
      <c r="N60" s="16">
        <v>2000</v>
      </c>
      <c r="O60">
        <v>2</v>
      </c>
      <c r="P60" s="16"/>
      <c r="Q60" s="16"/>
      <c r="R60" s="16">
        <f t="shared" si="0"/>
        <v>0</v>
      </c>
      <c r="S60" t="s">
        <v>23</v>
      </c>
      <c r="T60" t="s">
        <v>24</v>
      </c>
      <c r="U60">
        <v>2061</v>
      </c>
      <c r="V60">
        <v>3061</v>
      </c>
      <c r="W60" t="s">
        <v>97</v>
      </c>
      <c r="X60" t="s">
        <v>26</v>
      </c>
      <c r="Y60">
        <v>35</v>
      </c>
    </row>
    <row r="61" spans="5:25">
      <c r="E61">
        <v>1060</v>
      </c>
      <c r="F61" t="s">
        <v>94</v>
      </c>
      <c r="H61" t="s">
        <v>95</v>
      </c>
      <c r="I61" t="s">
        <v>98</v>
      </c>
      <c r="J61" s="15">
        <v>44563</v>
      </c>
      <c r="M61" s="16">
        <v>1825</v>
      </c>
      <c r="N61" s="16">
        <v>2500</v>
      </c>
      <c r="O61">
        <v>1</v>
      </c>
      <c r="P61" s="16"/>
      <c r="Q61" s="16"/>
      <c r="R61" s="16">
        <f t="shared" si="0"/>
        <v>0</v>
      </c>
      <c r="S61" t="s">
        <v>28</v>
      </c>
      <c r="T61" t="s">
        <v>29</v>
      </c>
      <c r="U61">
        <v>2062</v>
      </c>
      <c r="V61">
        <v>3062</v>
      </c>
      <c r="W61" t="s">
        <v>99</v>
      </c>
      <c r="X61" t="s">
        <v>31</v>
      </c>
      <c r="Y61">
        <v>33</v>
      </c>
    </row>
    <row r="62" spans="5:25">
      <c r="E62">
        <v>1061</v>
      </c>
      <c r="F62" t="s">
        <v>32</v>
      </c>
      <c r="H62" t="s">
        <v>79</v>
      </c>
      <c r="I62" t="s">
        <v>80</v>
      </c>
      <c r="J62" s="15">
        <v>44574</v>
      </c>
      <c r="M62" s="16">
        <v>1292</v>
      </c>
      <c r="N62" s="16">
        <v>1900</v>
      </c>
      <c r="O62">
        <v>3</v>
      </c>
      <c r="P62" s="16"/>
      <c r="Q62" s="16"/>
      <c r="R62" s="16">
        <f t="shared" si="0"/>
        <v>0</v>
      </c>
      <c r="S62" t="s">
        <v>23</v>
      </c>
      <c r="T62" t="s">
        <v>35</v>
      </c>
      <c r="U62">
        <v>2043</v>
      </c>
      <c r="V62">
        <v>3043</v>
      </c>
      <c r="W62" t="s">
        <v>81</v>
      </c>
      <c r="X62" t="s">
        <v>26</v>
      </c>
      <c r="Y62">
        <v>21</v>
      </c>
    </row>
    <row r="63" spans="5:25">
      <c r="E63">
        <v>1062</v>
      </c>
      <c r="F63" t="s">
        <v>32</v>
      </c>
      <c r="H63" t="s">
        <v>79</v>
      </c>
      <c r="I63" t="s">
        <v>82</v>
      </c>
      <c r="J63" s="15">
        <v>44575</v>
      </c>
      <c r="M63" s="16">
        <v>1496</v>
      </c>
      <c r="N63" s="16">
        <v>2200</v>
      </c>
      <c r="O63">
        <v>1</v>
      </c>
      <c r="P63" s="16"/>
      <c r="Q63" s="16"/>
      <c r="R63" s="16">
        <f t="shared" si="0"/>
        <v>0</v>
      </c>
      <c r="S63" t="s">
        <v>23</v>
      </c>
      <c r="T63" t="s">
        <v>24</v>
      </c>
      <c r="U63">
        <v>2044</v>
      </c>
      <c r="V63">
        <v>3044</v>
      </c>
      <c r="W63" t="s">
        <v>83</v>
      </c>
      <c r="X63" t="s">
        <v>31</v>
      </c>
      <c r="Y63">
        <v>19</v>
      </c>
    </row>
    <row r="64" spans="5:25">
      <c r="E64">
        <v>1063</v>
      </c>
      <c r="F64" t="s">
        <v>40</v>
      </c>
      <c r="H64" t="s">
        <v>84</v>
      </c>
      <c r="I64" t="s">
        <v>85</v>
      </c>
      <c r="J64" s="15">
        <v>44576</v>
      </c>
      <c r="M64" s="16">
        <v>1340</v>
      </c>
      <c r="N64" s="16">
        <v>2000</v>
      </c>
      <c r="O64">
        <v>2</v>
      </c>
      <c r="P64" s="16"/>
      <c r="Q64" s="16"/>
      <c r="R64" s="16">
        <f t="shared" si="0"/>
        <v>0</v>
      </c>
      <c r="S64" t="s">
        <v>28</v>
      </c>
      <c r="T64" t="s">
        <v>29</v>
      </c>
      <c r="U64">
        <v>2045</v>
      </c>
      <c r="V64">
        <v>3045</v>
      </c>
      <c r="W64" t="s">
        <v>86</v>
      </c>
      <c r="X64" t="s">
        <v>26</v>
      </c>
      <c r="Y64">
        <v>36</v>
      </c>
    </row>
    <row r="65" spans="5:25">
      <c r="E65">
        <v>1064</v>
      </c>
      <c r="F65" t="s">
        <v>40</v>
      </c>
      <c r="H65" t="s">
        <v>84</v>
      </c>
      <c r="I65" t="s">
        <v>87</v>
      </c>
      <c r="J65" s="15">
        <v>44577</v>
      </c>
      <c r="M65" s="16">
        <v>1541</v>
      </c>
      <c r="N65" s="16">
        <v>2300</v>
      </c>
      <c r="O65">
        <v>1</v>
      </c>
      <c r="P65" s="16"/>
      <c r="Q65" s="16"/>
      <c r="R65" s="16">
        <f t="shared" si="0"/>
        <v>0</v>
      </c>
      <c r="S65" t="s">
        <v>23</v>
      </c>
      <c r="T65" t="s">
        <v>24</v>
      </c>
      <c r="U65">
        <v>2046</v>
      </c>
      <c r="V65">
        <v>3046</v>
      </c>
      <c r="W65" t="s">
        <v>88</v>
      </c>
      <c r="X65" t="s">
        <v>31</v>
      </c>
      <c r="Y65">
        <v>34</v>
      </c>
    </row>
    <row r="66" spans="5:25">
      <c r="E66">
        <v>1065</v>
      </c>
      <c r="F66" t="s">
        <v>20</v>
      </c>
      <c r="H66" t="s">
        <v>21</v>
      </c>
      <c r="I66" t="s">
        <v>22</v>
      </c>
      <c r="J66" s="15">
        <v>44562</v>
      </c>
      <c r="M66" s="16">
        <v>840</v>
      </c>
      <c r="N66" s="16">
        <v>1200</v>
      </c>
      <c r="O66">
        <v>2</v>
      </c>
      <c r="P66" s="16"/>
      <c r="Q66" s="16"/>
      <c r="R66" s="16">
        <f t="shared" si="0"/>
        <v>0</v>
      </c>
      <c r="S66" t="s">
        <v>23</v>
      </c>
      <c r="T66" t="s">
        <v>24</v>
      </c>
      <c r="U66">
        <v>2001</v>
      </c>
      <c r="V66">
        <v>3001</v>
      </c>
      <c r="W66" t="s">
        <v>25</v>
      </c>
      <c r="X66" t="s">
        <v>26</v>
      </c>
      <c r="Y66">
        <v>25</v>
      </c>
    </row>
    <row r="67" spans="5:25">
      <c r="E67">
        <v>1066</v>
      </c>
      <c r="F67" t="s">
        <v>20</v>
      </c>
      <c r="H67" t="s">
        <v>21</v>
      </c>
      <c r="I67" t="s">
        <v>27</v>
      </c>
      <c r="J67" s="15">
        <v>44563</v>
      </c>
      <c r="M67" s="16">
        <v>1050</v>
      </c>
      <c r="N67" s="16">
        <v>1500</v>
      </c>
      <c r="O67">
        <v>1</v>
      </c>
      <c r="P67" s="16"/>
      <c r="Q67" s="16"/>
      <c r="R67" s="16">
        <f t="shared" ref="R67:R130" si="1">P67+Q67</f>
        <v>0</v>
      </c>
      <c r="S67" t="s">
        <v>28</v>
      </c>
      <c r="T67" t="s">
        <v>29</v>
      </c>
      <c r="U67">
        <v>2002</v>
      </c>
      <c r="V67">
        <v>3002</v>
      </c>
      <c r="W67" t="s">
        <v>30</v>
      </c>
      <c r="X67" t="s">
        <v>31</v>
      </c>
      <c r="Y67">
        <v>22</v>
      </c>
    </row>
    <row r="68" spans="5:25">
      <c r="E68">
        <v>1067</v>
      </c>
      <c r="F68" t="s">
        <v>32</v>
      </c>
      <c r="H68" t="s">
        <v>33</v>
      </c>
      <c r="I68" t="s">
        <v>34</v>
      </c>
      <c r="J68" s="15">
        <v>44564</v>
      </c>
      <c r="M68" s="16">
        <v>1260</v>
      </c>
      <c r="N68" s="16">
        <v>1800</v>
      </c>
      <c r="O68">
        <v>3</v>
      </c>
      <c r="P68" s="16"/>
      <c r="Q68" s="16"/>
      <c r="R68" s="16">
        <f t="shared" si="1"/>
        <v>0</v>
      </c>
      <c r="S68" t="s">
        <v>23</v>
      </c>
      <c r="T68" t="s">
        <v>35</v>
      </c>
      <c r="U68">
        <v>2003</v>
      </c>
      <c r="V68">
        <v>3003</v>
      </c>
      <c r="W68" t="s">
        <v>36</v>
      </c>
      <c r="X68" t="s">
        <v>26</v>
      </c>
      <c r="Y68">
        <v>18</v>
      </c>
    </row>
    <row r="69" spans="5:25">
      <c r="E69">
        <v>1068</v>
      </c>
      <c r="F69" t="s">
        <v>32</v>
      </c>
      <c r="H69" t="s">
        <v>33</v>
      </c>
      <c r="I69" t="s">
        <v>38</v>
      </c>
      <c r="J69" s="15">
        <v>44565</v>
      </c>
      <c r="M69" s="16">
        <v>1470</v>
      </c>
      <c r="N69" s="16">
        <v>2100</v>
      </c>
      <c r="O69">
        <v>1</v>
      </c>
      <c r="P69" s="16"/>
      <c r="Q69" s="16"/>
      <c r="R69" s="16">
        <f t="shared" si="1"/>
        <v>0</v>
      </c>
      <c r="S69" t="s">
        <v>23</v>
      </c>
      <c r="T69" t="s">
        <v>24</v>
      </c>
      <c r="U69">
        <v>2004</v>
      </c>
      <c r="V69">
        <v>3004</v>
      </c>
      <c r="W69" t="s">
        <v>39</v>
      </c>
      <c r="X69" t="s">
        <v>31</v>
      </c>
      <c r="Y69">
        <v>16</v>
      </c>
    </row>
    <row r="70" spans="5:25">
      <c r="E70">
        <v>1069</v>
      </c>
      <c r="F70" t="s">
        <v>40</v>
      </c>
      <c r="H70" t="s">
        <v>41</v>
      </c>
      <c r="I70" t="s">
        <v>42</v>
      </c>
      <c r="J70" s="15">
        <v>44566</v>
      </c>
      <c r="M70" s="16">
        <v>897</v>
      </c>
      <c r="N70" s="16">
        <v>1300</v>
      </c>
      <c r="O70">
        <v>2</v>
      </c>
      <c r="P70" s="16"/>
      <c r="Q70" s="16"/>
      <c r="R70" s="16">
        <f t="shared" si="1"/>
        <v>0</v>
      </c>
      <c r="S70" t="s">
        <v>28</v>
      </c>
      <c r="T70" t="s">
        <v>29</v>
      </c>
      <c r="U70">
        <v>2005</v>
      </c>
      <c r="V70">
        <v>3005</v>
      </c>
      <c r="W70" t="s">
        <v>43</v>
      </c>
      <c r="X70" t="s">
        <v>26</v>
      </c>
      <c r="Y70">
        <v>27</v>
      </c>
    </row>
    <row r="71" spans="5:25">
      <c r="E71">
        <v>1070</v>
      </c>
      <c r="F71" t="s">
        <v>40</v>
      </c>
      <c r="H71" t="s">
        <v>41</v>
      </c>
      <c r="I71" t="s">
        <v>44</v>
      </c>
      <c r="J71" s="15">
        <v>44567</v>
      </c>
      <c r="M71" s="16">
        <v>1104</v>
      </c>
      <c r="N71" s="16">
        <v>1600</v>
      </c>
      <c r="O71">
        <v>1</v>
      </c>
      <c r="P71" s="16"/>
      <c r="Q71" s="16"/>
      <c r="R71" s="16">
        <f t="shared" si="1"/>
        <v>0</v>
      </c>
      <c r="S71" t="s">
        <v>23</v>
      </c>
      <c r="T71" t="s">
        <v>24</v>
      </c>
      <c r="U71">
        <v>2006</v>
      </c>
      <c r="V71">
        <v>3006</v>
      </c>
      <c r="W71" t="s">
        <v>45</v>
      </c>
      <c r="X71" t="s">
        <v>31</v>
      </c>
      <c r="Y71">
        <v>24</v>
      </c>
    </row>
    <row r="72" spans="5:25">
      <c r="E72">
        <v>1071</v>
      </c>
      <c r="F72" t="s">
        <v>20</v>
      </c>
      <c r="H72" t="s">
        <v>46</v>
      </c>
      <c r="I72" t="s">
        <v>47</v>
      </c>
      <c r="J72" s="15">
        <v>44568</v>
      </c>
      <c r="M72" s="16">
        <v>1496</v>
      </c>
      <c r="N72" s="16">
        <v>2200</v>
      </c>
      <c r="O72">
        <v>2</v>
      </c>
      <c r="P72" s="16"/>
      <c r="Q72" s="16"/>
      <c r="R72" s="16">
        <f t="shared" si="1"/>
        <v>0</v>
      </c>
      <c r="S72" t="s">
        <v>28</v>
      </c>
      <c r="T72" t="s">
        <v>24</v>
      </c>
      <c r="U72">
        <v>2007</v>
      </c>
      <c r="V72">
        <v>3007</v>
      </c>
      <c r="W72" t="s">
        <v>48</v>
      </c>
      <c r="X72" t="s">
        <v>26</v>
      </c>
      <c r="Y72">
        <v>29</v>
      </c>
    </row>
    <row r="73" spans="5:25">
      <c r="E73">
        <v>1072</v>
      </c>
      <c r="F73" t="s">
        <v>20</v>
      </c>
      <c r="H73" t="s">
        <v>46</v>
      </c>
      <c r="I73" t="s">
        <v>49</v>
      </c>
      <c r="J73" s="15">
        <v>44569</v>
      </c>
      <c r="M73" s="16">
        <v>1700</v>
      </c>
      <c r="N73" s="16">
        <v>2500</v>
      </c>
      <c r="O73">
        <v>1</v>
      </c>
      <c r="P73" s="16"/>
      <c r="Q73" s="16"/>
      <c r="R73" s="16">
        <f t="shared" si="1"/>
        <v>0</v>
      </c>
      <c r="S73" t="s">
        <v>23</v>
      </c>
      <c r="T73" t="s">
        <v>29</v>
      </c>
      <c r="U73">
        <v>2008</v>
      </c>
      <c r="V73">
        <v>3008</v>
      </c>
      <c r="W73" t="s">
        <v>50</v>
      </c>
      <c r="X73" t="s">
        <v>31</v>
      </c>
      <c r="Y73">
        <v>27</v>
      </c>
    </row>
    <row r="74" spans="5:25">
      <c r="E74">
        <v>1073</v>
      </c>
      <c r="F74" t="s">
        <v>20</v>
      </c>
      <c r="H74" t="s">
        <v>51</v>
      </c>
      <c r="I74" t="s">
        <v>52</v>
      </c>
      <c r="J74" s="15">
        <v>44582</v>
      </c>
      <c r="M74" s="16">
        <v>737</v>
      </c>
      <c r="N74" s="16">
        <v>1100</v>
      </c>
      <c r="O74">
        <v>2</v>
      </c>
      <c r="P74" s="16"/>
      <c r="Q74" s="16"/>
      <c r="R74" s="16">
        <f t="shared" si="1"/>
        <v>0</v>
      </c>
      <c r="S74" t="s">
        <v>23</v>
      </c>
      <c r="T74" t="s">
        <v>24</v>
      </c>
      <c r="U74">
        <v>2021</v>
      </c>
      <c r="V74">
        <v>3021</v>
      </c>
      <c r="W74" t="s">
        <v>53</v>
      </c>
      <c r="X74" t="s">
        <v>26</v>
      </c>
      <c r="Y74">
        <v>24</v>
      </c>
    </row>
    <row r="75" spans="5:25">
      <c r="E75">
        <v>1074</v>
      </c>
      <c r="F75" t="s">
        <v>20</v>
      </c>
      <c r="H75" t="s">
        <v>51</v>
      </c>
      <c r="I75" t="s">
        <v>54</v>
      </c>
      <c r="J75" s="15">
        <v>44583</v>
      </c>
      <c r="M75" s="16">
        <v>938</v>
      </c>
      <c r="N75" s="16">
        <v>1400</v>
      </c>
      <c r="O75">
        <v>1</v>
      </c>
      <c r="P75" s="16"/>
      <c r="Q75" s="16"/>
      <c r="R75" s="16">
        <f t="shared" si="1"/>
        <v>0</v>
      </c>
      <c r="S75" t="s">
        <v>28</v>
      </c>
      <c r="T75" t="s">
        <v>29</v>
      </c>
      <c r="U75">
        <v>2022</v>
      </c>
      <c r="V75">
        <v>3022</v>
      </c>
      <c r="W75" t="s">
        <v>55</v>
      </c>
      <c r="X75" t="s">
        <v>31</v>
      </c>
      <c r="Y75">
        <v>21</v>
      </c>
    </row>
    <row r="76" spans="5:25">
      <c r="E76">
        <v>1075</v>
      </c>
      <c r="F76" t="s">
        <v>32</v>
      </c>
      <c r="H76" t="s">
        <v>57</v>
      </c>
      <c r="I76" t="s">
        <v>58</v>
      </c>
      <c r="J76" s="15">
        <v>44584</v>
      </c>
      <c r="M76" s="16">
        <v>1190</v>
      </c>
      <c r="N76" s="16">
        <v>1700</v>
      </c>
      <c r="O76">
        <v>3</v>
      </c>
      <c r="P76" s="16"/>
      <c r="Q76" s="16"/>
      <c r="R76" s="16">
        <f t="shared" si="1"/>
        <v>0</v>
      </c>
      <c r="S76" t="s">
        <v>23</v>
      </c>
      <c r="T76" t="s">
        <v>35</v>
      </c>
      <c r="U76">
        <v>2023</v>
      </c>
      <c r="V76">
        <v>3023</v>
      </c>
      <c r="W76" t="s">
        <v>59</v>
      </c>
      <c r="X76" t="s">
        <v>26</v>
      </c>
      <c r="Y76">
        <v>20</v>
      </c>
    </row>
    <row r="77" spans="5:25">
      <c r="E77">
        <v>1076</v>
      </c>
      <c r="F77" t="s">
        <v>32</v>
      </c>
      <c r="H77" t="s">
        <v>57</v>
      </c>
      <c r="I77" t="s">
        <v>61</v>
      </c>
      <c r="J77" s="15">
        <v>44585</v>
      </c>
      <c r="M77" s="16">
        <v>1400</v>
      </c>
      <c r="N77" s="16">
        <v>2000</v>
      </c>
      <c r="O77">
        <v>1</v>
      </c>
      <c r="P77" s="16"/>
      <c r="Q77" s="16"/>
      <c r="R77" s="16">
        <f t="shared" si="1"/>
        <v>0</v>
      </c>
      <c r="S77" t="s">
        <v>23</v>
      </c>
      <c r="T77" t="s">
        <v>24</v>
      </c>
      <c r="U77">
        <v>2024</v>
      </c>
      <c r="V77">
        <v>3024</v>
      </c>
      <c r="W77" t="s">
        <v>62</v>
      </c>
      <c r="X77" t="s">
        <v>31</v>
      </c>
      <c r="Y77">
        <v>18</v>
      </c>
    </row>
    <row r="78" spans="5:25">
      <c r="E78">
        <v>1077</v>
      </c>
      <c r="F78" t="s">
        <v>40</v>
      </c>
      <c r="H78" t="s">
        <v>64</v>
      </c>
      <c r="I78" t="s">
        <v>65</v>
      </c>
      <c r="J78" s="15">
        <v>44586</v>
      </c>
      <c r="M78" s="16">
        <v>975</v>
      </c>
      <c r="N78" s="16">
        <v>1500</v>
      </c>
      <c r="O78">
        <v>2</v>
      </c>
      <c r="P78" s="16"/>
      <c r="Q78" s="16"/>
      <c r="R78" s="16">
        <f t="shared" si="1"/>
        <v>0</v>
      </c>
      <c r="S78" t="s">
        <v>28</v>
      </c>
      <c r="T78" t="s">
        <v>29</v>
      </c>
      <c r="U78">
        <v>2025</v>
      </c>
      <c r="V78">
        <v>3025</v>
      </c>
      <c r="W78" t="s">
        <v>66</v>
      </c>
      <c r="X78" t="s">
        <v>26</v>
      </c>
      <c r="Y78">
        <v>28</v>
      </c>
    </row>
    <row r="79" spans="5:25">
      <c r="E79">
        <v>1078</v>
      </c>
      <c r="F79" t="s">
        <v>40</v>
      </c>
      <c r="H79" t="s">
        <v>64</v>
      </c>
      <c r="I79" t="s">
        <v>67</v>
      </c>
      <c r="J79" s="15">
        <v>44587</v>
      </c>
      <c r="M79" s="16">
        <v>1170</v>
      </c>
      <c r="N79" s="16">
        <v>1800</v>
      </c>
      <c r="O79">
        <v>1</v>
      </c>
      <c r="P79" s="16"/>
      <c r="Q79" s="16"/>
      <c r="R79" s="16">
        <f t="shared" si="1"/>
        <v>0</v>
      </c>
      <c r="S79" t="s">
        <v>23</v>
      </c>
      <c r="T79" t="s">
        <v>24</v>
      </c>
      <c r="U79">
        <v>2026</v>
      </c>
      <c r="V79">
        <v>3026</v>
      </c>
      <c r="W79" t="s">
        <v>68</v>
      </c>
      <c r="X79" t="s">
        <v>31</v>
      </c>
      <c r="Y79">
        <v>26</v>
      </c>
    </row>
    <row r="80" spans="5:25">
      <c r="E80">
        <v>1079</v>
      </c>
      <c r="F80" t="s">
        <v>20</v>
      </c>
      <c r="H80" t="s">
        <v>69</v>
      </c>
      <c r="I80" t="s">
        <v>70</v>
      </c>
      <c r="J80" s="15">
        <v>44588</v>
      </c>
      <c r="M80" s="16">
        <v>1656</v>
      </c>
      <c r="N80" s="16">
        <v>2300</v>
      </c>
      <c r="O80">
        <v>2</v>
      </c>
      <c r="P80" s="16"/>
      <c r="Q80" s="16"/>
      <c r="R80" s="16">
        <f t="shared" si="1"/>
        <v>0</v>
      </c>
      <c r="S80" t="s">
        <v>28</v>
      </c>
      <c r="T80" t="s">
        <v>24</v>
      </c>
      <c r="U80">
        <v>2027</v>
      </c>
      <c r="V80">
        <v>3027</v>
      </c>
      <c r="W80" t="s">
        <v>71</v>
      </c>
      <c r="X80" t="s">
        <v>26</v>
      </c>
      <c r="Y80">
        <v>30</v>
      </c>
    </row>
    <row r="81" spans="5:25">
      <c r="E81">
        <v>1080</v>
      </c>
      <c r="F81" t="s">
        <v>20</v>
      </c>
      <c r="H81" t="s">
        <v>69</v>
      </c>
      <c r="I81" t="s">
        <v>72</v>
      </c>
      <c r="J81" s="15">
        <v>44589</v>
      </c>
      <c r="M81" s="16">
        <v>1872</v>
      </c>
      <c r="N81" s="16">
        <v>2600</v>
      </c>
      <c r="O81">
        <v>1</v>
      </c>
      <c r="P81" s="16"/>
      <c r="Q81" s="16"/>
      <c r="R81" s="16">
        <f t="shared" si="1"/>
        <v>0</v>
      </c>
      <c r="S81" t="s">
        <v>23</v>
      </c>
      <c r="T81" t="s">
        <v>29</v>
      </c>
      <c r="U81">
        <v>2028</v>
      </c>
      <c r="V81">
        <v>3028</v>
      </c>
      <c r="W81" t="s">
        <v>73</v>
      </c>
      <c r="X81" t="s">
        <v>31</v>
      </c>
      <c r="Y81">
        <v>28</v>
      </c>
    </row>
    <row r="82" spans="5:25">
      <c r="E82">
        <v>1081</v>
      </c>
      <c r="F82" t="s">
        <v>32</v>
      </c>
      <c r="H82" t="s">
        <v>33</v>
      </c>
      <c r="I82" t="s">
        <v>38</v>
      </c>
      <c r="J82" s="15">
        <v>44961</v>
      </c>
      <c r="M82" s="16">
        <v>1470</v>
      </c>
      <c r="N82" s="16">
        <v>2100</v>
      </c>
      <c r="O82">
        <v>1</v>
      </c>
      <c r="P82" s="16"/>
      <c r="Q82" s="16"/>
      <c r="R82" s="16">
        <f t="shared" si="1"/>
        <v>0</v>
      </c>
      <c r="S82" t="s">
        <v>23</v>
      </c>
      <c r="T82" t="s">
        <v>24</v>
      </c>
      <c r="U82">
        <v>2004</v>
      </c>
      <c r="V82">
        <v>3004</v>
      </c>
      <c r="W82" t="s">
        <v>39</v>
      </c>
      <c r="X82" t="s">
        <v>31</v>
      </c>
      <c r="Y82">
        <v>16</v>
      </c>
    </row>
    <row r="83" spans="5:25">
      <c r="E83">
        <v>1082</v>
      </c>
      <c r="F83" t="s">
        <v>40</v>
      </c>
      <c r="H83" t="s">
        <v>41</v>
      </c>
      <c r="I83" t="s">
        <v>42</v>
      </c>
      <c r="J83" s="15">
        <v>44962</v>
      </c>
      <c r="M83" s="16">
        <v>897</v>
      </c>
      <c r="N83" s="16">
        <v>1300</v>
      </c>
      <c r="O83">
        <v>2</v>
      </c>
      <c r="P83" s="16"/>
      <c r="Q83" s="16"/>
      <c r="R83" s="16">
        <f t="shared" si="1"/>
        <v>0</v>
      </c>
      <c r="S83" t="s">
        <v>28</v>
      </c>
      <c r="T83" t="s">
        <v>29</v>
      </c>
      <c r="U83">
        <v>2005</v>
      </c>
      <c r="V83">
        <v>3005</v>
      </c>
      <c r="W83" t="s">
        <v>43</v>
      </c>
      <c r="X83" t="s">
        <v>26</v>
      </c>
      <c r="Y83">
        <v>27</v>
      </c>
    </row>
    <row r="84" spans="5:25">
      <c r="E84">
        <v>1083</v>
      </c>
      <c r="F84" t="s">
        <v>40</v>
      </c>
      <c r="H84" t="s">
        <v>41</v>
      </c>
      <c r="I84" t="s">
        <v>44</v>
      </c>
      <c r="J84" s="15">
        <v>44963</v>
      </c>
      <c r="M84" s="16">
        <v>1104</v>
      </c>
      <c r="N84" s="16">
        <v>1600</v>
      </c>
      <c r="O84">
        <v>1</v>
      </c>
      <c r="P84" s="16"/>
      <c r="Q84" s="16"/>
      <c r="R84" s="16">
        <f t="shared" si="1"/>
        <v>0</v>
      </c>
      <c r="S84" t="s">
        <v>23</v>
      </c>
      <c r="T84" t="s">
        <v>24</v>
      </c>
      <c r="U84">
        <v>2006</v>
      </c>
      <c r="V84">
        <v>3006</v>
      </c>
      <c r="W84" t="s">
        <v>45</v>
      </c>
      <c r="X84" t="s">
        <v>31</v>
      </c>
      <c r="Y84">
        <v>24</v>
      </c>
    </row>
    <row r="85" spans="5:25">
      <c r="E85">
        <v>1084</v>
      </c>
      <c r="F85" t="s">
        <v>20</v>
      </c>
      <c r="H85" t="s">
        <v>46</v>
      </c>
      <c r="I85" t="s">
        <v>47</v>
      </c>
      <c r="J85" s="15">
        <v>44964</v>
      </c>
      <c r="M85" s="16">
        <v>1496</v>
      </c>
      <c r="N85" s="16">
        <v>2200</v>
      </c>
      <c r="O85">
        <v>2</v>
      </c>
      <c r="P85" s="16"/>
      <c r="Q85" s="16"/>
      <c r="R85" s="16">
        <f t="shared" si="1"/>
        <v>0</v>
      </c>
      <c r="S85" t="s">
        <v>28</v>
      </c>
      <c r="T85" t="s">
        <v>24</v>
      </c>
      <c r="U85">
        <v>2007</v>
      </c>
      <c r="V85">
        <v>3007</v>
      </c>
      <c r="W85" t="s">
        <v>48</v>
      </c>
      <c r="X85" t="s">
        <v>26</v>
      </c>
      <c r="Y85">
        <v>29</v>
      </c>
    </row>
    <row r="86" spans="5:25">
      <c r="E86">
        <v>1085</v>
      </c>
      <c r="F86" t="s">
        <v>20</v>
      </c>
      <c r="H86" t="s">
        <v>46</v>
      </c>
      <c r="I86" t="s">
        <v>49</v>
      </c>
      <c r="J86" s="15">
        <v>44965</v>
      </c>
      <c r="M86" s="16">
        <v>1700</v>
      </c>
      <c r="N86" s="16">
        <v>2500</v>
      </c>
      <c r="O86">
        <v>1</v>
      </c>
      <c r="P86" s="16"/>
      <c r="Q86" s="16"/>
      <c r="R86" s="16">
        <f t="shared" si="1"/>
        <v>0</v>
      </c>
      <c r="S86" t="s">
        <v>23</v>
      </c>
      <c r="T86" t="s">
        <v>29</v>
      </c>
      <c r="U86">
        <v>2008</v>
      </c>
      <c r="V86">
        <v>3008</v>
      </c>
      <c r="W86" t="s">
        <v>50</v>
      </c>
      <c r="X86" t="s">
        <v>31</v>
      </c>
      <c r="Y86">
        <v>27</v>
      </c>
    </row>
    <row r="87" spans="5:25">
      <c r="E87">
        <v>1086</v>
      </c>
      <c r="F87" t="s">
        <v>20</v>
      </c>
      <c r="H87" t="s">
        <v>51</v>
      </c>
      <c r="I87" t="s">
        <v>52</v>
      </c>
      <c r="J87" s="15">
        <v>44978</v>
      </c>
      <c r="M87" s="16">
        <v>737</v>
      </c>
      <c r="N87" s="16">
        <v>1100</v>
      </c>
      <c r="O87">
        <v>2</v>
      </c>
      <c r="P87" s="16"/>
      <c r="Q87" s="16"/>
      <c r="R87" s="16">
        <f t="shared" si="1"/>
        <v>0</v>
      </c>
      <c r="S87" t="s">
        <v>23</v>
      </c>
      <c r="T87" t="s">
        <v>24</v>
      </c>
      <c r="U87">
        <v>2021</v>
      </c>
      <c r="V87">
        <v>3021</v>
      </c>
      <c r="W87" t="s">
        <v>53</v>
      </c>
      <c r="X87" t="s">
        <v>26</v>
      </c>
      <c r="Y87">
        <v>24</v>
      </c>
    </row>
    <row r="88" spans="5:25">
      <c r="E88">
        <v>1087</v>
      </c>
      <c r="F88" t="s">
        <v>20</v>
      </c>
      <c r="H88" t="s">
        <v>51</v>
      </c>
      <c r="I88" t="s">
        <v>54</v>
      </c>
      <c r="J88" s="15">
        <v>44979</v>
      </c>
      <c r="M88" s="16">
        <v>938</v>
      </c>
      <c r="N88" s="16">
        <v>1400</v>
      </c>
      <c r="O88">
        <v>1</v>
      </c>
      <c r="P88" s="16"/>
      <c r="Q88" s="16"/>
      <c r="R88" s="16">
        <f t="shared" si="1"/>
        <v>0</v>
      </c>
      <c r="S88" t="s">
        <v>28</v>
      </c>
      <c r="T88" t="s">
        <v>29</v>
      </c>
      <c r="U88">
        <v>2022</v>
      </c>
      <c r="V88">
        <v>3022</v>
      </c>
      <c r="W88" t="s">
        <v>55</v>
      </c>
      <c r="X88" t="s">
        <v>31</v>
      </c>
      <c r="Y88">
        <v>21</v>
      </c>
    </row>
    <row r="89" spans="5:25">
      <c r="E89">
        <v>1088</v>
      </c>
      <c r="F89" t="s">
        <v>32</v>
      </c>
      <c r="H89" t="s">
        <v>57</v>
      </c>
      <c r="I89" t="s">
        <v>58</v>
      </c>
      <c r="J89" s="15">
        <v>44980</v>
      </c>
      <c r="M89" s="16">
        <v>1190</v>
      </c>
      <c r="N89" s="16">
        <v>1700</v>
      </c>
      <c r="O89">
        <v>3</v>
      </c>
      <c r="P89" s="16"/>
      <c r="Q89" s="16"/>
      <c r="R89" s="16">
        <f t="shared" si="1"/>
        <v>0</v>
      </c>
      <c r="S89" t="s">
        <v>23</v>
      </c>
      <c r="T89" t="s">
        <v>35</v>
      </c>
      <c r="U89">
        <v>2023</v>
      </c>
      <c r="V89">
        <v>3023</v>
      </c>
      <c r="W89" t="s">
        <v>59</v>
      </c>
      <c r="X89" t="s">
        <v>26</v>
      </c>
      <c r="Y89">
        <v>20</v>
      </c>
    </row>
    <row r="90" spans="5:25">
      <c r="E90">
        <v>1089</v>
      </c>
      <c r="F90" t="s">
        <v>32</v>
      </c>
      <c r="H90" t="s">
        <v>57</v>
      </c>
      <c r="I90" t="s">
        <v>61</v>
      </c>
      <c r="J90" s="15">
        <v>44981</v>
      </c>
      <c r="M90" s="16">
        <v>1400</v>
      </c>
      <c r="N90" s="16">
        <v>2000</v>
      </c>
      <c r="O90">
        <v>1</v>
      </c>
      <c r="P90" s="16"/>
      <c r="Q90" s="16"/>
      <c r="R90" s="16">
        <f t="shared" si="1"/>
        <v>0</v>
      </c>
      <c r="S90" t="s">
        <v>23</v>
      </c>
      <c r="T90" t="s">
        <v>24</v>
      </c>
      <c r="U90">
        <v>2024</v>
      </c>
      <c r="V90">
        <v>3024</v>
      </c>
      <c r="W90" t="s">
        <v>62</v>
      </c>
      <c r="X90" t="s">
        <v>31</v>
      </c>
      <c r="Y90">
        <v>18</v>
      </c>
    </row>
    <row r="91" spans="5:25">
      <c r="E91">
        <v>1090</v>
      </c>
      <c r="F91" t="s">
        <v>40</v>
      </c>
      <c r="H91" t="s">
        <v>64</v>
      </c>
      <c r="I91" t="s">
        <v>65</v>
      </c>
      <c r="J91" s="15">
        <v>44982</v>
      </c>
      <c r="M91" s="16">
        <v>975</v>
      </c>
      <c r="N91" s="16">
        <v>1500</v>
      </c>
      <c r="O91">
        <v>2</v>
      </c>
      <c r="P91" s="16"/>
      <c r="Q91" s="16"/>
      <c r="R91" s="16">
        <f t="shared" si="1"/>
        <v>0</v>
      </c>
      <c r="S91" t="s">
        <v>28</v>
      </c>
      <c r="T91" t="s">
        <v>29</v>
      </c>
      <c r="U91">
        <v>2025</v>
      </c>
      <c r="V91">
        <v>3025</v>
      </c>
      <c r="W91" t="s">
        <v>66</v>
      </c>
      <c r="X91" t="s">
        <v>26</v>
      </c>
      <c r="Y91">
        <v>28</v>
      </c>
    </row>
    <row r="92" spans="5:25">
      <c r="E92">
        <v>1091</v>
      </c>
      <c r="F92" t="s">
        <v>40</v>
      </c>
      <c r="H92" t="s">
        <v>64</v>
      </c>
      <c r="I92" t="s">
        <v>67</v>
      </c>
      <c r="J92" s="15">
        <v>44983</v>
      </c>
      <c r="M92" s="16">
        <v>1170</v>
      </c>
      <c r="N92" s="16">
        <v>1800</v>
      </c>
      <c r="O92">
        <v>1</v>
      </c>
      <c r="P92" s="16"/>
      <c r="Q92" s="16"/>
      <c r="R92" s="16">
        <f t="shared" si="1"/>
        <v>0</v>
      </c>
      <c r="S92" t="s">
        <v>23</v>
      </c>
      <c r="T92" t="s">
        <v>24</v>
      </c>
      <c r="U92">
        <v>2026</v>
      </c>
      <c r="V92">
        <v>3026</v>
      </c>
      <c r="W92" t="s">
        <v>68</v>
      </c>
      <c r="X92" t="s">
        <v>31</v>
      </c>
      <c r="Y92">
        <v>26</v>
      </c>
    </row>
    <row r="93" spans="5:25">
      <c r="E93">
        <v>1092</v>
      </c>
      <c r="F93" t="s">
        <v>20</v>
      </c>
      <c r="H93" t="s">
        <v>69</v>
      </c>
      <c r="I93" t="s">
        <v>70</v>
      </c>
      <c r="J93" s="15">
        <v>44984</v>
      </c>
      <c r="M93" s="16">
        <v>1656</v>
      </c>
      <c r="N93" s="16">
        <v>2300</v>
      </c>
      <c r="O93">
        <v>2</v>
      </c>
      <c r="P93" s="16"/>
      <c r="Q93" s="16"/>
      <c r="R93" s="16">
        <f t="shared" si="1"/>
        <v>0</v>
      </c>
      <c r="S93" t="s">
        <v>28</v>
      </c>
      <c r="T93" t="s">
        <v>24</v>
      </c>
      <c r="U93">
        <v>2027</v>
      </c>
      <c r="V93">
        <v>3027</v>
      </c>
      <c r="W93" t="s">
        <v>71</v>
      </c>
      <c r="X93" t="s">
        <v>26</v>
      </c>
      <c r="Y93">
        <v>30</v>
      </c>
    </row>
    <row r="94" spans="5:25">
      <c r="E94">
        <v>1093</v>
      </c>
      <c r="F94" t="s">
        <v>20</v>
      </c>
      <c r="H94" t="s">
        <v>69</v>
      </c>
      <c r="I94" t="s">
        <v>72</v>
      </c>
      <c r="J94" s="15">
        <v>44985</v>
      </c>
      <c r="M94" s="16">
        <v>1872</v>
      </c>
      <c r="N94" s="16">
        <v>2600</v>
      </c>
      <c r="O94">
        <v>1</v>
      </c>
      <c r="P94" s="16"/>
      <c r="Q94" s="16"/>
      <c r="R94" s="16">
        <f t="shared" si="1"/>
        <v>0</v>
      </c>
      <c r="S94" t="s">
        <v>23</v>
      </c>
      <c r="T94" t="s">
        <v>29</v>
      </c>
      <c r="U94">
        <v>2028</v>
      </c>
      <c r="V94">
        <v>3028</v>
      </c>
      <c r="W94" t="s">
        <v>73</v>
      </c>
      <c r="X94" t="s">
        <v>31</v>
      </c>
      <c r="Y94">
        <v>28</v>
      </c>
    </row>
    <row r="95" spans="5:25">
      <c r="E95">
        <v>1094</v>
      </c>
      <c r="F95" t="s">
        <v>32</v>
      </c>
      <c r="H95" t="s">
        <v>33</v>
      </c>
      <c r="I95" t="s">
        <v>38</v>
      </c>
      <c r="J95" s="15">
        <v>44930</v>
      </c>
      <c r="M95" s="16">
        <v>1470</v>
      </c>
      <c r="N95" s="16">
        <v>2100</v>
      </c>
      <c r="O95">
        <v>1</v>
      </c>
      <c r="P95" s="16"/>
      <c r="Q95" s="16"/>
      <c r="R95" s="16">
        <f t="shared" si="1"/>
        <v>0</v>
      </c>
      <c r="S95" t="s">
        <v>23</v>
      </c>
      <c r="T95" t="s">
        <v>24</v>
      </c>
      <c r="U95">
        <v>2004</v>
      </c>
      <c r="V95">
        <v>3004</v>
      </c>
      <c r="W95" t="s">
        <v>39</v>
      </c>
      <c r="X95" t="s">
        <v>31</v>
      </c>
      <c r="Y95">
        <v>16</v>
      </c>
    </row>
    <row r="96" spans="5:25">
      <c r="E96">
        <v>1095</v>
      </c>
      <c r="F96" t="s">
        <v>40</v>
      </c>
      <c r="H96" t="s">
        <v>41</v>
      </c>
      <c r="I96" t="s">
        <v>42</v>
      </c>
      <c r="J96" s="15">
        <v>44931</v>
      </c>
      <c r="M96" s="16">
        <v>897</v>
      </c>
      <c r="N96" s="16">
        <v>1300</v>
      </c>
      <c r="O96">
        <v>2</v>
      </c>
      <c r="P96" s="16"/>
      <c r="Q96" s="16"/>
      <c r="R96" s="16">
        <f t="shared" si="1"/>
        <v>0</v>
      </c>
      <c r="S96" t="s">
        <v>28</v>
      </c>
      <c r="T96" t="s">
        <v>29</v>
      </c>
      <c r="U96">
        <v>2005</v>
      </c>
      <c r="V96">
        <v>3005</v>
      </c>
      <c r="W96" t="s">
        <v>43</v>
      </c>
      <c r="X96" t="s">
        <v>26</v>
      </c>
      <c r="Y96">
        <v>27</v>
      </c>
    </row>
    <row r="97" spans="5:25">
      <c r="E97">
        <v>1096</v>
      </c>
      <c r="F97" t="s">
        <v>40</v>
      </c>
      <c r="H97" t="s">
        <v>41</v>
      </c>
      <c r="I97" t="s">
        <v>44</v>
      </c>
      <c r="J97" s="15">
        <v>44932</v>
      </c>
      <c r="M97" s="16">
        <v>1104</v>
      </c>
      <c r="N97" s="16">
        <v>1600</v>
      </c>
      <c r="O97">
        <v>1</v>
      </c>
      <c r="P97" s="16"/>
      <c r="Q97" s="16"/>
      <c r="R97" s="16">
        <f t="shared" si="1"/>
        <v>0</v>
      </c>
      <c r="S97" t="s">
        <v>23</v>
      </c>
      <c r="T97" t="s">
        <v>24</v>
      </c>
      <c r="U97">
        <v>2006</v>
      </c>
      <c r="V97">
        <v>3006</v>
      </c>
      <c r="W97" t="s">
        <v>45</v>
      </c>
      <c r="X97" t="s">
        <v>31</v>
      </c>
      <c r="Y97">
        <v>24</v>
      </c>
    </row>
    <row r="98" spans="5:25">
      <c r="E98">
        <v>1097</v>
      </c>
      <c r="F98" t="s">
        <v>20</v>
      </c>
      <c r="H98" t="s">
        <v>46</v>
      </c>
      <c r="I98" t="s">
        <v>47</v>
      </c>
      <c r="J98" s="15">
        <v>44933</v>
      </c>
      <c r="M98" s="16">
        <v>1496</v>
      </c>
      <c r="N98" s="16">
        <v>2200</v>
      </c>
      <c r="O98">
        <v>2</v>
      </c>
      <c r="P98" s="16"/>
      <c r="Q98" s="16"/>
      <c r="R98" s="16">
        <f t="shared" si="1"/>
        <v>0</v>
      </c>
      <c r="S98" t="s">
        <v>28</v>
      </c>
      <c r="T98" t="s">
        <v>24</v>
      </c>
      <c r="U98">
        <v>2007</v>
      </c>
      <c r="V98">
        <v>3007</v>
      </c>
      <c r="W98" t="s">
        <v>48</v>
      </c>
      <c r="X98" t="s">
        <v>26</v>
      </c>
      <c r="Y98">
        <v>29</v>
      </c>
    </row>
    <row r="99" spans="5:25">
      <c r="E99">
        <v>1098</v>
      </c>
      <c r="F99" t="s">
        <v>20</v>
      </c>
      <c r="H99" t="s">
        <v>46</v>
      </c>
      <c r="I99" t="s">
        <v>49</v>
      </c>
      <c r="J99" s="15">
        <v>44934</v>
      </c>
      <c r="M99" s="16">
        <v>1700</v>
      </c>
      <c r="N99" s="16">
        <v>2500</v>
      </c>
      <c r="O99">
        <v>1</v>
      </c>
      <c r="P99" s="16"/>
      <c r="Q99" s="16"/>
      <c r="R99" s="16">
        <f t="shared" si="1"/>
        <v>0</v>
      </c>
      <c r="S99" t="s">
        <v>23</v>
      </c>
      <c r="T99" t="s">
        <v>29</v>
      </c>
      <c r="U99">
        <v>2008</v>
      </c>
      <c r="V99">
        <v>3008</v>
      </c>
      <c r="W99" t="s">
        <v>50</v>
      </c>
      <c r="X99" t="s">
        <v>31</v>
      </c>
      <c r="Y99">
        <v>27</v>
      </c>
    </row>
    <row r="100" spans="5:25">
      <c r="E100">
        <v>1099</v>
      </c>
      <c r="F100" t="s">
        <v>20</v>
      </c>
      <c r="H100" t="s">
        <v>51</v>
      </c>
      <c r="I100" t="s">
        <v>52</v>
      </c>
      <c r="J100" s="15">
        <v>44947</v>
      </c>
      <c r="M100" s="16">
        <v>737</v>
      </c>
      <c r="N100" s="16">
        <v>1100</v>
      </c>
      <c r="O100">
        <v>2</v>
      </c>
      <c r="P100" s="16"/>
      <c r="Q100" s="16"/>
      <c r="R100" s="16">
        <f t="shared" si="1"/>
        <v>0</v>
      </c>
      <c r="S100" t="s">
        <v>23</v>
      </c>
      <c r="T100" t="s">
        <v>24</v>
      </c>
      <c r="U100">
        <v>2021</v>
      </c>
      <c r="V100">
        <v>3021</v>
      </c>
      <c r="W100" t="s">
        <v>53</v>
      </c>
      <c r="X100" t="s">
        <v>26</v>
      </c>
      <c r="Y100">
        <v>24</v>
      </c>
    </row>
    <row r="101" spans="5:25">
      <c r="E101">
        <v>1100</v>
      </c>
      <c r="F101" t="s">
        <v>20</v>
      </c>
      <c r="H101" t="s">
        <v>51</v>
      </c>
      <c r="I101" t="s">
        <v>54</v>
      </c>
      <c r="J101" s="15">
        <v>44948</v>
      </c>
      <c r="M101" s="16">
        <v>938</v>
      </c>
      <c r="N101" s="16">
        <v>1400</v>
      </c>
      <c r="O101">
        <v>1</v>
      </c>
      <c r="P101" s="16"/>
      <c r="Q101" s="16"/>
      <c r="R101" s="16">
        <f t="shared" si="1"/>
        <v>0</v>
      </c>
      <c r="S101" t="s">
        <v>28</v>
      </c>
      <c r="T101" t="s">
        <v>29</v>
      </c>
      <c r="U101">
        <v>2022</v>
      </c>
      <c r="V101">
        <v>3022</v>
      </c>
      <c r="W101" t="s">
        <v>55</v>
      </c>
      <c r="X101" t="s">
        <v>31</v>
      </c>
      <c r="Y101">
        <v>21</v>
      </c>
    </row>
    <row r="102" spans="5:25">
      <c r="E102">
        <v>1101</v>
      </c>
      <c r="F102" t="s">
        <v>32</v>
      </c>
      <c r="H102" t="s">
        <v>57</v>
      </c>
      <c r="I102" t="s">
        <v>58</v>
      </c>
      <c r="J102" s="15">
        <v>44949</v>
      </c>
      <c r="M102" s="16">
        <v>1190</v>
      </c>
      <c r="N102" s="16">
        <v>1700</v>
      </c>
      <c r="O102">
        <v>3</v>
      </c>
      <c r="P102" s="16"/>
      <c r="Q102" s="16"/>
      <c r="R102" s="16">
        <f t="shared" si="1"/>
        <v>0</v>
      </c>
      <c r="S102" t="s">
        <v>23</v>
      </c>
      <c r="T102" t="s">
        <v>35</v>
      </c>
      <c r="U102">
        <v>2023</v>
      </c>
      <c r="V102">
        <v>3023</v>
      </c>
      <c r="W102" t="s">
        <v>59</v>
      </c>
      <c r="X102" t="s">
        <v>26</v>
      </c>
      <c r="Y102">
        <v>20</v>
      </c>
    </row>
    <row r="103" spans="5:25">
      <c r="E103">
        <v>1102</v>
      </c>
      <c r="F103" t="s">
        <v>32</v>
      </c>
      <c r="H103" t="s">
        <v>57</v>
      </c>
      <c r="I103" t="s">
        <v>61</v>
      </c>
      <c r="J103" s="15">
        <v>44950</v>
      </c>
      <c r="M103" s="16">
        <v>1400</v>
      </c>
      <c r="N103" s="16">
        <v>2000</v>
      </c>
      <c r="O103">
        <v>1</v>
      </c>
      <c r="P103" s="16"/>
      <c r="Q103" s="16"/>
      <c r="R103" s="16">
        <f t="shared" si="1"/>
        <v>0</v>
      </c>
      <c r="S103" t="s">
        <v>23</v>
      </c>
      <c r="T103" t="s">
        <v>24</v>
      </c>
      <c r="U103">
        <v>2024</v>
      </c>
      <c r="V103">
        <v>3024</v>
      </c>
      <c r="W103" t="s">
        <v>62</v>
      </c>
      <c r="X103" t="s">
        <v>31</v>
      </c>
      <c r="Y103">
        <v>18</v>
      </c>
    </row>
    <row r="104" spans="5:25">
      <c r="E104">
        <v>1103</v>
      </c>
      <c r="F104" t="s">
        <v>40</v>
      </c>
      <c r="H104" t="s">
        <v>64</v>
      </c>
      <c r="I104" t="s">
        <v>65</v>
      </c>
      <c r="J104" s="15">
        <v>44951</v>
      </c>
      <c r="M104" s="16">
        <v>975</v>
      </c>
      <c r="N104" s="16">
        <v>1500</v>
      </c>
      <c r="O104">
        <v>2</v>
      </c>
      <c r="P104" s="16"/>
      <c r="Q104" s="16"/>
      <c r="R104" s="16">
        <f t="shared" si="1"/>
        <v>0</v>
      </c>
      <c r="S104" t="s">
        <v>28</v>
      </c>
      <c r="T104" t="s">
        <v>29</v>
      </c>
      <c r="U104">
        <v>2025</v>
      </c>
      <c r="V104">
        <v>3025</v>
      </c>
      <c r="W104" t="s">
        <v>66</v>
      </c>
      <c r="X104" t="s">
        <v>26</v>
      </c>
      <c r="Y104">
        <v>28</v>
      </c>
    </row>
    <row r="105" spans="5:25">
      <c r="E105">
        <v>1104</v>
      </c>
      <c r="F105" t="s">
        <v>40</v>
      </c>
      <c r="H105" t="s">
        <v>64</v>
      </c>
      <c r="I105" t="s">
        <v>67</v>
      </c>
      <c r="J105" s="15">
        <v>44952</v>
      </c>
      <c r="M105" s="16">
        <v>1170</v>
      </c>
      <c r="N105" s="16">
        <v>1800</v>
      </c>
      <c r="O105">
        <v>1</v>
      </c>
      <c r="P105" s="16"/>
      <c r="Q105" s="16"/>
      <c r="R105" s="16">
        <f t="shared" si="1"/>
        <v>0</v>
      </c>
      <c r="S105" t="s">
        <v>23</v>
      </c>
      <c r="T105" t="s">
        <v>24</v>
      </c>
      <c r="U105">
        <v>2026</v>
      </c>
      <c r="V105">
        <v>3026</v>
      </c>
      <c r="W105" t="s">
        <v>68</v>
      </c>
      <c r="X105" t="s">
        <v>31</v>
      </c>
      <c r="Y105">
        <v>26</v>
      </c>
    </row>
    <row r="106" spans="5:25">
      <c r="E106">
        <v>1105</v>
      </c>
      <c r="F106" t="s">
        <v>20</v>
      </c>
      <c r="H106" t="s">
        <v>69</v>
      </c>
      <c r="I106" t="s">
        <v>70</v>
      </c>
      <c r="J106" s="15">
        <v>44953</v>
      </c>
      <c r="M106" s="16">
        <v>1656</v>
      </c>
      <c r="N106" s="16">
        <v>2300</v>
      </c>
      <c r="O106">
        <v>2</v>
      </c>
      <c r="P106" s="16"/>
      <c r="Q106" s="16"/>
      <c r="R106" s="16">
        <f t="shared" si="1"/>
        <v>0</v>
      </c>
      <c r="S106" t="s">
        <v>28</v>
      </c>
      <c r="T106" t="s">
        <v>24</v>
      </c>
      <c r="U106">
        <v>2027</v>
      </c>
      <c r="V106">
        <v>3027</v>
      </c>
      <c r="W106" t="s">
        <v>71</v>
      </c>
      <c r="X106" t="s">
        <v>26</v>
      </c>
      <c r="Y106">
        <v>30</v>
      </c>
    </row>
    <row r="107" spans="5:25">
      <c r="E107">
        <v>1106</v>
      </c>
      <c r="F107" t="s">
        <v>20</v>
      </c>
      <c r="H107" t="s">
        <v>69</v>
      </c>
      <c r="I107" t="s">
        <v>72</v>
      </c>
      <c r="J107" s="15">
        <v>44954</v>
      </c>
      <c r="M107" s="16">
        <v>1872</v>
      </c>
      <c r="N107" s="16">
        <v>2600</v>
      </c>
      <c r="O107">
        <v>1</v>
      </c>
      <c r="P107" s="16"/>
      <c r="Q107" s="16"/>
      <c r="R107" s="16">
        <f t="shared" si="1"/>
        <v>0</v>
      </c>
      <c r="S107" t="s">
        <v>23</v>
      </c>
      <c r="T107" t="s">
        <v>29</v>
      </c>
      <c r="U107">
        <v>2028</v>
      </c>
      <c r="V107">
        <v>3028</v>
      </c>
      <c r="W107" t="s">
        <v>73</v>
      </c>
      <c r="X107" t="s">
        <v>31</v>
      </c>
      <c r="Y107">
        <v>28</v>
      </c>
    </row>
    <row r="108" spans="5:25">
      <c r="E108">
        <v>1107</v>
      </c>
      <c r="F108" t="s">
        <v>20</v>
      </c>
      <c r="H108" t="s">
        <v>21</v>
      </c>
      <c r="I108" t="s">
        <v>22</v>
      </c>
      <c r="J108" s="15">
        <v>44927</v>
      </c>
      <c r="M108" s="16">
        <v>840</v>
      </c>
      <c r="N108" s="16">
        <v>1200</v>
      </c>
      <c r="O108">
        <v>2</v>
      </c>
      <c r="P108" s="16"/>
      <c r="Q108" s="16"/>
      <c r="R108" s="16">
        <f t="shared" si="1"/>
        <v>0</v>
      </c>
      <c r="S108" t="s">
        <v>23</v>
      </c>
      <c r="T108" t="s">
        <v>24</v>
      </c>
      <c r="U108">
        <v>2001</v>
      </c>
      <c r="V108">
        <v>3001</v>
      </c>
      <c r="W108" t="s">
        <v>25</v>
      </c>
      <c r="X108" t="s">
        <v>26</v>
      </c>
      <c r="Y108">
        <v>25</v>
      </c>
    </row>
    <row r="109" spans="5:25">
      <c r="E109">
        <v>1108</v>
      </c>
      <c r="F109" t="s">
        <v>20</v>
      </c>
      <c r="H109" t="s">
        <v>21</v>
      </c>
      <c r="I109" t="s">
        <v>27</v>
      </c>
      <c r="J109" s="15">
        <v>44928</v>
      </c>
      <c r="M109" s="16">
        <v>1050</v>
      </c>
      <c r="N109" s="16">
        <v>1500</v>
      </c>
      <c r="O109">
        <v>1</v>
      </c>
      <c r="P109" s="16"/>
      <c r="Q109" s="16"/>
      <c r="R109" s="16">
        <f t="shared" si="1"/>
        <v>0</v>
      </c>
      <c r="S109" t="s">
        <v>28</v>
      </c>
      <c r="T109" t="s">
        <v>29</v>
      </c>
      <c r="U109">
        <v>2002</v>
      </c>
      <c r="V109">
        <v>3002</v>
      </c>
      <c r="W109" t="s">
        <v>30</v>
      </c>
      <c r="X109" t="s">
        <v>31</v>
      </c>
      <c r="Y109">
        <v>22</v>
      </c>
    </row>
    <row r="110" spans="5:25">
      <c r="E110">
        <v>1109</v>
      </c>
      <c r="F110" t="s">
        <v>32</v>
      </c>
      <c r="H110" t="s">
        <v>33</v>
      </c>
      <c r="I110" t="s">
        <v>34</v>
      </c>
      <c r="J110" s="15">
        <v>44929</v>
      </c>
      <c r="M110" s="16">
        <v>1260</v>
      </c>
      <c r="N110" s="16">
        <v>1800</v>
      </c>
      <c r="O110">
        <v>3</v>
      </c>
      <c r="P110" s="16"/>
      <c r="Q110" s="16"/>
      <c r="R110" s="16">
        <f t="shared" si="1"/>
        <v>0</v>
      </c>
      <c r="S110" t="s">
        <v>23</v>
      </c>
      <c r="T110" t="s">
        <v>35</v>
      </c>
      <c r="U110">
        <v>2003</v>
      </c>
      <c r="V110">
        <v>3003</v>
      </c>
      <c r="W110" t="s">
        <v>36</v>
      </c>
      <c r="X110" t="s">
        <v>26</v>
      </c>
      <c r="Y110">
        <v>18</v>
      </c>
    </row>
    <row r="111" spans="5:25">
      <c r="E111">
        <v>1110</v>
      </c>
      <c r="F111" t="s">
        <v>32</v>
      </c>
      <c r="H111" t="s">
        <v>33</v>
      </c>
      <c r="I111" t="s">
        <v>38</v>
      </c>
      <c r="J111" s="15">
        <v>44930</v>
      </c>
      <c r="M111" s="16">
        <v>1470</v>
      </c>
      <c r="N111" s="16">
        <v>2100</v>
      </c>
      <c r="O111">
        <v>1</v>
      </c>
      <c r="P111" s="16"/>
      <c r="Q111" s="16"/>
      <c r="R111" s="16">
        <f t="shared" si="1"/>
        <v>0</v>
      </c>
      <c r="S111" t="s">
        <v>23</v>
      </c>
      <c r="T111" t="s">
        <v>24</v>
      </c>
      <c r="U111">
        <v>2004</v>
      </c>
      <c r="V111">
        <v>3004</v>
      </c>
      <c r="W111" t="s">
        <v>39</v>
      </c>
      <c r="X111" t="s">
        <v>31</v>
      </c>
      <c r="Y111">
        <v>16</v>
      </c>
    </row>
    <row r="112" spans="5:25">
      <c r="E112">
        <v>1111</v>
      </c>
      <c r="F112" t="s">
        <v>40</v>
      </c>
      <c r="H112" t="s">
        <v>41</v>
      </c>
      <c r="I112" t="s">
        <v>42</v>
      </c>
      <c r="J112" s="15">
        <v>44931</v>
      </c>
      <c r="M112" s="16">
        <v>897</v>
      </c>
      <c r="N112" s="16">
        <v>1300</v>
      </c>
      <c r="O112">
        <v>2</v>
      </c>
      <c r="P112" s="16"/>
      <c r="Q112" s="16"/>
      <c r="R112" s="16">
        <f t="shared" si="1"/>
        <v>0</v>
      </c>
      <c r="S112" t="s">
        <v>28</v>
      </c>
      <c r="T112" t="s">
        <v>29</v>
      </c>
      <c r="U112">
        <v>2005</v>
      </c>
      <c r="V112">
        <v>3005</v>
      </c>
      <c r="W112" t="s">
        <v>43</v>
      </c>
      <c r="X112" t="s">
        <v>26</v>
      </c>
      <c r="Y112">
        <v>27</v>
      </c>
    </row>
    <row r="113" spans="5:25">
      <c r="E113">
        <v>1112</v>
      </c>
      <c r="F113" t="s">
        <v>40</v>
      </c>
      <c r="H113" t="s">
        <v>41</v>
      </c>
      <c r="I113" t="s">
        <v>44</v>
      </c>
      <c r="J113" s="15">
        <v>44932</v>
      </c>
      <c r="M113" s="16">
        <v>1104</v>
      </c>
      <c r="N113" s="16">
        <v>1600</v>
      </c>
      <c r="O113">
        <v>1</v>
      </c>
      <c r="P113" s="16"/>
      <c r="Q113" s="16"/>
      <c r="R113" s="16">
        <f t="shared" si="1"/>
        <v>0</v>
      </c>
      <c r="S113" t="s">
        <v>23</v>
      </c>
      <c r="T113" t="s">
        <v>24</v>
      </c>
      <c r="U113">
        <v>2006</v>
      </c>
      <c r="V113">
        <v>3006</v>
      </c>
      <c r="W113" t="s">
        <v>45</v>
      </c>
      <c r="X113" t="s">
        <v>31</v>
      </c>
      <c r="Y113">
        <v>24</v>
      </c>
    </row>
    <row r="114" spans="5:25">
      <c r="E114">
        <v>1113</v>
      </c>
      <c r="F114" t="s">
        <v>20</v>
      </c>
      <c r="H114" t="s">
        <v>46</v>
      </c>
      <c r="I114" t="s">
        <v>47</v>
      </c>
      <c r="J114" s="15">
        <v>44933</v>
      </c>
      <c r="M114" s="16">
        <v>1496</v>
      </c>
      <c r="N114" s="16">
        <v>2200</v>
      </c>
      <c r="O114">
        <v>2</v>
      </c>
      <c r="P114" s="16"/>
      <c r="Q114" s="16"/>
      <c r="R114" s="16">
        <f t="shared" si="1"/>
        <v>0</v>
      </c>
      <c r="S114" t="s">
        <v>28</v>
      </c>
      <c r="T114" t="s">
        <v>24</v>
      </c>
      <c r="U114">
        <v>2007</v>
      </c>
      <c r="V114">
        <v>3007</v>
      </c>
      <c r="W114" t="s">
        <v>48</v>
      </c>
      <c r="X114" t="s">
        <v>26</v>
      </c>
      <c r="Y114">
        <v>29</v>
      </c>
    </row>
    <row r="115" spans="5:25">
      <c r="E115">
        <v>1114</v>
      </c>
      <c r="F115" t="s">
        <v>20</v>
      </c>
      <c r="H115" t="s">
        <v>46</v>
      </c>
      <c r="I115" t="s">
        <v>49</v>
      </c>
      <c r="J115" s="15">
        <v>44934</v>
      </c>
      <c r="M115" s="16">
        <v>1700</v>
      </c>
      <c r="N115" s="16">
        <v>2500</v>
      </c>
      <c r="O115">
        <v>1</v>
      </c>
      <c r="P115" s="16"/>
      <c r="Q115" s="16"/>
      <c r="R115" s="16">
        <f t="shared" si="1"/>
        <v>0</v>
      </c>
      <c r="S115" t="s">
        <v>23</v>
      </c>
      <c r="T115" t="s">
        <v>29</v>
      </c>
      <c r="U115">
        <v>2008</v>
      </c>
      <c r="V115">
        <v>3008</v>
      </c>
      <c r="W115" t="s">
        <v>50</v>
      </c>
      <c r="X115" t="s">
        <v>31</v>
      </c>
      <c r="Y115">
        <v>27</v>
      </c>
    </row>
    <row r="116" spans="5:25">
      <c r="E116">
        <v>1115</v>
      </c>
      <c r="F116" t="s">
        <v>20</v>
      </c>
      <c r="H116" t="s">
        <v>51</v>
      </c>
      <c r="I116" t="s">
        <v>52</v>
      </c>
      <c r="J116" s="15">
        <v>44947</v>
      </c>
      <c r="M116" s="16">
        <v>737</v>
      </c>
      <c r="N116" s="16">
        <v>1100</v>
      </c>
      <c r="O116">
        <v>2</v>
      </c>
      <c r="P116" s="16"/>
      <c r="Q116" s="16"/>
      <c r="R116" s="16">
        <f t="shared" si="1"/>
        <v>0</v>
      </c>
      <c r="S116" t="s">
        <v>23</v>
      </c>
      <c r="T116" t="s">
        <v>24</v>
      </c>
      <c r="U116">
        <v>2021</v>
      </c>
      <c r="V116">
        <v>3021</v>
      </c>
      <c r="W116" t="s">
        <v>53</v>
      </c>
      <c r="X116" t="s">
        <v>26</v>
      </c>
      <c r="Y116">
        <v>24</v>
      </c>
    </row>
    <row r="117" spans="5:25">
      <c r="E117">
        <v>1116</v>
      </c>
      <c r="F117" t="s">
        <v>20</v>
      </c>
      <c r="H117" t="s">
        <v>51</v>
      </c>
      <c r="I117" t="s">
        <v>54</v>
      </c>
      <c r="J117" s="15">
        <v>44948</v>
      </c>
      <c r="M117" s="16">
        <v>938</v>
      </c>
      <c r="N117" s="16">
        <v>1400</v>
      </c>
      <c r="O117">
        <v>1</v>
      </c>
      <c r="P117" s="16"/>
      <c r="Q117" s="16"/>
      <c r="R117" s="16">
        <f t="shared" si="1"/>
        <v>0</v>
      </c>
      <c r="S117" t="s">
        <v>28</v>
      </c>
      <c r="T117" t="s">
        <v>29</v>
      </c>
      <c r="U117">
        <v>2022</v>
      </c>
      <c r="V117">
        <v>3022</v>
      </c>
      <c r="W117" t="s">
        <v>55</v>
      </c>
      <c r="X117" t="s">
        <v>31</v>
      </c>
      <c r="Y117">
        <v>21</v>
      </c>
    </row>
    <row r="118" spans="5:25">
      <c r="E118">
        <v>1117</v>
      </c>
      <c r="F118" t="s">
        <v>32</v>
      </c>
      <c r="H118" t="s">
        <v>57</v>
      </c>
      <c r="I118" t="s">
        <v>58</v>
      </c>
      <c r="J118" s="15">
        <v>44949</v>
      </c>
      <c r="M118" s="16">
        <v>1190</v>
      </c>
      <c r="N118" s="16">
        <v>1700</v>
      </c>
      <c r="O118">
        <v>3</v>
      </c>
      <c r="P118" s="16"/>
      <c r="Q118" s="16"/>
      <c r="R118" s="16">
        <f t="shared" si="1"/>
        <v>0</v>
      </c>
      <c r="S118" t="s">
        <v>23</v>
      </c>
      <c r="T118" t="s">
        <v>35</v>
      </c>
      <c r="U118">
        <v>2023</v>
      </c>
      <c r="V118">
        <v>3023</v>
      </c>
      <c r="W118" t="s">
        <v>59</v>
      </c>
      <c r="X118" t="s">
        <v>26</v>
      </c>
      <c r="Y118">
        <v>20</v>
      </c>
    </row>
    <row r="119" spans="5:25">
      <c r="E119">
        <v>1118</v>
      </c>
      <c r="F119" t="s">
        <v>32</v>
      </c>
      <c r="H119" t="s">
        <v>57</v>
      </c>
      <c r="I119" t="s">
        <v>61</v>
      </c>
      <c r="J119" s="15">
        <v>44950</v>
      </c>
      <c r="M119" s="16">
        <v>1400</v>
      </c>
      <c r="N119" s="16">
        <v>2000</v>
      </c>
      <c r="O119">
        <v>1</v>
      </c>
      <c r="P119" s="16"/>
      <c r="Q119" s="16"/>
      <c r="R119" s="16">
        <f t="shared" si="1"/>
        <v>0</v>
      </c>
      <c r="S119" t="s">
        <v>23</v>
      </c>
      <c r="T119" t="s">
        <v>24</v>
      </c>
      <c r="U119">
        <v>2024</v>
      </c>
      <c r="V119">
        <v>3024</v>
      </c>
      <c r="W119" t="s">
        <v>62</v>
      </c>
      <c r="X119" t="s">
        <v>31</v>
      </c>
      <c r="Y119">
        <v>18</v>
      </c>
    </row>
    <row r="120" spans="5:25">
      <c r="E120">
        <v>1119</v>
      </c>
      <c r="F120" t="s">
        <v>40</v>
      </c>
      <c r="H120" t="s">
        <v>64</v>
      </c>
      <c r="I120" t="s">
        <v>65</v>
      </c>
      <c r="J120" s="15">
        <v>44951</v>
      </c>
      <c r="M120" s="16">
        <v>975</v>
      </c>
      <c r="N120" s="16">
        <v>1500</v>
      </c>
      <c r="O120">
        <v>2</v>
      </c>
      <c r="P120" s="16"/>
      <c r="Q120" s="16"/>
      <c r="R120" s="16">
        <f t="shared" si="1"/>
        <v>0</v>
      </c>
      <c r="S120" t="s">
        <v>28</v>
      </c>
      <c r="T120" t="s">
        <v>29</v>
      </c>
      <c r="U120">
        <v>2025</v>
      </c>
      <c r="V120">
        <v>3025</v>
      </c>
      <c r="W120" t="s">
        <v>66</v>
      </c>
      <c r="X120" t="s">
        <v>26</v>
      </c>
      <c r="Y120">
        <v>28</v>
      </c>
    </row>
    <row r="121" spans="5:25">
      <c r="E121">
        <v>1120</v>
      </c>
      <c r="F121" t="s">
        <v>40</v>
      </c>
      <c r="H121" t="s">
        <v>64</v>
      </c>
      <c r="I121" t="s">
        <v>67</v>
      </c>
      <c r="J121" s="15">
        <v>44952</v>
      </c>
      <c r="M121" s="16">
        <v>1170</v>
      </c>
      <c r="N121" s="16">
        <v>1800</v>
      </c>
      <c r="O121">
        <v>1</v>
      </c>
      <c r="P121" s="16"/>
      <c r="Q121" s="16"/>
      <c r="R121" s="16">
        <f t="shared" si="1"/>
        <v>0</v>
      </c>
      <c r="S121" t="s">
        <v>23</v>
      </c>
      <c r="T121" t="s">
        <v>24</v>
      </c>
      <c r="U121">
        <v>2026</v>
      </c>
      <c r="V121">
        <v>3026</v>
      </c>
      <c r="W121" t="s">
        <v>68</v>
      </c>
      <c r="X121" t="s">
        <v>31</v>
      </c>
      <c r="Y121">
        <v>26</v>
      </c>
    </row>
    <row r="122" spans="5:25">
      <c r="E122">
        <v>1121</v>
      </c>
      <c r="F122" t="s">
        <v>20</v>
      </c>
      <c r="H122" t="s">
        <v>69</v>
      </c>
      <c r="I122" t="s">
        <v>70</v>
      </c>
      <c r="J122" s="15">
        <v>44953</v>
      </c>
      <c r="M122" s="16">
        <v>1656</v>
      </c>
      <c r="N122" s="16">
        <v>2300</v>
      </c>
      <c r="O122">
        <v>2</v>
      </c>
      <c r="P122" s="16"/>
      <c r="Q122" s="16"/>
      <c r="R122" s="16">
        <f t="shared" si="1"/>
        <v>0</v>
      </c>
      <c r="S122" t="s">
        <v>28</v>
      </c>
      <c r="T122" t="s">
        <v>24</v>
      </c>
      <c r="U122">
        <v>2027</v>
      </c>
      <c r="V122">
        <v>3027</v>
      </c>
      <c r="W122" t="s">
        <v>71</v>
      </c>
      <c r="X122" t="s">
        <v>26</v>
      </c>
      <c r="Y122">
        <v>30</v>
      </c>
    </row>
    <row r="123" spans="5:25">
      <c r="E123">
        <v>1122</v>
      </c>
      <c r="F123" t="s">
        <v>20</v>
      </c>
      <c r="H123" t="s">
        <v>69</v>
      </c>
      <c r="I123" t="s">
        <v>72</v>
      </c>
      <c r="J123" s="15">
        <v>44954</v>
      </c>
      <c r="M123" s="16">
        <v>1872</v>
      </c>
      <c r="N123" s="16">
        <v>2600</v>
      </c>
      <c r="O123">
        <v>1</v>
      </c>
      <c r="P123" s="16"/>
      <c r="Q123" s="16"/>
      <c r="R123" s="16">
        <f t="shared" si="1"/>
        <v>0</v>
      </c>
      <c r="S123" t="s">
        <v>23</v>
      </c>
      <c r="T123" t="s">
        <v>29</v>
      </c>
      <c r="U123">
        <v>2028</v>
      </c>
      <c r="V123">
        <v>3028</v>
      </c>
      <c r="W123" t="s">
        <v>73</v>
      </c>
      <c r="X123" t="s">
        <v>31</v>
      </c>
      <c r="Y123">
        <v>28</v>
      </c>
    </row>
    <row r="124" spans="5:25">
      <c r="E124">
        <v>1123</v>
      </c>
      <c r="F124" t="s">
        <v>20</v>
      </c>
      <c r="H124" t="s">
        <v>74</v>
      </c>
      <c r="I124" t="s">
        <v>75</v>
      </c>
      <c r="J124" s="15">
        <v>44937</v>
      </c>
      <c r="M124" s="16">
        <v>780</v>
      </c>
      <c r="N124" s="16">
        <v>1300</v>
      </c>
      <c r="O124">
        <v>2</v>
      </c>
      <c r="P124" s="16"/>
      <c r="Q124" s="16"/>
      <c r="R124" s="16">
        <f t="shared" si="1"/>
        <v>0</v>
      </c>
      <c r="S124" t="s">
        <v>23</v>
      </c>
      <c r="T124" t="s">
        <v>24</v>
      </c>
      <c r="U124">
        <v>2041</v>
      </c>
      <c r="V124">
        <v>3041</v>
      </c>
      <c r="W124" t="s">
        <v>76</v>
      </c>
      <c r="X124" t="s">
        <v>26</v>
      </c>
      <c r="Y124">
        <v>32</v>
      </c>
    </row>
    <row r="125" spans="5:25">
      <c r="E125">
        <v>1124</v>
      </c>
      <c r="F125" t="s">
        <v>20</v>
      </c>
      <c r="H125" t="s">
        <v>74</v>
      </c>
      <c r="I125" t="s">
        <v>77</v>
      </c>
      <c r="J125" s="15">
        <v>44938</v>
      </c>
      <c r="M125" s="16">
        <v>960</v>
      </c>
      <c r="N125" s="16">
        <v>1600</v>
      </c>
      <c r="O125">
        <v>1</v>
      </c>
      <c r="P125" s="16"/>
      <c r="Q125" s="16"/>
      <c r="R125" s="16">
        <f t="shared" si="1"/>
        <v>0</v>
      </c>
      <c r="S125" t="s">
        <v>28</v>
      </c>
      <c r="T125" t="s">
        <v>29</v>
      </c>
      <c r="U125">
        <v>2042</v>
      </c>
      <c r="V125">
        <v>3042</v>
      </c>
      <c r="W125" t="s">
        <v>78</v>
      </c>
      <c r="X125" t="s">
        <v>31</v>
      </c>
      <c r="Y125">
        <v>29</v>
      </c>
    </row>
    <row r="126" spans="5:25">
      <c r="E126">
        <v>1125</v>
      </c>
      <c r="F126" t="s">
        <v>32</v>
      </c>
      <c r="H126" t="s">
        <v>79</v>
      </c>
      <c r="I126" t="s">
        <v>80</v>
      </c>
      <c r="J126" s="15">
        <v>44939</v>
      </c>
      <c r="M126" s="16">
        <v>1292</v>
      </c>
      <c r="N126" s="16">
        <v>1900</v>
      </c>
      <c r="O126">
        <v>3</v>
      </c>
      <c r="P126" s="16"/>
      <c r="Q126" s="16"/>
      <c r="R126" s="16">
        <f t="shared" si="1"/>
        <v>0</v>
      </c>
      <c r="S126" t="s">
        <v>23</v>
      </c>
      <c r="T126" t="s">
        <v>35</v>
      </c>
      <c r="U126">
        <v>2043</v>
      </c>
      <c r="V126">
        <v>3043</v>
      </c>
      <c r="W126" t="s">
        <v>81</v>
      </c>
      <c r="X126" t="s">
        <v>26</v>
      </c>
      <c r="Y126">
        <v>21</v>
      </c>
    </row>
    <row r="127" spans="5:25">
      <c r="E127">
        <v>1126</v>
      </c>
      <c r="F127" t="s">
        <v>32</v>
      </c>
      <c r="H127" t="s">
        <v>79</v>
      </c>
      <c r="I127" t="s">
        <v>82</v>
      </c>
      <c r="J127" s="15">
        <v>44940</v>
      </c>
      <c r="M127" s="16">
        <v>1496</v>
      </c>
      <c r="N127" s="16">
        <v>2200</v>
      </c>
      <c r="O127">
        <v>1</v>
      </c>
      <c r="P127" s="16"/>
      <c r="Q127" s="16"/>
      <c r="R127" s="16">
        <f t="shared" si="1"/>
        <v>0</v>
      </c>
      <c r="S127" t="s">
        <v>23</v>
      </c>
      <c r="T127" t="s">
        <v>24</v>
      </c>
      <c r="U127">
        <v>2044</v>
      </c>
      <c r="V127">
        <v>3044</v>
      </c>
      <c r="W127" t="s">
        <v>83</v>
      </c>
      <c r="X127" t="s">
        <v>31</v>
      </c>
      <c r="Y127">
        <v>19</v>
      </c>
    </row>
    <row r="128" spans="5:25">
      <c r="E128">
        <v>1127</v>
      </c>
      <c r="F128" t="s">
        <v>40</v>
      </c>
      <c r="H128" t="s">
        <v>84</v>
      </c>
      <c r="I128" t="s">
        <v>85</v>
      </c>
      <c r="J128" s="15">
        <v>44941</v>
      </c>
      <c r="M128" s="16">
        <v>1340</v>
      </c>
      <c r="N128" s="16">
        <v>2000</v>
      </c>
      <c r="O128">
        <v>2</v>
      </c>
      <c r="P128" s="16"/>
      <c r="Q128" s="16"/>
      <c r="R128" s="16">
        <f t="shared" si="1"/>
        <v>0</v>
      </c>
      <c r="S128" t="s">
        <v>28</v>
      </c>
      <c r="T128" t="s">
        <v>29</v>
      </c>
      <c r="U128">
        <v>2045</v>
      </c>
      <c r="V128">
        <v>3045</v>
      </c>
      <c r="W128" t="s">
        <v>86</v>
      </c>
      <c r="X128" t="s">
        <v>26</v>
      </c>
      <c r="Y128">
        <v>36</v>
      </c>
    </row>
    <row r="129" spans="5:25">
      <c r="E129">
        <v>1128</v>
      </c>
      <c r="F129" t="s">
        <v>40</v>
      </c>
      <c r="H129" t="s">
        <v>84</v>
      </c>
      <c r="I129" t="s">
        <v>87</v>
      </c>
      <c r="J129" s="15">
        <v>44942</v>
      </c>
      <c r="M129" s="16">
        <v>1541</v>
      </c>
      <c r="N129" s="16">
        <v>2300</v>
      </c>
      <c r="O129">
        <v>1</v>
      </c>
      <c r="P129" s="16"/>
      <c r="Q129" s="16"/>
      <c r="R129" s="16">
        <f t="shared" si="1"/>
        <v>0</v>
      </c>
      <c r="S129" t="s">
        <v>23</v>
      </c>
      <c r="T129" t="s">
        <v>24</v>
      </c>
      <c r="U129">
        <v>2046</v>
      </c>
      <c r="V129">
        <v>3046</v>
      </c>
      <c r="W129" t="s">
        <v>88</v>
      </c>
      <c r="X129" t="s">
        <v>31</v>
      </c>
      <c r="Y129">
        <v>34</v>
      </c>
    </row>
    <row r="130" spans="5:25">
      <c r="E130">
        <v>1129</v>
      </c>
      <c r="F130" t="s">
        <v>20</v>
      </c>
      <c r="H130" t="s">
        <v>89</v>
      </c>
      <c r="I130" t="s">
        <v>90</v>
      </c>
      <c r="J130" s="15">
        <v>44943</v>
      </c>
      <c r="M130" s="16">
        <v>2250</v>
      </c>
      <c r="N130" s="16">
        <v>3000</v>
      </c>
      <c r="O130">
        <v>2</v>
      </c>
      <c r="P130" s="16"/>
      <c r="Q130" s="16"/>
      <c r="R130" s="16">
        <f t="shared" si="1"/>
        <v>0</v>
      </c>
      <c r="S130" t="s">
        <v>28</v>
      </c>
      <c r="T130" t="s">
        <v>24</v>
      </c>
      <c r="U130">
        <v>2047</v>
      </c>
      <c r="V130">
        <v>3047</v>
      </c>
      <c r="W130" t="s">
        <v>91</v>
      </c>
      <c r="X130" t="s">
        <v>26</v>
      </c>
      <c r="Y130">
        <v>40</v>
      </c>
    </row>
    <row r="131" spans="5:25">
      <c r="E131">
        <v>1130</v>
      </c>
      <c r="F131" t="s">
        <v>20</v>
      </c>
      <c r="H131" t="s">
        <v>89</v>
      </c>
      <c r="I131" t="s">
        <v>92</v>
      </c>
      <c r="J131" s="15">
        <v>44944</v>
      </c>
      <c r="M131" s="16">
        <v>2625</v>
      </c>
      <c r="N131" s="16">
        <v>3500</v>
      </c>
      <c r="O131">
        <v>1</v>
      </c>
      <c r="P131" s="16"/>
      <c r="Q131" s="16"/>
      <c r="R131" s="16">
        <f t="shared" ref="R131:R194" si="2">P131+Q131</f>
        <v>0</v>
      </c>
      <c r="S131" t="s">
        <v>23</v>
      </c>
      <c r="T131" t="s">
        <v>29</v>
      </c>
      <c r="U131">
        <v>2048</v>
      </c>
      <c r="V131">
        <v>3048</v>
      </c>
      <c r="W131" t="s">
        <v>93</v>
      </c>
      <c r="X131" t="s">
        <v>31</v>
      </c>
      <c r="Y131">
        <v>38</v>
      </c>
    </row>
    <row r="132" spans="5:25">
      <c r="E132">
        <v>1131</v>
      </c>
      <c r="F132" t="s">
        <v>94</v>
      </c>
      <c r="H132" t="s">
        <v>95</v>
      </c>
      <c r="I132" t="s">
        <v>96</v>
      </c>
      <c r="J132" s="15">
        <v>44927</v>
      </c>
      <c r="M132" s="16">
        <v>1460</v>
      </c>
      <c r="N132" s="16">
        <v>2000</v>
      </c>
      <c r="O132">
        <v>2</v>
      </c>
      <c r="P132" s="16"/>
      <c r="Q132" s="16"/>
      <c r="R132" s="16">
        <f t="shared" si="2"/>
        <v>0</v>
      </c>
      <c r="S132" t="s">
        <v>23</v>
      </c>
      <c r="T132" t="s">
        <v>24</v>
      </c>
      <c r="U132">
        <v>2061</v>
      </c>
      <c r="V132">
        <v>3061</v>
      </c>
      <c r="W132" t="s">
        <v>97</v>
      </c>
      <c r="X132" t="s">
        <v>26</v>
      </c>
      <c r="Y132">
        <v>35</v>
      </c>
    </row>
    <row r="133" spans="5:25">
      <c r="E133">
        <v>1132</v>
      </c>
      <c r="F133" t="s">
        <v>94</v>
      </c>
      <c r="H133" t="s">
        <v>95</v>
      </c>
      <c r="I133" t="s">
        <v>98</v>
      </c>
      <c r="J133" s="15">
        <v>44928</v>
      </c>
      <c r="M133" s="16">
        <v>1825</v>
      </c>
      <c r="N133" s="16">
        <v>2500</v>
      </c>
      <c r="O133">
        <v>1</v>
      </c>
      <c r="P133" s="16"/>
      <c r="Q133" s="16"/>
      <c r="R133" s="16">
        <f t="shared" si="2"/>
        <v>0</v>
      </c>
      <c r="S133" t="s">
        <v>28</v>
      </c>
      <c r="T133" t="s">
        <v>29</v>
      </c>
      <c r="U133">
        <v>2062</v>
      </c>
      <c r="V133">
        <v>3062</v>
      </c>
      <c r="W133" t="s">
        <v>99</v>
      </c>
      <c r="X133" t="s">
        <v>31</v>
      </c>
      <c r="Y133">
        <v>33</v>
      </c>
    </row>
    <row r="134" spans="5:25">
      <c r="E134">
        <v>1133</v>
      </c>
      <c r="F134" t="s">
        <v>32</v>
      </c>
      <c r="H134" t="s">
        <v>100</v>
      </c>
      <c r="I134" t="s">
        <v>101</v>
      </c>
      <c r="J134" s="15">
        <v>44929</v>
      </c>
      <c r="M134" s="16">
        <v>1105</v>
      </c>
      <c r="N134" s="16">
        <v>1700</v>
      </c>
      <c r="O134">
        <v>3</v>
      </c>
      <c r="P134" s="16"/>
      <c r="Q134" s="16"/>
      <c r="R134" s="16">
        <f t="shared" si="2"/>
        <v>0</v>
      </c>
      <c r="S134" t="s">
        <v>23</v>
      </c>
      <c r="T134" t="s">
        <v>35</v>
      </c>
      <c r="U134">
        <v>2063</v>
      </c>
      <c r="V134">
        <v>3063</v>
      </c>
      <c r="W134" t="s">
        <v>102</v>
      </c>
      <c r="X134" t="s">
        <v>26</v>
      </c>
      <c r="Y134">
        <v>22</v>
      </c>
    </row>
    <row r="135" spans="5:25">
      <c r="E135">
        <v>1134</v>
      </c>
      <c r="F135" t="s">
        <v>32</v>
      </c>
      <c r="H135" t="s">
        <v>100</v>
      </c>
      <c r="I135" t="s">
        <v>103</v>
      </c>
      <c r="J135" s="15">
        <v>44930</v>
      </c>
      <c r="M135" s="16">
        <v>1365</v>
      </c>
      <c r="N135" s="16">
        <v>2100</v>
      </c>
      <c r="O135">
        <v>1</v>
      </c>
      <c r="P135" s="16"/>
      <c r="Q135" s="16"/>
      <c r="R135" s="16">
        <f t="shared" si="2"/>
        <v>0</v>
      </c>
      <c r="S135" t="s">
        <v>23</v>
      </c>
      <c r="T135" t="s">
        <v>24</v>
      </c>
      <c r="U135">
        <v>2064</v>
      </c>
      <c r="V135">
        <v>3064</v>
      </c>
      <c r="W135" t="s">
        <v>104</v>
      </c>
      <c r="X135" t="s">
        <v>31</v>
      </c>
      <c r="Y135">
        <v>20</v>
      </c>
    </row>
    <row r="136" spans="5:25">
      <c r="E136">
        <v>1135</v>
      </c>
      <c r="F136" t="s">
        <v>40</v>
      </c>
      <c r="H136" t="s">
        <v>105</v>
      </c>
      <c r="I136" t="s">
        <v>106</v>
      </c>
      <c r="J136" s="15">
        <v>44931</v>
      </c>
      <c r="M136" s="16">
        <v>1035</v>
      </c>
      <c r="N136" s="16">
        <v>1500</v>
      </c>
      <c r="O136">
        <v>2</v>
      </c>
      <c r="P136" s="16"/>
      <c r="Q136" s="16"/>
      <c r="R136" s="16">
        <f t="shared" si="2"/>
        <v>0</v>
      </c>
      <c r="S136" t="s">
        <v>28</v>
      </c>
      <c r="T136" t="s">
        <v>29</v>
      </c>
      <c r="U136">
        <v>2065</v>
      </c>
      <c r="V136">
        <v>3065</v>
      </c>
      <c r="W136" t="s">
        <v>107</v>
      </c>
      <c r="X136" t="s">
        <v>26</v>
      </c>
      <c r="Y136">
        <v>30</v>
      </c>
    </row>
    <row r="137" spans="5:25">
      <c r="E137">
        <v>1136</v>
      </c>
      <c r="F137" t="s">
        <v>40</v>
      </c>
      <c r="H137" t="s">
        <v>105</v>
      </c>
      <c r="I137" t="s">
        <v>108</v>
      </c>
      <c r="J137" s="15">
        <v>44932</v>
      </c>
      <c r="M137" s="16">
        <v>1242</v>
      </c>
      <c r="N137" s="16">
        <v>1800</v>
      </c>
      <c r="O137">
        <v>1</v>
      </c>
      <c r="P137" s="16"/>
      <c r="Q137" s="16"/>
      <c r="R137" s="16">
        <f t="shared" si="2"/>
        <v>0</v>
      </c>
      <c r="S137" t="s">
        <v>23</v>
      </c>
      <c r="T137" t="s">
        <v>24</v>
      </c>
      <c r="U137">
        <v>2066</v>
      </c>
      <c r="V137">
        <v>3066</v>
      </c>
      <c r="W137" t="s">
        <v>109</v>
      </c>
      <c r="X137" t="s">
        <v>31</v>
      </c>
      <c r="Y137">
        <v>28</v>
      </c>
    </row>
    <row r="138" spans="5:25">
      <c r="E138">
        <v>1137</v>
      </c>
      <c r="F138" t="s">
        <v>94</v>
      </c>
      <c r="H138" t="s">
        <v>110</v>
      </c>
      <c r="I138" t="s">
        <v>111</v>
      </c>
      <c r="J138" s="15">
        <v>44933</v>
      </c>
      <c r="M138" s="16">
        <v>2080</v>
      </c>
      <c r="N138" s="16">
        <v>3200</v>
      </c>
      <c r="O138">
        <v>2</v>
      </c>
      <c r="P138" s="16"/>
      <c r="Q138" s="16"/>
      <c r="R138" s="16">
        <f t="shared" si="2"/>
        <v>0</v>
      </c>
      <c r="S138" t="s">
        <v>28</v>
      </c>
      <c r="T138" t="s">
        <v>24</v>
      </c>
      <c r="U138">
        <v>2067</v>
      </c>
      <c r="V138">
        <v>3067</v>
      </c>
      <c r="W138" t="s">
        <v>91</v>
      </c>
      <c r="X138" t="s">
        <v>26</v>
      </c>
      <c r="Y138">
        <v>42</v>
      </c>
    </row>
    <row r="139" spans="5:25">
      <c r="E139">
        <v>1138</v>
      </c>
      <c r="F139" t="s">
        <v>94</v>
      </c>
      <c r="H139" t="s">
        <v>110</v>
      </c>
      <c r="I139" t="s">
        <v>112</v>
      </c>
      <c r="J139" s="15">
        <v>44934</v>
      </c>
      <c r="M139" s="16">
        <v>2405</v>
      </c>
      <c r="N139" s="16">
        <v>3700</v>
      </c>
      <c r="O139">
        <v>1</v>
      </c>
      <c r="P139" s="16"/>
      <c r="Q139" s="16"/>
      <c r="R139" s="16">
        <f t="shared" si="2"/>
        <v>0</v>
      </c>
      <c r="S139" t="s">
        <v>23</v>
      </c>
      <c r="T139" t="s">
        <v>29</v>
      </c>
      <c r="U139">
        <v>2068</v>
      </c>
      <c r="V139">
        <v>3068</v>
      </c>
      <c r="W139" t="s">
        <v>93</v>
      </c>
      <c r="X139" t="s">
        <v>31</v>
      </c>
      <c r="Y139">
        <v>40</v>
      </c>
    </row>
    <row r="140" spans="5:25">
      <c r="E140">
        <v>1139</v>
      </c>
      <c r="F140" t="s">
        <v>113</v>
      </c>
      <c r="H140" t="s">
        <v>114</v>
      </c>
      <c r="I140" t="s">
        <v>115</v>
      </c>
      <c r="J140" s="15">
        <v>44976</v>
      </c>
      <c r="M140" s="16">
        <v>720</v>
      </c>
      <c r="N140" s="16">
        <v>1200</v>
      </c>
      <c r="O140">
        <v>2</v>
      </c>
      <c r="P140" s="16"/>
      <c r="Q140" s="16"/>
      <c r="R140" s="16">
        <f t="shared" si="2"/>
        <v>0</v>
      </c>
      <c r="S140" t="s">
        <v>23</v>
      </c>
      <c r="T140" t="s">
        <v>24</v>
      </c>
      <c r="U140">
        <v>2081</v>
      </c>
      <c r="V140">
        <v>3081</v>
      </c>
      <c r="W140" t="s">
        <v>116</v>
      </c>
      <c r="X140" t="s">
        <v>26</v>
      </c>
      <c r="Y140">
        <v>27</v>
      </c>
    </row>
    <row r="141" spans="5:25">
      <c r="E141">
        <v>1140</v>
      </c>
      <c r="F141" t="s">
        <v>113</v>
      </c>
      <c r="H141" t="s">
        <v>114</v>
      </c>
      <c r="I141" t="s">
        <v>117</v>
      </c>
      <c r="J141" s="15">
        <v>44977</v>
      </c>
      <c r="M141" s="16">
        <v>900</v>
      </c>
      <c r="N141" s="16">
        <v>1500</v>
      </c>
      <c r="O141">
        <v>1</v>
      </c>
      <c r="P141" s="16"/>
      <c r="Q141" s="16"/>
      <c r="R141" s="16">
        <f t="shared" si="2"/>
        <v>0</v>
      </c>
      <c r="S141" t="s">
        <v>28</v>
      </c>
      <c r="T141" t="s">
        <v>29</v>
      </c>
      <c r="U141">
        <v>2082</v>
      </c>
      <c r="V141">
        <v>3082</v>
      </c>
      <c r="W141" t="s">
        <v>118</v>
      </c>
      <c r="X141" t="s">
        <v>31</v>
      </c>
      <c r="Y141">
        <v>25</v>
      </c>
    </row>
    <row r="142" spans="5:25">
      <c r="E142">
        <v>1141</v>
      </c>
      <c r="F142" t="s">
        <v>32</v>
      </c>
      <c r="H142" t="s">
        <v>119</v>
      </c>
      <c r="I142" t="s">
        <v>120</v>
      </c>
      <c r="J142" s="15">
        <v>44978</v>
      </c>
      <c r="M142" s="16">
        <v>1932</v>
      </c>
      <c r="N142" s="16">
        <v>2800</v>
      </c>
      <c r="O142">
        <v>3</v>
      </c>
      <c r="P142" s="16"/>
      <c r="Q142" s="16"/>
      <c r="R142" s="16">
        <f t="shared" si="2"/>
        <v>0</v>
      </c>
      <c r="S142" t="s">
        <v>23</v>
      </c>
      <c r="T142" t="s">
        <v>35</v>
      </c>
      <c r="U142">
        <v>2083</v>
      </c>
      <c r="V142">
        <v>3083</v>
      </c>
      <c r="W142" t="s">
        <v>121</v>
      </c>
      <c r="X142" t="s">
        <v>26</v>
      </c>
      <c r="Y142">
        <v>18</v>
      </c>
    </row>
    <row r="143" spans="5:25">
      <c r="E143">
        <v>1142</v>
      </c>
      <c r="F143" t="s">
        <v>32</v>
      </c>
      <c r="H143" t="s">
        <v>119</v>
      </c>
      <c r="I143" t="s">
        <v>122</v>
      </c>
      <c r="J143" s="15">
        <v>44979</v>
      </c>
      <c r="M143" s="16">
        <v>2208</v>
      </c>
      <c r="N143" s="16">
        <v>3200</v>
      </c>
      <c r="O143">
        <v>1</v>
      </c>
      <c r="P143" s="16"/>
      <c r="Q143" s="16"/>
      <c r="R143" s="16">
        <f t="shared" si="2"/>
        <v>0</v>
      </c>
      <c r="S143" t="s">
        <v>23</v>
      </c>
      <c r="T143" t="s">
        <v>24</v>
      </c>
      <c r="U143">
        <v>2084</v>
      </c>
      <c r="V143">
        <v>3084</v>
      </c>
      <c r="W143" t="s">
        <v>123</v>
      </c>
      <c r="X143" t="s">
        <v>31</v>
      </c>
      <c r="Y143">
        <v>16</v>
      </c>
    </row>
    <row r="144" spans="5:25">
      <c r="E144">
        <v>1143</v>
      </c>
      <c r="F144" t="s">
        <v>40</v>
      </c>
      <c r="H144" t="s">
        <v>124</v>
      </c>
      <c r="I144" t="s">
        <v>125</v>
      </c>
      <c r="J144" s="15">
        <v>44980</v>
      </c>
      <c r="M144" s="16">
        <v>1500</v>
      </c>
      <c r="N144" s="16">
        <v>2000</v>
      </c>
      <c r="O144">
        <v>2</v>
      </c>
      <c r="P144" s="16"/>
      <c r="Q144" s="16"/>
      <c r="R144" s="16">
        <f t="shared" si="2"/>
        <v>0</v>
      </c>
      <c r="S144" t="s">
        <v>28</v>
      </c>
      <c r="T144" t="s">
        <v>29</v>
      </c>
      <c r="U144">
        <v>2085</v>
      </c>
      <c r="V144">
        <v>3085</v>
      </c>
      <c r="W144" t="s">
        <v>126</v>
      </c>
      <c r="X144" t="s">
        <v>26</v>
      </c>
      <c r="Y144">
        <v>33</v>
      </c>
    </row>
    <row r="145" spans="5:25">
      <c r="E145">
        <v>1144</v>
      </c>
      <c r="F145" t="s">
        <v>40</v>
      </c>
      <c r="H145" t="s">
        <v>124</v>
      </c>
      <c r="I145" t="s">
        <v>127</v>
      </c>
      <c r="J145" s="15">
        <v>44981</v>
      </c>
      <c r="M145" s="16">
        <v>1800</v>
      </c>
      <c r="N145" s="16">
        <v>2400</v>
      </c>
      <c r="O145">
        <v>1</v>
      </c>
      <c r="P145" s="16"/>
      <c r="Q145" s="16"/>
      <c r="R145" s="16">
        <f t="shared" si="2"/>
        <v>0</v>
      </c>
      <c r="S145" t="s">
        <v>23</v>
      </c>
      <c r="T145" t="s">
        <v>24</v>
      </c>
      <c r="U145">
        <v>2086</v>
      </c>
      <c r="V145">
        <v>3086</v>
      </c>
      <c r="W145" t="s">
        <v>128</v>
      </c>
      <c r="X145" t="s">
        <v>31</v>
      </c>
      <c r="Y145">
        <v>30</v>
      </c>
    </row>
    <row r="146" spans="5:25">
      <c r="E146">
        <v>1145</v>
      </c>
      <c r="F146" t="s">
        <v>20</v>
      </c>
      <c r="H146" t="s">
        <v>46</v>
      </c>
      <c r="I146" t="s">
        <v>129</v>
      </c>
      <c r="J146" s="15">
        <v>44982</v>
      </c>
      <c r="M146" s="16">
        <v>2291</v>
      </c>
      <c r="N146" s="16">
        <v>2900</v>
      </c>
      <c r="O146">
        <v>2</v>
      </c>
      <c r="P146" s="16"/>
      <c r="Q146" s="16"/>
      <c r="R146" s="16">
        <f t="shared" si="2"/>
        <v>0</v>
      </c>
      <c r="S146" t="s">
        <v>28</v>
      </c>
      <c r="T146" t="s">
        <v>24</v>
      </c>
      <c r="U146">
        <v>2087</v>
      </c>
      <c r="V146">
        <v>3087</v>
      </c>
      <c r="W146" t="s">
        <v>130</v>
      </c>
      <c r="X146" t="s">
        <v>26</v>
      </c>
      <c r="Y146">
        <v>34</v>
      </c>
    </row>
    <row r="147" spans="5:25">
      <c r="E147">
        <v>1146</v>
      </c>
      <c r="F147" t="s">
        <v>20</v>
      </c>
      <c r="H147" t="s">
        <v>51</v>
      </c>
      <c r="I147" t="s">
        <v>54</v>
      </c>
      <c r="J147" s="15">
        <v>44979</v>
      </c>
      <c r="M147" s="16">
        <v>938</v>
      </c>
      <c r="N147" s="16">
        <v>1400</v>
      </c>
      <c r="O147">
        <v>1</v>
      </c>
      <c r="P147" s="16"/>
      <c r="Q147" s="16"/>
      <c r="R147" s="16">
        <f t="shared" si="2"/>
        <v>0</v>
      </c>
      <c r="S147" t="s">
        <v>28</v>
      </c>
      <c r="T147" t="s">
        <v>29</v>
      </c>
      <c r="U147">
        <v>2022</v>
      </c>
      <c r="V147">
        <v>3022</v>
      </c>
      <c r="W147" t="s">
        <v>55</v>
      </c>
      <c r="X147" t="s">
        <v>31</v>
      </c>
      <c r="Y147">
        <v>21</v>
      </c>
    </row>
    <row r="148" spans="5:25">
      <c r="E148">
        <v>1147</v>
      </c>
      <c r="F148" t="s">
        <v>32</v>
      </c>
      <c r="H148" t="s">
        <v>57</v>
      </c>
      <c r="I148" t="s">
        <v>58</v>
      </c>
      <c r="J148" s="15">
        <v>44980</v>
      </c>
      <c r="M148" s="16">
        <v>1190</v>
      </c>
      <c r="N148" s="16">
        <v>1700</v>
      </c>
      <c r="O148">
        <v>3</v>
      </c>
      <c r="P148" s="16"/>
      <c r="Q148" s="16"/>
      <c r="R148" s="16">
        <f t="shared" si="2"/>
        <v>0</v>
      </c>
      <c r="S148" t="s">
        <v>23</v>
      </c>
      <c r="T148" t="s">
        <v>35</v>
      </c>
      <c r="U148">
        <v>2023</v>
      </c>
      <c r="V148">
        <v>3023</v>
      </c>
      <c r="W148" t="s">
        <v>59</v>
      </c>
      <c r="X148" t="s">
        <v>26</v>
      </c>
      <c r="Y148">
        <v>20</v>
      </c>
    </row>
    <row r="149" spans="5:25">
      <c r="E149">
        <v>1148</v>
      </c>
      <c r="F149" t="s">
        <v>32</v>
      </c>
      <c r="H149" t="s">
        <v>57</v>
      </c>
      <c r="I149" t="s">
        <v>61</v>
      </c>
      <c r="J149" s="15">
        <v>44981</v>
      </c>
      <c r="M149" s="16">
        <v>1400</v>
      </c>
      <c r="N149" s="16">
        <v>2000</v>
      </c>
      <c r="O149">
        <v>1</v>
      </c>
      <c r="P149" s="16"/>
      <c r="Q149" s="16"/>
      <c r="R149" s="16">
        <f t="shared" si="2"/>
        <v>0</v>
      </c>
      <c r="S149" t="s">
        <v>23</v>
      </c>
      <c r="T149" t="s">
        <v>24</v>
      </c>
      <c r="U149">
        <v>2024</v>
      </c>
      <c r="V149">
        <v>3024</v>
      </c>
      <c r="W149" t="s">
        <v>62</v>
      </c>
      <c r="X149" t="s">
        <v>31</v>
      </c>
      <c r="Y149">
        <v>18</v>
      </c>
    </row>
    <row r="150" spans="5:25">
      <c r="E150">
        <v>1149</v>
      </c>
      <c r="F150" t="s">
        <v>40</v>
      </c>
      <c r="H150" t="s">
        <v>64</v>
      </c>
      <c r="I150" t="s">
        <v>65</v>
      </c>
      <c r="J150" s="15">
        <v>44982</v>
      </c>
      <c r="M150" s="16">
        <v>975</v>
      </c>
      <c r="N150" s="16">
        <v>1500</v>
      </c>
      <c r="O150">
        <v>2</v>
      </c>
      <c r="P150" s="16"/>
      <c r="Q150" s="16"/>
      <c r="R150" s="16">
        <f t="shared" si="2"/>
        <v>0</v>
      </c>
      <c r="S150" t="s">
        <v>28</v>
      </c>
      <c r="T150" t="s">
        <v>29</v>
      </c>
      <c r="U150">
        <v>2025</v>
      </c>
      <c r="V150">
        <v>3025</v>
      </c>
      <c r="W150" t="s">
        <v>66</v>
      </c>
      <c r="X150" t="s">
        <v>26</v>
      </c>
      <c r="Y150">
        <v>28</v>
      </c>
    </row>
    <row r="151" spans="5:25">
      <c r="E151">
        <v>1150</v>
      </c>
      <c r="F151" t="s">
        <v>40</v>
      </c>
      <c r="H151" t="s">
        <v>64</v>
      </c>
      <c r="I151" t="s">
        <v>67</v>
      </c>
      <c r="J151" s="15">
        <v>44983</v>
      </c>
      <c r="M151" s="16">
        <v>1170</v>
      </c>
      <c r="N151" s="16">
        <v>1800</v>
      </c>
      <c r="O151">
        <v>1</v>
      </c>
      <c r="P151" s="16"/>
      <c r="Q151" s="16"/>
      <c r="R151" s="16">
        <f t="shared" si="2"/>
        <v>0</v>
      </c>
      <c r="S151" t="s">
        <v>23</v>
      </c>
      <c r="T151" t="s">
        <v>24</v>
      </c>
      <c r="U151">
        <v>2026</v>
      </c>
      <c r="V151">
        <v>3026</v>
      </c>
      <c r="W151" t="s">
        <v>68</v>
      </c>
      <c r="X151" t="s">
        <v>31</v>
      </c>
      <c r="Y151">
        <v>26</v>
      </c>
    </row>
    <row r="152" spans="5:25">
      <c r="E152">
        <v>1151</v>
      </c>
      <c r="F152" t="s">
        <v>20</v>
      </c>
      <c r="H152" t="s">
        <v>69</v>
      </c>
      <c r="I152" t="s">
        <v>70</v>
      </c>
      <c r="J152" s="15">
        <v>44984</v>
      </c>
      <c r="M152" s="16">
        <v>1656</v>
      </c>
      <c r="N152" s="16">
        <v>2300</v>
      </c>
      <c r="O152">
        <v>2</v>
      </c>
      <c r="P152" s="16"/>
      <c r="Q152" s="16"/>
      <c r="R152" s="16">
        <f t="shared" si="2"/>
        <v>0</v>
      </c>
      <c r="S152" t="s">
        <v>28</v>
      </c>
      <c r="T152" t="s">
        <v>24</v>
      </c>
      <c r="U152">
        <v>2027</v>
      </c>
      <c r="V152">
        <v>3027</v>
      </c>
      <c r="W152" t="s">
        <v>71</v>
      </c>
      <c r="X152" t="s">
        <v>26</v>
      </c>
      <c r="Y152">
        <v>30</v>
      </c>
    </row>
    <row r="153" spans="5:25">
      <c r="E153">
        <v>1152</v>
      </c>
      <c r="F153" t="s">
        <v>20</v>
      </c>
      <c r="H153" t="s">
        <v>69</v>
      </c>
      <c r="I153" t="s">
        <v>72</v>
      </c>
      <c r="J153" s="15">
        <v>44985</v>
      </c>
      <c r="M153" s="16">
        <v>1872</v>
      </c>
      <c r="N153" s="16">
        <v>2600</v>
      </c>
      <c r="O153">
        <v>1</v>
      </c>
      <c r="P153" s="16"/>
      <c r="Q153" s="16"/>
      <c r="R153" s="16">
        <f t="shared" si="2"/>
        <v>0</v>
      </c>
      <c r="S153" t="s">
        <v>23</v>
      </c>
      <c r="T153" t="s">
        <v>29</v>
      </c>
      <c r="U153">
        <v>2028</v>
      </c>
      <c r="V153">
        <v>3028</v>
      </c>
      <c r="W153" t="s">
        <v>73</v>
      </c>
      <c r="X153" t="s">
        <v>31</v>
      </c>
      <c r="Y153">
        <v>28</v>
      </c>
    </row>
    <row r="154" spans="5:25">
      <c r="E154">
        <v>1153</v>
      </c>
      <c r="F154" t="s">
        <v>20</v>
      </c>
      <c r="H154" t="s">
        <v>21</v>
      </c>
      <c r="I154" t="s">
        <v>22</v>
      </c>
      <c r="J154" s="15">
        <v>44958</v>
      </c>
      <c r="M154" s="16">
        <v>840</v>
      </c>
      <c r="N154" s="16">
        <v>1200</v>
      </c>
      <c r="O154">
        <v>2</v>
      </c>
      <c r="P154" s="16"/>
      <c r="Q154" s="16"/>
      <c r="R154" s="16">
        <f t="shared" si="2"/>
        <v>0</v>
      </c>
      <c r="S154" t="s">
        <v>23</v>
      </c>
      <c r="T154" t="s">
        <v>24</v>
      </c>
      <c r="U154">
        <v>2001</v>
      </c>
      <c r="V154">
        <v>3001</v>
      </c>
      <c r="W154" t="s">
        <v>25</v>
      </c>
      <c r="X154" t="s">
        <v>26</v>
      </c>
      <c r="Y154">
        <v>25</v>
      </c>
    </row>
    <row r="155" spans="5:25">
      <c r="E155">
        <v>1154</v>
      </c>
      <c r="F155" t="s">
        <v>20</v>
      </c>
      <c r="H155" t="s">
        <v>21</v>
      </c>
      <c r="I155" t="s">
        <v>27</v>
      </c>
      <c r="J155" s="15">
        <v>44959</v>
      </c>
      <c r="M155" s="16">
        <v>1050</v>
      </c>
      <c r="N155" s="16">
        <v>1500</v>
      </c>
      <c r="O155">
        <v>1</v>
      </c>
      <c r="P155" s="16"/>
      <c r="Q155" s="16"/>
      <c r="R155" s="16">
        <f t="shared" si="2"/>
        <v>0</v>
      </c>
      <c r="S155" t="s">
        <v>28</v>
      </c>
      <c r="T155" t="s">
        <v>29</v>
      </c>
      <c r="U155">
        <v>2002</v>
      </c>
      <c r="V155">
        <v>3002</v>
      </c>
      <c r="W155" t="s">
        <v>30</v>
      </c>
      <c r="X155" t="s">
        <v>31</v>
      </c>
      <c r="Y155">
        <v>22</v>
      </c>
    </row>
    <row r="156" spans="5:25">
      <c r="E156">
        <v>1155</v>
      </c>
      <c r="F156" t="s">
        <v>32</v>
      </c>
      <c r="H156" t="s">
        <v>33</v>
      </c>
      <c r="I156" t="s">
        <v>34</v>
      </c>
      <c r="J156" s="15">
        <v>44960</v>
      </c>
      <c r="M156" s="16">
        <v>1260</v>
      </c>
      <c r="N156" s="16">
        <v>1800</v>
      </c>
      <c r="O156">
        <v>3</v>
      </c>
      <c r="P156" s="16"/>
      <c r="Q156" s="16"/>
      <c r="R156" s="16">
        <f t="shared" si="2"/>
        <v>0</v>
      </c>
      <c r="S156" t="s">
        <v>23</v>
      </c>
      <c r="T156" t="s">
        <v>35</v>
      </c>
      <c r="U156">
        <v>2003</v>
      </c>
      <c r="V156">
        <v>3003</v>
      </c>
      <c r="W156" t="s">
        <v>36</v>
      </c>
      <c r="X156" t="s">
        <v>26</v>
      </c>
      <c r="Y156">
        <v>18</v>
      </c>
    </row>
    <row r="157" spans="5:25">
      <c r="E157">
        <v>1156</v>
      </c>
      <c r="F157" t="s">
        <v>20</v>
      </c>
      <c r="H157" t="s">
        <v>21</v>
      </c>
      <c r="I157" t="s">
        <v>22</v>
      </c>
      <c r="J157" s="15">
        <v>44986</v>
      </c>
      <c r="M157" s="16">
        <v>840</v>
      </c>
      <c r="N157" s="16">
        <v>1200</v>
      </c>
      <c r="O157">
        <v>2</v>
      </c>
      <c r="P157" s="16"/>
      <c r="Q157" s="16"/>
      <c r="R157" s="16">
        <f t="shared" si="2"/>
        <v>0</v>
      </c>
      <c r="S157" t="s">
        <v>23</v>
      </c>
      <c r="T157" t="s">
        <v>24</v>
      </c>
      <c r="U157">
        <v>2001</v>
      </c>
      <c r="V157">
        <v>3001</v>
      </c>
      <c r="W157" t="s">
        <v>25</v>
      </c>
      <c r="X157" t="s">
        <v>26</v>
      </c>
      <c r="Y157">
        <v>25</v>
      </c>
    </row>
    <row r="158" spans="5:25">
      <c r="E158">
        <v>1157</v>
      </c>
      <c r="F158" t="s">
        <v>20</v>
      </c>
      <c r="H158" t="s">
        <v>21</v>
      </c>
      <c r="I158" t="s">
        <v>27</v>
      </c>
      <c r="J158" s="15">
        <v>44987</v>
      </c>
      <c r="M158" s="16">
        <v>1050</v>
      </c>
      <c r="N158" s="16">
        <v>1500</v>
      </c>
      <c r="O158">
        <v>1</v>
      </c>
      <c r="P158" s="16"/>
      <c r="Q158" s="16"/>
      <c r="R158" s="16">
        <f t="shared" si="2"/>
        <v>0</v>
      </c>
      <c r="S158" t="s">
        <v>28</v>
      </c>
      <c r="T158" t="s">
        <v>29</v>
      </c>
      <c r="U158">
        <v>2002</v>
      </c>
      <c r="V158">
        <v>3002</v>
      </c>
      <c r="W158" t="s">
        <v>30</v>
      </c>
      <c r="X158" t="s">
        <v>31</v>
      </c>
      <c r="Y158">
        <v>22</v>
      </c>
    </row>
    <row r="159" spans="5:25">
      <c r="E159">
        <v>1158</v>
      </c>
      <c r="F159" t="s">
        <v>32</v>
      </c>
      <c r="H159" t="s">
        <v>33</v>
      </c>
      <c r="I159" t="s">
        <v>34</v>
      </c>
      <c r="J159" s="15">
        <v>44988</v>
      </c>
      <c r="M159" s="16">
        <v>1260</v>
      </c>
      <c r="N159" s="16">
        <v>1800</v>
      </c>
      <c r="O159">
        <v>3</v>
      </c>
      <c r="P159" s="16"/>
      <c r="Q159" s="16"/>
      <c r="R159" s="16">
        <f t="shared" si="2"/>
        <v>0</v>
      </c>
      <c r="S159" t="s">
        <v>23</v>
      </c>
      <c r="T159" t="s">
        <v>35</v>
      </c>
      <c r="U159">
        <v>2003</v>
      </c>
      <c r="V159">
        <v>3003</v>
      </c>
      <c r="W159" t="s">
        <v>36</v>
      </c>
      <c r="X159" t="s">
        <v>26</v>
      </c>
      <c r="Y159">
        <v>18</v>
      </c>
    </row>
    <row r="160" spans="5:25">
      <c r="E160">
        <v>1159</v>
      </c>
      <c r="F160" t="s">
        <v>32</v>
      </c>
      <c r="H160" t="s">
        <v>33</v>
      </c>
      <c r="I160" t="s">
        <v>38</v>
      </c>
      <c r="J160" s="15">
        <v>44989</v>
      </c>
      <c r="M160" s="16">
        <v>1470</v>
      </c>
      <c r="N160" s="16">
        <v>2100</v>
      </c>
      <c r="O160">
        <v>1</v>
      </c>
      <c r="P160" s="16"/>
      <c r="Q160" s="16"/>
      <c r="R160" s="16">
        <f t="shared" si="2"/>
        <v>0</v>
      </c>
      <c r="S160" t="s">
        <v>23</v>
      </c>
      <c r="T160" t="s">
        <v>24</v>
      </c>
      <c r="U160">
        <v>2004</v>
      </c>
      <c r="V160">
        <v>3004</v>
      </c>
      <c r="W160" t="s">
        <v>39</v>
      </c>
      <c r="X160" t="s">
        <v>31</v>
      </c>
      <c r="Y160">
        <v>16</v>
      </c>
    </row>
    <row r="161" spans="5:25">
      <c r="E161">
        <v>1160</v>
      </c>
      <c r="F161" t="s">
        <v>40</v>
      </c>
      <c r="H161" t="s">
        <v>41</v>
      </c>
      <c r="I161" t="s">
        <v>42</v>
      </c>
      <c r="J161" s="15">
        <v>44990</v>
      </c>
      <c r="M161" s="16">
        <v>897</v>
      </c>
      <c r="N161" s="16">
        <v>1300</v>
      </c>
      <c r="O161">
        <v>2</v>
      </c>
      <c r="P161" s="16"/>
      <c r="Q161" s="16"/>
      <c r="R161" s="16">
        <f t="shared" si="2"/>
        <v>0</v>
      </c>
      <c r="S161" t="s">
        <v>28</v>
      </c>
      <c r="T161" t="s">
        <v>29</v>
      </c>
      <c r="U161">
        <v>2005</v>
      </c>
      <c r="V161">
        <v>3005</v>
      </c>
      <c r="W161" t="s">
        <v>43</v>
      </c>
      <c r="X161" t="s">
        <v>26</v>
      </c>
      <c r="Y161">
        <v>27</v>
      </c>
    </row>
    <row r="162" spans="5:25">
      <c r="E162">
        <v>1161</v>
      </c>
      <c r="F162" t="s">
        <v>40</v>
      </c>
      <c r="H162" t="s">
        <v>41</v>
      </c>
      <c r="I162" t="s">
        <v>44</v>
      </c>
      <c r="J162" s="15">
        <v>44991</v>
      </c>
      <c r="M162" s="16">
        <v>1104</v>
      </c>
      <c r="N162" s="16">
        <v>1600</v>
      </c>
      <c r="O162">
        <v>1</v>
      </c>
      <c r="P162" s="16"/>
      <c r="Q162" s="16"/>
      <c r="R162" s="16">
        <f t="shared" si="2"/>
        <v>0</v>
      </c>
      <c r="S162" t="s">
        <v>23</v>
      </c>
      <c r="T162" t="s">
        <v>24</v>
      </c>
      <c r="U162">
        <v>2006</v>
      </c>
      <c r="V162">
        <v>3006</v>
      </c>
      <c r="W162" t="s">
        <v>45</v>
      </c>
      <c r="X162" t="s">
        <v>31</v>
      </c>
      <c r="Y162">
        <v>24</v>
      </c>
    </row>
    <row r="163" spans="5:25">
      <c r="E163">
        <v>1162</v>
      </c>
      <c r="F163" t="s">
        <v>20</v>
      </c>
      <c r="H163" t="s">
        <v>46</v>
      </c>
      <c r="I163" t="s">
        <v>47</v>
      </c>
      <c r="J163" s="15">
        <v>44992</v>
      </c>
      <c r="M163" s="16">
        <v>1496</v>
      </c>
      <c r="N163" s="16">
        <v>2200</v>
      </c>
      <c r="O163">
        <v>2</v>
      </c>
      <c r="P163" s="16"/>
      <c r="Q163" s="16"/>
      <c r="R163" s="16">
        <f t="shared" si="2"/>
        <v>0</v>
      </c>
      <c r="S163" t="s">
        <v>28</v>
      </c>
      <c r="T163" t="s">
        <v>24</v>
      </c>
      <c r="U163">
        <v>2007</v>
      </c>
      <c r="V163">
        <v>3007</v>
      </c>
      <c r="W163" t="s">
        <v>48</v>
      </c>
      <c r="X163" t="s">
        <v>26</v>
      </c>
      <c r="Y163">
        <v>29</v>
      </c>
    </row>
    <row r="164" spans="5:25">
      <c r="E164">
        <v>1163</v>
      </c>
      <c r="F164" t="s">
        <v>20</v>
      </c>
      <c r="H164" t="s">
        <v>46</v>
      </c>
      <c r="I164" t="s">
        <v>49</v>
      </c>
      <c r="J164" s="15">
        <v>44993</v>
      </c>
      <c r="M164" s="16">
        <v>1700</v>
      </c>
      <c r="N164" s="16">
        <v>2500</v>
      </c>
      <c r="O164">
        <v>1</v>
      </c>
      <c r="P164" s="16"/>
      <c r="Q164" s="16"/>
      <c r="R164" s="16">
        <f t="shared" si="2"/>
        <v>0</v>
      </c>
      <c r="S164" t="s">
        <v>23</v>
      </c>
      <c r="T164" t="s">
        <v>29</v>
      </c>
      <c r="U164">
        <v>2008</v>
      </c>
      <c r="V164">
        <v>3008</v>
      </c>
      <c r="W164" t="s">
        <v>50</v>
      </c>
      <c r="X164" t="s">
        <v>31</v>
      </c>
      <c r="Y164">
        <v>27</v>
      </c>
    </row>
    <row r="165" spans="5:25">
      <c r="E165">
        <v>1164</v>
      </c>
      <c r="F165" t="s">
        <v>20</v>
      </c>
      <c r="H165" t="s">
        <v>51</v>
      </c>
      <c r="I165" t="s">
        <v>52</v>
      </c>
      <c r="J165" s="15">
        <v>45006</v>
      </c>
      <c r="M165" s="16">
        <v>737</v>
      </c>
      <c r="N165" s="16">
        <v>1100</v>
      </c>
      <c r="O165">
        <v>2</v>
      </c>
      <c r="P165" s="16"/>
      <c r="Q165" s="16"/>
      <c r="R165" s="16">
        <f t="shared" si="2"/>
        <v>0</v>
      </c>
      <c r="S165" t="s">
        <v>23</v>
      </c>
      <c r="T165" t="s">
        <v>24</v>
      </c>
      <c r="U165">
        <v>2021</v>
      </c>
      <c r="V165">
        <v>3021</v>
      </c>
      <c r="W165" t="s">
        <v>53</v>
      </c>
      <c r="X165" t="s">
        <v>26</v>
      </c>
      <c r="Y165">
        <v>24</v>
      </c>
    </row>
    <row r="166" spans="5:25">
      <c r="E166">
        <v>1165</v>
      </c>
      <c r="F166" t="s">
        <v>20</v>
      </c>
      <c r="H166" t="s">
        <v>51</v>
      </c>
      <c r="I166" t="s">
        <v>54</v>
      </c>
      <c r="J166" s="15">
        <v>45007</v>
      </c>
      <c r="M166" s="16">
        <v>938</v>
      </c>
      <c r="N166" s="16">
        <v>1400</v>
      </c>
      <c r="O166">
        <v>1</v>
      </c>
      <c r="P166" s="16"/>
      <c r="Q166" s="16"/>
      <c r="R166" s="16">
        <f t="shared" si="2"/>
        <v>0</v>
      </c>
      <c r="S166" t="s">
        <v>28</v>
      </c>
      <c r="T166" t="s">
        <v>29</v>
      </c>
      <c r="U166">
        <v>2022</v>
      </c>
      <c r="V166">
        <v>3022</v>
      </c>
      <c r="W166" t="s">
        <v>55</v>
      </c>
      <c r="X166" t="s">
        <v>31</v>
      </c>
      <c r="Y166">
        <v>21</v>
      </c>
    </row>
    <row r="167" spans="5:25">
      <c r="E167">
        <v>1166</v>
      </c>
      <c r="F167" t="s">
        <v>32</v>
      </c>
      <c r="H167" t="s">
        <v>57</v>
      </c>
      <c r="I167" t="s">
        <v>58</v>
      </c>
      <c r="J167" s="15">
        <v>45008</v>
      </c>
      <c r="M167" s="16">
        <v>1190</v>
      </c>
      <c r="N167" s="16">
        <v>1700</v>
      </c>
      <c r="O167">
        <v>3</v>
      </c>
      <c r="P167" s="16"/>
      <c r="Q167" s="16"/>
      <c r="R167" s="16">
        <f t="shared" si="2"/>
        <v>0</v>
      </c>
      <c r="S167" t="s">
        <v>23</v>
      </c>
      <c r="T167" t="s">
        <v>35</v>
      </c>
      <c r="U167">
        <v>2023</v>
      </c>
      <c r="V167">
        <v>3023</v>
      </c>
      <c r="W167" t="s">
        <v>59</v>
      </c>
      <c r="X167" t="s">
        <v>26</v>
      </c>
      <c r="Y167">
        <v>20</v>
      </c>
    </row>
    <row r="168" spans="5:25">
      <c r="E168">
        <v>1167</v>
      </c>
      <c r="F168" t="s">
        <v>32</v>
      </c>
      <c r="H168" t="s">
        <v>57</v>
      </c>
      <c r="I168" t="s">
        <v>61</v>
      </c>
      <c r="J168" s="15">
        <v>45009</v>
      </c>
      <c r="M168" s="16">
        <v>1400</v>
      </c>
      <c r="N168" s="16">
        <v>2000</v>
      </c>
      <c r="O168">
        <v>1</v>
      </c>
      <c r="P168" s="16"/>
      <c r="Q168" s="16"/>
      <c r="R168" s="16">
        <f t="shared" si="2"/>
        <v>0</v>
      </c>
      <c r="S168" t="s">
        <v>23</v>
      </c>
      <c r="T168" t="s">
        <v>24</v>
      </c>
      <c r="U168">
        <v>2024</v>
      </c>
      <c r="V168">
        <v>3024</v>
      </c>
      <c r="W168" t="s">
        <v>62</v>
      </c>
      <c r="X168" t="s">
        <v>31</v>
      </c>
      <c r="Y168">
        <v>18</v>
      </c>
    </row>
    <row r="169" spans="5:25">
      <c r="E169">
        <v>1168</v>
      </c>
      <c r="F169" t="s">
        <v>40</v>
      </c>
      <c r="H169" t="s">
        <v>64</v>
      </c>
      <c r="I169" t="s">
        <v>65</v>
      </c>
      <c r="J169" s="15">
        <v>45010</v>
      </c>
      <c r="M169" s="16">
        <v>975</v>
      </c>
      <c r="N169" s="16">
        <v>1500</v>
      </c>
      <c r="O169">
        <v>2</v>
      </c>
      <c r="P169" s="16"/>
      <c r="Q169" s="16"/>
      <c r="R169" s="16">
        <f t="shared" si="2"/>
        <v>0</v>
      </c>
      <c r="S169" t="s">
        <v>28</v>
      </c>
      <c r="T169" t="s">
        <v>29</v>
      </c>
      <c r="U169">
        <v>2025</v>
      </c>
      <c r="V169">
        <v>3025</v>
      </c>
      <c r="W169" t="s">
        <v>66</v>
      </c>
      <c r="X169" t="s">
        <v>26</v>
      </c>
      <c r="Y169">
        <v>28</v>
      </c>
    </row>
    <row r="170" spans="5:25">
      <c r="E170">
        <v>1169</v>
      </c>
      <c r="F170" t="s">
        <v>40</v>
      </c>
      <c r="H170" t="s">
        <v>64</v>
      </c>
      <c r="I170" t="s">
        <v>67</v>
      </c>
      <c r="J170" s="15">
        <v>45011</v>
      </c>
      <c r="M170" s="16">
        <v>1170</v>
      </c>
      <c r="N170" s="16">
        <v>1800</v>
      </c>
      <c r="O170">
        <v>1</v>
      </c>
      <c r="P170" s="16"/>
      <c r="Q170" s="16"/>
      <c r="R170" s="16">
        <f t="shared" si="2"/>
        <v>0</v>
      </c>
      <c r="S170" t="s">
        <v>23</v>
      </c>
      <c r="T170" t="s">
        <v>24</v>
      </c>
      <c r="U170">
        <v>2026</v>
      </c>
      <c r="V170">
        <v>3026</v>
      </c>
      <c r="W170" t="s">
        <v>68</v>
      </c>
      <c r="X170" t="s">
        <v>31</v>
      </c>
      <c r="Y170">
        <v>26</v>
      </c>
    </row>
    <row r="171" spans="5:25">
      <c r="E171">
        <v>1170</v>
      </c>
      <c r="F171" t="s">
        <v>20</v>
      </c>
      <c r="H171" t="s">
        <v>69</v>
      </c>
      <c r="I171" t="s">
        <v>70</v>
      </c>
      <c r="J171" s="15">
        <v>45012</v>
      </c>
      <c r="M171" s="16">
        <v>1656</v>
      </c>
      <c r="N171" s="16">
        <v>2300</v>
      </c>
      <c r="O171">
        <v>2</v>
      </c>
      <c r="P171" s="16"/>
      <c r="Q171" s="16"/>
      <c r="R171" s="16">
        <f t="shared" si="2"/>
        <v>0</v>
      </c>
      <c r="S171" t="s">
        <v>28</v>
      </c>
      <c r="T171" t="s">
        <v>24</v>
      </c>
      <c r="U171">
        <v>2027</v>
      </c>
      <c r="V171">
        <v>3027</v>
      </c>
      <c r="W171" t="s">
        <v>71</v>
      </c>
      <c r="X171" t="s">
        <v>26</v>
      </c>
      <c r="Y171">
        <v>30</v>
      </c>
    </row>
    <row r="172" spans="5:25">
      <c r="E172">
        <v>1171</v>
      </c>
      <c r="F172" t="s">
        <v>20</v>
      </c>
      <c r="H172" t="s">
        <v>69</v>
      </c>
      <c r="I172" t="s">
        <v>72</v>
      </c>
      <c r="J172" s="15">
        <v>45013</v>
      </c>
      <c r="M172" s="16">
        <v>1872</v>
      </c>
      <c r="N172" s="16">
        <v>2600</v>
      </c>
      <c r="O172">
        <v>1</v>
      </c>
      <c r="P172" s="16"/>
      <c r="Q172" s="16"/>
      <c r="R172" s="16">
        <f t="shared" si="2"/>
        <v>0</v>
      </c>
      <c r="S172" t="s">
        <v>23</v>
      </c>
      <c r="T172" t="s">
        <v>29</v>
      </c>
      <c r="U172">
        <v>2028</v>
      </c>
      <c r="V172">
        <v>3028</v>
      </c>
      <c r="W172" t="s">
        <v>73</v>
      </c>
      <c r="X172" t="s">
        <v>31</v>
      </c>
      <c r="Y172">
        <v>28</v>
      </c>
    </row>
    <row r="173" spans="5:25">
      <c r="E173">
        <v>1172</v>
      </c>
      <c r="F173" t="s">
        <v>20</v>
      </c>
      <c r="H173" t="s">
        <v>74</v>
      </c>
      <c r="I173" t="s">
        <v>75</v>
      </c>
      <c r="J173" s="15">
        <v>44996</v>
      </c>
      <c r="M173" s="16">
        <v>780</v>
      </c>
      <c r="N173" s="16">
        <v>1300</v>
      </c>
      <c r="O173">
        <v>2</v>
      </c>
      <c r="P173" s="16"/>
      <c r="Q173" s="16"/>
      <c r="R173" s="16">
        <f t="shared" si="2"/>
        <v>0</v>
      </c>
      <c r="S173" t="s">
        <v>23</v>
      </c>
      <c r="T173" t="s">
        <v>24</v>
      </c>
      <c r="U173">
        <v>2041</v>
      </c>
      <c r="V173">
        <v>3041</v>
      </c>
      <c r="W173" t="s">
        <v>76</v>
      </c>
      <c r="X173" t="s">
        <v>26</v>
      </c>
      <c r="Y173">
        <v>32</v>
      </c>
    </row>
    <row r="174" spans="5:25">
      <c r="E174">
        <v>1173</v>
      </c>
      <c r="F174" t="s">
        <v>20</v>
      </c>
      <c r="H174" t="s">
        <v>74</v>
      </c>
      <c r="I174" t="s">
        <v>77</v>
      </c>
      <c r="J174" s="15">
        <v>44997</v>
      </c>
      <c r="M174" s="16">
        <v>960</v>
      </c>
      <c r="N174" s="16">
        <v>1600</v>
      </c>
      <c r="O174">
        <v>1</v>
      </c>
      <c r="P174" s="16"/>
      <c r="Q174" s="16"/>
      <c r="R174" s="16">
        <f t="shared" si="2"/>
        <v>0</v>
      </c>
      <c r="S174" t="s">
        <v>28</v>
      </c>
      <c r="T174" t="s">
        <v>29</v>
      </c>
      <c r="U174">
        <v>2042</v>
      </c>
      <c r="V174">
        <v>3042</v>
      </c>
      <c r="W174" t="s">
        <v>78</v>
      </c>
      <c r="X174" t="s">
        <v>31</v>
      </c>
      <c r="Y174">
        <v>29</v>
      </c>
    </row>
    <row r="175" spans="5:25">
      <c r="E175">
        <v>1174</v>
      </c>
      <c r="F175" t="s">
        <v>32</v>
      </c>
      <c r="H175" t="s">
        <v>79</v>
      </c>
      <c r="I175" t="s">
        <v>80</v>
      </c>
      <c r="J175" s="15">
        <v>44998</v>
      </c>
      <c r="M175" s="16">
        <v>1292</v>
      </c>
      <c r="N175" s="16">
        <v>1900</v>
      </c>
      <c r="O175">
        <v>3</v>
      </c>
      <c r="P175" s="16"/>
      <c r="Q175" s="16"/>
      <c r="R175" s="16">
        <f t="shared" si="2"/>
        <v>0</v>
      </c>
      <c r="S175" t="s">
        <v>23</v>
      </c>
      <c r="T175" t="s">
        <v>35</v>
      </c>
      <c r="U175">
        <v>2043</v>
      </c>
      <c r="V175">
        <v>3043</v>
      </c>
      <c r="W175" t="s">
        <v>81</v>
      </c>
      <c r="X175" t="s">
        <v>26</v>
      </c>
      <c r="Y175">
        <v>21</v>
      </c>
    </row>
    <row r="176" spans="5:25">
      <c r="E176">
        <v>1175</v>
      </c>
      <c r="F176" t="s">
        <v>32</v>
      </c>
      <c r="H176" t="s">
        <v>79</v>
      </c>
      <c r="I176" t="s">
        <v>82</v>
      </c>
      <c r="J176" s="15">
        <v>44999</v>
      </c>
      <c r="M176" s="16">
        <v>1496</v>
      </c>
      <c r="N176" s="16">
        <v>2200</v>
      </c>
      <c r="O176">
        <v>1</v>
      </c>
      <c r="P176" s="16"/>
      <c r="Q176" s="16"/>
      <c r="R176" s="16">
        <f t="shared" si="2"/>
        <v>0</v>
      </c>
      <c r="S176" t="s">
        <v>23</v>
      </c>
      <c r="T176" t="s">
        <v>24</v>
      </c>
      <c r="U176">
        <v>2044</v>
      </c>
      <c r="V176">
        <v>3044</v>
      </c>
      <c r="W176" t="s">
        <v>83</v>
      </c>
      <c r="X176" t="s">
        <v>31</v>
      </c>
      <c r="Y176">
        <v>19</v>
      </c>
    </row>
    <row r="177" spans="5:25">
      <c r="E177">
        <v>1176</v>
      </c>
      <c r="F177" t="s">
        <v>32</v>
      </c>
      <c r="H177" t="s">
        <v>79</v>
      </c>
      <c r="I177" t="s">
        <v>80</v>
      </c>
      <c r="J177" s="15">
        <v>44605</v>
      </c>
      <c r="M177" s="16">
        <v>1292</v>
      </c>
      <c r="N177" s="16">
        <v>1900</v>
      </c>
      <c r="O177">
        <v>3</v>
      </c>
      <c r="P177" s="16"/>
      <c r="Q177" s="16"/>
      <c r="R177" s="16">
        <f t="shared" si="2"/>
        <v>0</v>
      </c>
      <c r="S177" t="s">
        <v>23</v>
      </c>
      <c r="T177" t="s">
        <v>35</v>
      </c>
      <c r="U177">
        <v>2043</v>
      </c>
      <c r="V177">
        <v>3043</v>
      </c>
      <c r="W177" t="s">
        <v>81</v>
      </c>
      <c r="X177" t="s">
        <v>26</v>
      </c>
      <c r="Y177">
        <v>21</v>
      </c>
    </row>
    <row r="178" spans="5:25">
      <c r="E178">
        <v>1177</v>
      </c>
      <c r="F178" t="s">
        <v>32</v>
      </c>
      <c r="H178" t="s">
        <v>79</v>
      </c>
      <c r="I178" t="s">
        <v>82</v>
      </c>
      <c r="J178" s="15">
        <v>44606</v>
      </c>
      <c r="M178" s="16">
        <v>1496</v>
      </c>
      <c r="N178" s="16">
        <v>2200</v>
      </c>
      <c r="O178">
        <v>1</v>
      </c>
      <c r="P178" s="16"/>
      <c r="Q178" s="16"/>
      <c r="R178" s="16">
        <f t="shared" si="2"/>
        <v>0</v>
      </c>
      <c r="S178" t="s">
        <v>23</v>
      </c>
      <c r="T178" t="s">
        <v>24</v>
      </c>
      <c r="U178">
        <v>2044</v>
      </c>
      <c r="V178">
        <v>3044</v>
      </c>
      <c r="W178" t="s">
        <v>83</v>
      </c>
      <c r="X178" t="s">
        <v>31</v>
      </c>
      <c r="Y178">
        <v>19</v>
      </c>
    </row>
    <row r="179" spans="5:25">
      <c r="E179">
        <v>1178</v>
      </c>
      <c r="F179" t="s">
        <v>40</v>
      </c>
      <c r="H179" t="s">
        <v>84</v>
      </c>
      <c r="I179" t="s">
        <v>85</v>
      </c>
      <c r="J179" s="15">
        <v>44607</v>
      </c>
      <c r="M179" s="16">
        <v>1340</v>
      </c>
      <c r="N179" s="16">
        <v>2000</v>
      </c>
      <c r="O179">
        <v>2</v>
      </c>
      <c r="P179" s="16"/>
      <c r="Q179" s="16"/>
      <c r="R179" s="16">
        <f t="shared" si="2"/>
        <v>0</v>
      </c>
      <c r="S179" t="s">
        <v>28</v>
      </c>
      <c r="T179" t="s">
        <v>29</v>
      </c>
      <c r="U179">
        <v>2045</v>
      </c>
      <c r="V179">
        <v>3045</v>
      </c>
      <c r="W179" t="s">
        <v>86</v>
      </c>
      <c r="X179" t="s">
        <v>26</v>
      </c>
      <c r="Y179">
        <v>36</v>
      </c>
    </row>
    <row r="180" spans="5:25">
      <c r="E180">
        <v>1179</v>
      </c>
      <c r="F180" t="s">
        <v>40</v>
      </c>
      <c r="H180" t="s">
        <v>84</v>
      </c>
      <c r="I180" t="s">
        <v>87</v>
      </c>
      <c r="J180" s="15">
        <v>44608</v>
      </c>
      <c r="M180" s="16">
        <v>1541</v>
      </c>
      <c r="N180" s="16">
        <v>2300</v>
      </c>
      <c r="O180">
        <v>1</v>
      </c>
      <c r="P180" s="16"/>
      <c r="Q180" s="16"/>
      <c r="R180" s="16">
        <f t="shared" si="2"/>
        <v>0</v>
      </c>
      <c r="S180" t="s">
        <v>23</v>
      </c>
      <c r="T180" t="s">
        <v>24</v>
      </c>
      <c r="U180">
        <v>2046</v>
      </c>
      <c r="V180">
        <v>3046</v>
      </c>
      <c r="W180" t="s">
        <v>88</v>
      </c>
      <c r="X180" t="s">
        <v>31</v>
      </c>
      <c r="Y180">
        <v>34</v>
      </c>
    </row>
    <row r="181" spans="5:25">
      <c r="E181">
        <v>1180</v>
      </c>
      <c r="F181" t="s">
        <v>20</v>
      </c>
      <c r="H181" t="s">
        <v>89</v>
      </c>
      <c r="I181" t="s">
        <v>90</v>
      </c>
      <c r="J181" s="15">
        <v>44609</v>
      </c>
      <c r="M181" s="16">
        <v>2250</v>
      </c>
      <c r="N181" s="16">
        <v>3000</v>
      </c>
      <c r="O181">
        <v>2</v>
      </c>
      <c r="P181" s="16"/>
      <c r="Q181" s="16"/>
      <c r="R181" s="16">
        <f t="shared" si="2"/>
        <v>0</v>
      </c>
      <c r="S181" t="s">
        <v>28</v>
      </c>
      <c r="T181" t="s">
        <v>24</v>
      </c>
      <c r="U181">
        <v>2047</v>
      </c>
      <c r="V181">
        <v>3047</v>
      </c>
      <c r="W181" t="s">
        <v>91</v>
      </c>
      <c r="X181" t="s">
        <v>26</v>
      </c>
      <c r="Y181">
        <v>40</v>
      </c>
    </row>
    <row r="182" spans="5:25">
      <c r="E182">
        <v>1181</v>
      </c>
      <c r="F182" t="s">
        <v>20</v>
      </c>
      <c r="H182" t="s">
        <v>89</v>
      </c>
      <c r="I182" t="s">
        <v>92</v>
      </c>
      <c r="J182" s="15">
        <v>44610</v>
      </c>
      <c r="M182" s="16">
        <v>2625</v>
      </c>
      <c r="N182" s="16">
        <v>3500</v>
      </c>
      <c r="O182">
        <v>1</v>
      </c>
      <c r="P182" s="16"/>
      <c r="Q182" s="16"/>
      <c r="R182" s="16">
        <f t="shared" si="2"/>
        <v>0</v>
      </c>
      <c r="S182" t="s">
        <v>23</v>
      </c>
      <c r="T182" t="s">
        <v>29</v>
      </c>
      <c r="U182">
        <v>2048</v>
      </c>
      <c r="V182">
        <v>3048</v>
      </c>
      <c r="W182" t="s">
        <v>93</v>
      </c>
      <c r="X182" t="s">
        <v>31</v>
      </c>
      <c r="Y182">
        <v>38</v>
      </c>
    </row>
    <row r="183" spans="5:25">
      <c r="E183">
        <v>1182</v>
      </c>
      <c r="F183" t="s">
        <v>94</v>
      </c>
      <c r="H183" t="s">
        <v>95</v>
      </c>
      <c r="I183" t="s">
        <v>96</v>
      </c>
      <c r="J183" s="15">
        <v>44593</v>
      </c>
      <c r="M183" s="16">
        <v>1460</v>
      </c>
      <c r="N183" s="16">
        <v>2000</v>
      </c>
      <c r="O183">
        <v>2</v>
      </c>
      <c r="P183" s="16"/>
      <c r="Q183" s="16"/>
      <c r="R183" s="16">
        <f t="shared" si="2"/>
        <v>0</v>
      </c>
      <c r="S183" t="s">
        <v>23</v>
      </c>
      <c r="T183" t="s">
        <v>24</v>
      </c>
      <c r="U183">
        <v>2061</v>
      </c>
      <c r="V183">
        <v>3061</v>
      </c>
      <c r="W183" t="s">
        <v>97</v>
      </c>
      <c r="X183" t="s">
        <v>26</v>
      </c>
      <c r="Y183">
        <v>35</v>
      </c>
    </row>
    <row r="184" spans="5:25">
      <c r="E184">
        <v>1183</v>
      </c>
      <c r="F184" t="s">
        <v>94</v>
      </c>
      <c r="H184" t="s">
        <v>95</v>
      </c>
      <c r="I184" t="s">
        <v>98</v>
      </c>
      <c r="J184" s="15">
        <v>44594</v>
      </c>
      <c r="M184" s="16">
        <v>1825</v>
      </c>
      <c r="N184" s="16">
        <v>2500</v>
      </c>
      <c r="O184">
        <v>1</v>
      </c>
      <c r="P184" s="16"/>
      <c r="Q184" s="16"/>
      <c r="R184" s="16">
        <f t="shared" si="2"/>
        <v>0</v>
      </c>
      <c r="S184" t="s">
        <v>28</v>
      </c>
      <c r="T184" t="s">
        <v>29</v>
      </c>
      <c r="U184">
        <v>2062</v>
      </c>
      <c r="V184">
        <v>3062</v>
      </c>
      <c r="W184" t="s">
        <v>99</v>
      </c>
      <c r="X184" t="s">
        <v>31</v>
      </c>
      <c r="Y184">
        <v>33</v>
      </c>
    </row>
    <row r="185" spans="5:25">
      <c r="E185">
        <v>1184</v>
      </c>
      <c r="F185" t="s">
        <v>32</v>
      </c>
      <c r="H185" t="s">
        <v>100</v>
      </c>
      <c r="I185" t="s">
        <v>101</v>
      </c>
      <c r="J185" s="15">
        <v>44595</v>
      </c>
      <c r="M185" s="16">
        <v>1105</v>
      </c>
      <c r="N185" s="16">
        <v>1700</v>
      </c>
      <c r="O185">
        <v>3</v>
      </c>
      <c r="P185" s="16"/>
      <c r="Q185" s="16"/>
      <c r="R185" s="16">
        <f t="shared" si="2"/>
        <v>0</v>
      </c>
      <c r="S185" t="s">
        <v>23</v>
      </c>
      <c r="T185" t="s">
        <v>35</v>
      </c>
      <c r="U185">
        <v>2063</v>
      </c>
      <c r="V185">
        <v>3063</v>
      </c>
      <c r="W185" t="s">
        <v>102</v>
      </c>
      <c r="X185" t="s">
        <v>26</v>
      </c>
      <c r="Y185">
        <v>22</v>
      </c>
    </row>
    <row r="186" spans="5:25">
      <c r="E186">
        <v>1185</v>
      </c>
      <c r="F186" t="s">
        <v>32</v>
      </c>
      <c r="H186" t="s">
        <v>100</v>
      </c>
      <c r="I186" t="s">
        <v>103</v>
      </c>
      <c r="J186" s="15">
        <v>44596</v>
      </c>
      <c r="M186" s="16">
        <v>1365</v>
      </c>
      <c r="N186" s="16">
        <v>2100</v>
      </c>
      <c r="O186">
        <v>1</v>
      </c>
      <c r="P186" s="16"/>
      <c r="Q186" s="16"/>
      <c r="R186" s="16">
        <f t="shared" si="2"/>
        <v>0</v>
      </c>
      <c r="S186" t="s">
        <v>23</v>
      </c>
      <c r="T186" t="s">
        <v>24</v>
      </c>
      <c r="U186">
        <v>2064</v>
      </c>
      <c r="V186">
        <v>3064</v>
      </c>
      <c r="W186" t="s">
        <v>104</v>
      </c>
      <c r="X186" t="s">
        <v>31</v>
      </c>
      <c r="Y186">
        <v>20</v>
      </c>
    </row>
    <row r="187" spans="5:25">
      <c r="E187">
        <v>1186</v>
      </c>
      <c r="F187" t="s">
        <v>40</v>
      </c>
      <c r="H187" t="s">
        <v>105</v>
      </c>
      <c r="I187" t="s">
        <v>106</v>
      </c>
      <c r="J187" s="15">
        <v>44597</v>
      </c>
      <c r="M187" s="16">
        <v>1035</v>
      </c>
      <c r="N187" s="16">
        <v>1500</v>
      </c>
      <c r="O187">
        <v>2</v>
      </c>
      <c r="P187" s="16"/>
      <c r="Q187" s="16"/>
      <c r="R187" s="16">
        <f t="shared" si="2"/>
        <v>0</v>
      </c>
      <c r="S187" t="s">
        <v>28</v>
      </c>
      <c r="T187" t="s">
        <v>29</v>
      </c>
      <c r="U187">
        <v>2065</v>
      </c>
      <c r="V187">
        <v>3065</v>
      </c>
      <c r="W187" t="s">
        <v>107</v>
      </c>
      <c r="X187" t="s">
        <v>26</v>
      </c>
      <c r="Y187">
        <v>30</v>
      </c>
    </row>
    <row r="188" spans="5:25">
      <c r="E188">
        <v>1187</v>
      </c>
      <c r="F188" t="s">
        <v>40</v>
      </c>
      <c r="H188" t="s">
        <v>105</v>
      </c>
      <c r="I188" t="s">
        <v>108</v>
      </c>
      <c r="J188" s="15">
        <v>44598</v>
      </c>
      <c r="M188" s="16">
        <v>1242</v>
      </c>
      <c r="N188" s="16">
        <v>1800</v>
      </c>
      <c r="O188">
        <v>1</v>
      </c>
      <c r="P188" s="16"/>
      <c r="Q188" s="16"/>
      <c r="R188" s="16">
        <f t="shared" si="2"/>
        <v>0</v>
      </c>
      <c r="S188" t="s">
        <v>23</v>
      </c>
      <c r="T188" t="s">
        <v>24</v>
      </c>
      <c r="U188">
        <v>2066</v>
      </c>
      <c r="V188">
        <v>3066</v>
      </c>
      <c r="W188" t="s">
        <v>109</v>
      </c>
      <c r="X188" t="s">
        <v>31</v>
      </c>
      <c r="Y188">
        <v>28</v>
      </c>
    </row>
    <row r="189" spans="5:25">
      <c r="E189">
        <v>1188</v>
      </c>
      <c r="F189" t="s">
        <v>94</v>
      </c>
      <c r="H189" t="s">
        <v>110</v>
      </c>
      <c r="I189" t="s">
        <v>111</v>
      </c>
      <c r="J189" s="15">
        <v>44599</v>
      </c>
      <c r="M189" s="16">
        <v>2080</v>
      </c>
      <c r="N189" s="16">
        <v>3200</v>
      </c>
      <c r="O189">
        <v>2</v>
      </c>
      <c r="P189" s="16"/>
      <c r="Q189" s="16"/>
      <c r="R189" s="16">
        <f t="shared" si="2"/>
        <v>0</v>
      </c>
      <c r="S189" t="s">
        <v>28</v>
      </c>
      <c r="T189" t="s">
        <v>24</v>
      </c>
      <c r="U189">
        <v>2067</v>
      </c>
      <c r="V189">
        <v>3067</v>
      </c>
      <c r="W189" t="s">
        <v>91</v>
      </c>
      <c r="X189" t="s">
        <v>26</v>
      </c>
      <c r="Y189">
        <v>42</v>
      </c>
    </row>
    <row r="190" spans="5:25">
      <c r="E190">
        <v>1189</v>
      </c>
      <c r="F190" t="s">
        <v>94</v>
      </c>
      <c r="H190" t="s">
        <v>110</v>
      </c>
      <c r="I190" t="s">
        <v>112</v>
      </c>
      <c r="J190" s="15">
        <v>44600</v>
      </c>
      <c r="M190" s="16">
        <v>2405</v>
      </c>
      <c r="N190" s="16">
        <v>3700</v>
      </c>
      <c r="O190">
        <v>1</v>
      </c>
      <c r="P190" s="16"/>
      <c r="Q190" s="16"/>
      <c r="R190" s="16">
        <f t="shared" si="2"/>
        <v>0</v>
      </c>
      <c r="S190" t="s">
        <v>23</v>
      </c>
      <c r="T190" t="s">
        <v>29</v>
      </c>
      <c r="U190">
        <v>2068</v>
      </c>
      <c r="V190">
        <v>3068</v>
      </c>
      <c r="W190" t="s">
        <v>93</v>
      </c>
      <c r="X190" t="s">
        <v>31</v>
      </c>
      <c r="Y190">
        <v>40</v>
      </c>
    </row>
    <row r="191" spans="5:25">
      <c r="E191">
        <v>1190</v>
      </c>
      <c r="F191" t="s">
        <v>20</v>
      </c>
      <c r="H191" t="s">
        <v>21</v>
      </c>
      <c r="I191" t="s">
        <v>22</v>
      </c>
      <c r="J191" s="15">
        <v>44593</v>
      </c>
      <c r="M191" s="16">
        <v>840</v>
      </c>
      <c r="N191" s="16">
        <v>1200</v>
      </c>
      <c r="O191">
        <v>2</v>
      </c>
      <c r="P191" s="16"/>
      <c r="Q191" s="16"/>
      <c r="R191" s="16">
        <f t="shared" si="2"/>
        <v>0</v>
      </c>
      <c r="S191" t="s">
        <v>23</v>
      </c>
      <c r="T191" t="s">
        <v>24</v>
      </c>
      <c r="U191">
        <v>2001</v>
      </c>
      <c r="V191">
        <v>3001</v>
      </c>
      <c r="W191" t="s">
        <v>25</v>
      </c>
      <c r="X191" t="s">
        <v>26</v>
      </c>
      <c r="Y191">
        <v>25</v>
      </c>
    </row>
    <row r="192" spans="5:25">
      <c r="E192">
        <v>1191</v>
      </c>
      <c r="F192" t="s">
        <v>20</v>
      </c>
      <c r="H192" t="s">
        <v>21</v>
      </c>
      <c r="I192" t="s">
        <v>27</v>
      </c>
      <c r="J192" s="15">
        <v>44594</v>
      </c>
      <c r="M192" s="16">
        <v>1050</v>
      </c>
      <c r="N192" s="16">
        <v>1500</v>
      </c>
      <c r="O192">
        <v>1</v>
      </c>
      <c r="P192" s="16"/>
      <c r="Q192" s="16"/>
      <c r="R192" s="16">
        <f t="shared" si="2"/>
        <v>0</v>
      </c>
      <c r="S192" t="s">
        <v>28</v>
      </c>
      <c r="T192" t="s">
        <v>29</v>
      </c>
      <c r="U192">
        <v>2002</v>
      </c>
      <c r="V192">
        <v>3002</v>
      </c>
      <c r="W192" t="s">
        <v>30</v>
      </c>
      <c r="X192" t="s">
        <v>31</v>
      </c>
      <c r="Y192">
        <v>22</v>
      </c>
    </row>
    <row r="193" spans="5:25">
      <c r="E193">
        <v>1192</v>
      </c>
      <c r="F193" t="s">
        <v>32</v>
      </c>
      <c r="H193" t="s">
        <v>33</v>
      </c>
      <c r="I193" t="s">
        <v>34</v>
      </c>
      <c r="J193" s="15">
        <v>44595</v>
      </c>
      <c r="M193" s="16">
        <v>1260</v>
      </c>
      <c r="N193" s="16">
        <v>1800</v>
      </c>
      <c r="O193">
        <v>3</v>
      </c>
      <c r="P193" s="16"/>
      <c r="Q193" s="16"/>
      <c r="R193" s="16">
        <f t="shared" si="2"/>
        <v>0</v>
      </c>
      <c r="S193" t="s">
        <v>23</v>
      </c>
      <c r="T193" t="s">
        <v>35</v>
      </c>
      <c r="U193">
        <v>2003</v>
      </c>
      <c r="V193">
        <v>3003</v>
      </c>
      <c r="W193" t="s">
        <v>36</v>
      </c>
      <c r="X193" t="s">
        <v>26</v>
      </c>
      <c r="Y193">
        <v>18</v>
      </c>
    </row>
    <row r="194" spans="5:25">
      <c r="E194">
        <v>1193</v>
      </c>
      <c r="F194" t="s">
        <v>32</v>
      </c>
      <c r="H194" t="s">
        <v>33</v>
      </c>
      <c r="I194" t="s">
        <v>38</v>
      </c>
      <c r="J194" s="15">
        <v>44596</v>
      </c>
      <c r="M194" s="16">
        <v>1470</v>
      </c>
      <c r="N194" s="16">
        <v>2100</v>
      </c>
      <c r="O194">
        <v>1</v>
      </c>
      <c r="P194" s="16"/>
      <c r="Q194" s="16"/>
      <c r="R194" s="16">
        <f t="shared" si="2"/>
        <v>0</v>
      </c>
      <c r="S194" t="s">
        <v>23</v>
      </c>
      <c r="T194" t="s">
        <v>24</v>
      </c>
      <c r="U194">
        <v>2004</v>
      </c>
      <c r="V194">
        <v>3004</v>
      </c>
      <c r="W194" t="s">
        <v>39</v>
      </c>
      <c r="X194" t="s">
        <v>31</v>
      </c>
      <c r="Y194">
        <v>16</v>
      </c>
    </row>
    <row r="195" spans="5:25">
      <c r="E195">
        <v>1194</v>
      </c>
      <c r="F195" t="s">
        <v>40</v>
      </c>
      <c r="H195" t="s">
        <v>41</v>
      </c>
      <c r="I195" t="s">
        <v>42</v>
      </c>
      <c r="J195" s="15">
        <v>44597</v>
      </c>
      <c r="M195" s="16">
        <v>897</v>
      </c>
      <c r="N195" s="16">
        <v>1300</v>
      </c>
      <c r="O195">
        <v>2</v>
      </c>
      <c r="P195" s="16"/>
      <c r="Q195" s="16"/>
      <c r="R195" s="16">
        <f t="shared" ref="R195:R246" si="3">P195+Q195</f>
        <v>0</v>
      </c>
      <c r="S195" t="s">
        <v>28</v>
      </c>
      <c r="T195" t="s">
        <v>29</v>
      </c>
      <c r="U195">
        <v>2005</v>
      </c>
      <c r="V195">
        <v>3005</v>
      </c>
      <c r="W195" t="s">
        <v>43</v>
      </c>
      <c r="X195" t="s">
        <v>26</v>
      </c>
      <c r="Y195">
        <v>27</v>
      </c>
    </row>
    <row r="196" spans="5:25">
      <c r="E196">
        <v>1195</v>
      </c>
      <c r="F196" t="s">
        <v>40</v>
      </c>
      <c r="H196" t="s">
        <v>41</v>
      </c>
      <c r="I196" t="s">
        <v>44</v>
      </c>
      <c r="J196" s="15">
        <v>44598</v>
      </c>
      <c r="M196" s="16">
        <v>1104</v>
      </c>
      <c r="N196" s="16">
        <v>1600</v>
      </c>
      <c r="O196">
        <v>1</v>
      </c>
      <c r="P196" s="16"/>
      <c r="Q196" s="16"/>
      <c r="R196" s="16">
        <f t="shared" si="3"/>
        <v>0</v>
      </c>
      <c r="S196" t="s">
        <v>23</v>
      </c>
      <c r="T196" t="s">
        <v>24</v>
      </c>
      <c r="U196">
        <v>2006</v>
      </c>
      <c r="V196">
        <v>3006</v>
      </c>
      <c r="W196" t="s">
        <v>45</v>
      </c>
      <c r="X196" t="s">
        <v>31</v>
      </c>
      <c r="Y196">
        <v>24</v>
      </c>
    </row>
    <row r="197" spans="5:25">
      <c r="E197">
        <v>1196</v>
      </c>
      <c r="F197" t="s">
        <v>20</v>
      </c>
      <c r="H197" t="s">
        <v>46</v>
      </c>
      <c r="I197" t="s">
        <v>47</v>
      </c>
      <c r="J197" s="15">
        <v>44599</v>
      </c>
      <c r="M197" s="16">
        <v>1496</v>
      </c>
      <c r="N197" s="16">
        <v>2200</v>
      </c>
      <c r="O197">
        <v>2</v>
      </c>
      <c r="P197" s="16"/>
      <c r="Q197" s="16"/>
      <c r="R197" s="16">
        <f t="shared" si="3"/>
        <v>0</v>
      </c>
      <c r="S197" t="s">
        <v>28</v>
      </c>
      <c r="T197" t="s">
        <v>24</v>
      </c>
      <c r="U197">
        <v>2007</v>
      </c>
      <c r="V197">
        <v>3007</v>
      </c>
      <c r="W197" t="s">
        <v>48</v>
      </c>
      <c r="X197" t="s">
        <v>26</v>
      </c>
      <c r="Y197">
        <v>29</v>
      </c>
    </row>
    <row r="198" spans="5:25">
      <c r="E198">
        <v>1197</v>
      </c>
      <c r="F198" t="s">
        <v>20</v>
      </c>
      <c r="H198" t="s">
        <v>46</v>
      </c>
      <c r="I198" t="s">
        <v>49</v>
      </c>
      <c r="J198" s="15">
        <v>44600</v>
      </c>
      <c r="M198" s="16">
        <v>1700</v>
      </c>
      <c r="N198" s="16">
        <v>2500</v>
      </c>
      <c r="O198">
        <v>1</v>
      </c>
      <c r="P198" s="16"/>
      <c r="Q198" s="16"/>
      <c r="R198" s="16">
        <f t="shared" si="3"/>
        <v>0</v>
      </c>
      <c r="S198" t="s">
        <v>23</v>
      </c>
      <c r="T198" t="s">
        <v>29</v>
      </c>
      <c r="U198">
        <v>2008</v>
      </c>
      <c r="V198">
        <v>3008</v>
      </c>
      <c r="W198" t="s">
        <v>50</v>
      </c>
      <c r="X198" t="s">
        <v>31</v>
      </c>
      <c r="Y198">
        <v>27</v>
      </c>
    </row>
    <row r="199" spans="5:25">
      <c r="E199">
        <v>1198</v>
      </c>
      <c r="F199" t="s">
        <v>20</v>
      </c>
      <c r="H199" t="s">
        <v>46</v>
      </c>
      <c r="I199" t="s">
        <v>47</v>
      </c>
      <c r="J199" s="15">
        <v>44599</v>
      </c>
      <c r="M199" s="16">
        <v>1496</v>
      </c>
      <c r="N199" s="16">
        <v>2200</v>
      </c>
      <c r="O199">
        <v>2</v>
      </c>
      <c r="P199" s="16"/>
      <c r="Q199" s="16"/>
      <c r="R199" s="16">
        <f t="shared" si="3"/>
        <v>0</v>
      </c>
      <c r="S199" t="s">
        <v>28</v>
      </c>
      <c r="T199" t="s">
        <v>24</v>
      </c>
      <c r="U199">
        <v>2007</v>
      </c>
      <c r="V199">
        <v>3007</v>
      </c>
      <c r="W199" t="s">
        <v>48</v>
      </c>
      <c r="X199" t="s">
        <v>26</v>
      </c>
      <c r="Y199">
        <v>29</v>
      </c>
    </row>
    <row r="200" spans="5:25">
      <c r="E200">
        <v>1199</v>
      </c>
      <c r="F200" t="s">
        <v>20</v>
      </c>
      <c r="H200" t="s">
        <v>46</v>
      </c>
      <c r="I200" t="s">
        <v>49</v>
      </c>
      <c r="J200" s="15">
        <v>44600</v>
      </c>
      <c r="M200" s="16">
        <v>1700</v>
      </c>
      <c r="N200" s="16">
        <v>2500</v>
      </c>
      <c r="O200">
        <v>1</v>
      </c>
      <c r="P200" s="16"/>
      <c r="Q200" s="16"/>
      <c r="R200" s="16">
        <f t="shared" si="3"/>
        <v>0</v>
      </c>
      <c r="S200" t="s">
        <v>23</v>
      </c>
      <c r="T200" t="s">
        <v>29</v>
      </c>
      <c r="U200">
        <v>2008</v>
      </c>
      <c r="V200">
        <v>3008</v>
      </c>
      <c r="W200" t="s">
        <v>50</v>
      </c>
      <c r="X200" t="s">
        <v>31</v>
      </c>
      <c r="Y200">
        <v>27</v>
      </c>
    </row>
    <row r="201" spans="5:25">
      <c r="E201">
        <v>1200</v>
      </c>
      <c r="F201" t="s">
        <v>20</v>
      </c>
      <c r="H201" t="s">
        <v>51</v>
      </c>
      <c r="I201" t="s">
        <v>52</v>
      </c>
      <c r="J201" s="15">
        <v>44613</v>
      </c>
      <c r="M201" s="16">
        <v>737</v>
      </c>
      <c r="N201" s="16">
        <v>1100</v>
      </c>
      <c r="O201">
        <v>2</v>
      </c>
      <c r="P201" s="16"/>
      <c r="Q201" s="16"/>
      <c r="R201" s="16">
        <f t="shared" si="3"/>
        <v>0</v>
      </c>
      <c r="S201" t="s">
        <v>23</v>
      </c>
      <c r="T201" t="s">
        <v>24</v>
      </c>
      <c r="U201">
        <v>2021</v>
      </c>
      <c r="V201">
        <v>3021</v>
      </c>
      <c r="W201" t="s">
        <v>53</v>
      </c>
      <c r="X201" t="s">
        <v>26</v>
      </c>
      <c r="Y201">
        <v>24</v>
      </c>
    </row>
    <row r="202" spans="5:25">
      <c r="E202">
        <v>1201</v>
      </c>
      <c r="F202" t="s">
        <v>20</v>
      </c>
      <c r="H202" t="s">
        <v>51</v>
      </c>
      <c r="I202" t="s">
        <v>54</v>
      </c>
      <c r="J202" s="15">
        <v>44614</v>
      </c>
      <c r="M202" s="16">
        <v>938</v>
      </c>
      <c r="N202" s="16">
        <v>1400</v>
      </c>
      <c r="O202">
        <v>1</v>
      </c>
      <c r="P202" s="16"/>
      <c r="Q202" s="16"/>
      <c r="R202" s="16">
        <f t="shared" si="3"/>
        <v>0</v>
      </c>
      <c r="S202" t="s">
        <v>28</v>
      </c>
      <c r="T202" t="s">
        <v>29</v>
      </c>
      <c r="U202">
        <v>2022</v>
      </c>
      <c r="V202">
        <v>3022</v>
      </c>
      <c r="W202" t="s">
        <v>55</v>
      </c>
      <c r="X202" t="s">
        <v>31</v>
      </c>
      <c r="Y202">
        <v>21</v>
      </c>
    </row>
    <row r="203" spans="5:25">
      <c r="E203">
        <v>1202</v>
      </c>
      <c r="F203" t="s">
        <v>32</v>
      </c>
      <c r="H203" t="s">
        <v>57</v>
      </c>
      <c r="I203" t="s">
        <v>58</v>
      </c>
      <c r="J203" s="15">
        <v>44615</v>
      </c>
      <c r="M203" s="16">
        <v>1190</v>
      </c>
      <c r="N203" s="16">
        <v>1700</v>
      </c>
      <c r="O203">
        <v>3</v>
      </c>
      <c r="P203" s="16"/>
      <c r="Q203" s="16"/>
      <c r="R203" s="16">
        <f t="shared" si="3"/>
        <v>0</v>
      </c>
      <c r="S203" t="s">
        <v>23</v>
      </c>
      <c r="T203" t="s">
        <v>35</v>
      </c>
      <c r="U203">
        <v>2023</v>
      </c>
      <c r="V203">
        <v>3023</v>
      </c>
      <c r="W203" t="s">
        <v>59</v>
      </c>
      <c r="X203" t="s">
        <v>26</v>
      </c>
      <c r="Y203">
        <v>20</v>
      </c>
    </row>
    <row r="204" spans="5:25">
      <c r="E204">
        <v>1203</v>
      </c>
      <c r="F204" t="s">
        <v>32</v>
      </c>
      <c r="H204" t="s">
        <v>57</v>
      </c>
      <c r="I204" t="s">
        <v>61</v>
      </c>
      <c r="J204" s="15">
        <v>44616</v>
      </c>
      <c r="M204" s="16">
        <v>1400</v>
      </c>
      <c r="N204" s="16">
        <v>2000</v>
      </c>
      <c r="O204">
        <v>1</v>
      </c>
      <c r="P204" s="16"/>
      <c r="Q204" s="16"/>
      <c r="R204" s="16">
        <f t="shared" si="3"/>
        <v>0</v>
      </c>
      <c r="S204" t="s">
        <v>23</v>
      </c>
      <c r="T204" t="s">
        <v>24</v>
      </c>
      <c r="U204">
        <v>2024</v>
      </c>
      <c r="V204">
        <v>3024</v>
      </c>
      <c r="W204" t="s">
        <v>62</v>
      </c>
      <c r="X204" t="s">
        <v>31</v>
      </c>
      <c r="Y204">
        <v>18</v>
      </c>
    </row>
    <row r="205" spans="5:25">
      <c r="E205">
        <v>1204</v>
      </c>
      <c r="F205" t="s">
        <v>40</v>
      </c>
      <c r="H205" t="s">
        <v>64</v>
      </c>
      <c r="I205" t="s">
        <v>65</v>
      </c>
      <c r="J205" s="15">
        <v>44617</v>
      </c>
      <c r="M205" s="16">
        <v>975</v>
      </c>
      <c r="N205" s="16">
        <v>1500</v>
      </c>
      <c r="O205">
        <v>2</v>
      </c>
      <c r="P205" s="16"/>
      <c r="Q205" s="16"/>
      <c r="R205" s="16">
        <f t="shared" si="3"/>
        <v>0</v>
      </c>
      <c r="S205" t="s">
        <v>28</v>
      </c>
      <c r="T205" t="s">
        <v>29</v>
      </c>
      <c r="U205">
        <v>2025</v>
      </c>
      <c r="V205">
        <v>3025</v>
      </c>
      <c r="W205" t="s">
        <v>66</v>
      </c>
      <c r="X205" t="s">
        <v>26</v>
      </c>
      <c r="Y205">
        <v>28</v>
      </c>
    </row>
    <row r="206" spans="5:25">
      <c r="E206">
        <v>1205</v>
      </c>
      <c r="F206" t="s">
        <v>40</v>
      </c>
      <c r="H206" t="s">
        <v>64</v>
      </c>
      <c r="I206" t="s">
        <v>67</v>
      </c>
      <c r="J206" s="15">
        <v>44618</v>
      </c>
      <c r="M206" s="16">
        <v>1170</v>
      </c>
      <c r="N206" s="16">
        <v>1800</v>
      </c>
      <c r="O206">
        <v>1</v>
      </c>
      <c r="P206" s="16"/>
      <c r="Q206" s="16"/>
      <c r="R206" s="16">
        <f t="shared" si="3"/>
        <v>0</v>
      </c>
      <c r="S206" t="s">
        <v>23</v>
      </c>
      <c r="T206" t="s">
        <v>24</v>
      </c>
      <c r="U206">
        <v>2026</v>
      </c>
      <c r="V206">
        <v>3026</v>
      </c>
      <c r="W206" t="s">
        <v>68</v>
      </c>
      <c r="X206" t="s">
        <v>31</v>
      </c>
      <c r="Y206">
        <v>26</v>
      </c>
    </row>
    <row r="207" spans="5:25">
      <c r="E207">
        <v>1206</v>
      </c>
      <c r="F207" t="s">
        <v>20</v>
      </c>
      <c r="H207" t="s">
        <v>69</v>
      </c>
      <c r="I207" t="s">
        <v>70</v>
      </c>
      <c r="J207" s="15">
        <v>44619</v>
      </c>
      <c r="M207" s="16">
        <v>1656</v>
      </c>
      <c r="N207" s="16">
        <v>2300</v>
      </c>
      <c r="O207">
        <v>2</v>
      </c>
      <c r="P207" s="16"/>
      <c r="Q207" s="16"/>
      <c r="R207" s="16">
        <f t="shared" si="3"/>
        <v>0</v>
      </c>
      <c r="S207" t="s">
        <v>28</v>
      </c>
      <c r="T207" t="s">
        <v>24</v>
      </c>
      <c r="U207">
        <v>2027</v>
      </c>
      <c r="V207">
        <v>3027</v>
      </c>
      <c r="W207" t="s">
        <v>71</v>
      </c>
      <c r="X207" t="s">
        <v>26</v>
      </c>
      <c r="Y207">
        <v>30</v>
      </c>
    </row>
    <row r="208" spans="5:25">
      <c r="E208">
        <v>1207</v>
      </c>
      <c r="F208" t="s">
        <v>20</v>
      </c>
      <c r="H208" t="s">
        <v>69</v>
      </c>
      <c r="I208" t="s">
        <v>72</v>
      </c>
      <c r="J208" s="15">
        <v>44620</v>
      </c>
      <c r="M208" s="16">
        <v>1872</v>
      </c>
      <c r="N208" s="16">
        <v>2600</v>
      </c>
      <c r="O208">
        <v>1</v>
      </c>
      <c r="P208" s="16"/>
      <c r="Q208" s="16"/>
      <c r="R208" s="16">
        <f t="shared" si="3"/>
        <v>0</v>
      </c>
      <c r="S208" t="s">
        <v>23</v>
      </c>
      <c r="T208" t="s">
        <v>29</v>
      </c>
      <c r="U208">
        <v>2028</v>
      </c>
      <c r="V208">
        <v>3028</v>
      </c>
      <c r="W208" t="s">
        <v>73</v>
      </c>
      <c r="X208" t="s">
        <v>31</v>
      </c>
      <c r="Y208">
        <v>28</v>
      </c>
    </row>
    <row r="209" spans="5:25">
      <c r="E209">
        <v>1208</v>
      </c>
      <c r="F209" t="s">
        <v>20</v>
      </c>
      <c r="H209" t="s">
        <v>74</v>
      </c>
      <c r="I209" t="s">
        <v>75</v>
      </c>
      <c r="J209" s="15">
        <v>44603</v>
      </c>
      <c r="M209" s="16">
        <v>780</v>
      </c>
      <c r="N209" s="16">
        <v>1300</v>
      </c>
      <c r="O209">
        <v>2</v>
      </c>
      <c r="P209" s="16"/>
      <c r="Q209" s="16"/>
      <c r="R209" s="16">
        <f t="shared" si="3"/>
        <v>0</v>
      </c>
      <c r="S209" t="s">
        <v>23</v>
      </c>
      <c r="T209" t="s">
        <v>24</v>
      </c>
      <c r="U209">
        <v>2041</v>
      </c>
      <c r="V209">
        <v>3041</v>
      </c>
      <c r="W209" t="s">
        <v>76</v>
      </c>
      <c r="X209" t="s">
        <v>26</v>
      </c>
      <c r="Y209">
        <v>32</v>
      </c>
    </row>
    <row r="210" spans="5:25">
      <c r="E210">
        <v>1209</v>
      </c>
      <c r="F210" t="s">
        <v>20</v>
      </c>
      <c r="H210" t="s">
        <v>74</v>
      </c>
      <c r="I210" t="s">
        <v>77</v>
      </c>
      <c r="J210" s="15">
        <v>44604</v>
      </c>
      <c r="M210" s="16">
        <v>960</v>
      </c>
      <c r="N210" s="16">
        <v>1600</v>
      </c>
      <c r="O210">
        <v>1</v>
      </c>
      <c r="P210" s="16"/>
      <c r="Q210" s="16"/>
      <c r="R210" s="16">
        <f t="shared" si="3"/>
        <v>0</v>
      </c>
      <c r="S210" t="s">
        <v>28</v>
      </c>
      <c r="T210" t="s">
        <v>29</v>
      </c>
      <c r="U210">
        <v>2042</v>
      </c>
      <c r="V210">
        <v>3042</v>
      </c>
      <c r="W210" t="s">
        <v>78</v>
      </c>
      <c r="X210" t="s">
        <v>31</v>
      </c>
      <c r="Y210">
        <v>29</v>
      </c>
    </row>
    <row r="211" spans="5:25">
      <c r="E211">
        <v>1210</v>
      </c>
      <c r="F211" t="s">
        <v>32</v>
      </c>
      <c r="H211" t="s">
        <v>57</v>
      </c>
      <c r="I211" t="s">
        <v>58</v>
      </c>
      <c r="J211" s="15">
        <v>44643</v>
      </c>
      <c r="M211" s="16">
        <v>1190</v>
      </c>
      <c r="N211" s="16">
        <v>1700</v>
      </c>
      <c r="O211">
        <v>3</v>
      </c>
      <c r="P211" s="16"/>
      <c r="Q211" s="16"/>
      <c r="R211" s="16">
        <f t="shared" si="3"/>
        <v>0</v>
      </c>
      <c r="S211" t="s">
        <v>23</v>
      </c>
      <c r="T211" t="s">
        <v>35</v>
      </c>
      <c r="U211">
        <v>2023</v>
      </c>
      <c r="V211">
        <v>3023</v>
      </c>
      <c r="W211" t="s">
        <v>59</v>
      </c>
      <c r="X211" t="s">
        <v>26</v>
      </c>
      <c r="Y211">
        <v>20</v>
      </c>
    </row>
    <row r="212" spans="5:25">
      <c r="E212">
        <v>1211</v>
      </c>
      <c r="F212" t="s">
        <v>32</v>
      </c>
      <c r="H212" t="s">
        <v>57</v>
      </c>
      <c r="I212" t="s">
        <v>61</v>
      </c>
      <c r="J212" s="15">
        <v>44644</v>
      </c>
      <c r="M212" s="16">
        <v>1400</v>
      </c>
      <c r="N212" s="16">
        <v>2000</v>
      </c>
      <c r="O212">
        <v>1</v>
      </c>
      <c r="P212" s="16"/>
      <c r="Q212" s="16"/>
      <c r="R212" s="16">
        <f t="shared" si="3"/>
        <v>0</v>
      </c>
      <c r="S212" t="s">
        <v>23</v>
      </c>
      <c r="T212" t="s">
        <v>24</v>
      </c>
      <c r="U212">
        <v>2024</v>
      </c>
      <c r="V212">
        <v>3024</v>
      </c>
      <c r="W212" t="s">
        <v>62</v>
      </c>
      <c r="X212" t="s">
        <v>31</v>
      </c>
      <c r="Y212">
        <v>18</v>
      </c>
    </row>
    <row r="213" spans="5:25">
      <c r="E213">
        <v>1212</v>
      </c>
      <c r="F213" t="s">
        <v>40</v>
      </c>
      <c r="H213" t="s">
        <v>64</v>
      </c>
      <c r="I213" t="s">
        <v>65</v>
      </c>
      <c r="J213" s="15">
        <v>44645</v>
      </c>
      <c r="M213" s="16">
        <v>975</v>
      </c>
      <c r="N213" s="16">
        <v>1500</v>
      </c>
      <c r="O213">
        <v>2</v>
      </c>
      <c r="P213" s="16"/>
      <c r="Q213" s="16"/>
      <c r="R213" s="16">
        <f t="shared" si="3"/>
        <v>0</v>
      </c>
      <c r="S213" t="s">
        <v>28</v>
      </c>
      <c r="T213" t="s">
        <v>29</v>
      </c>
      <c r="U213">
        <v>2025</v>
      </c>
      <c r="V213">
        <v>3025</v>
      </c>
      <c r="W213" t="s">
        <v>66</v>
      </c>
      <c r="X213" t="s">
        <v>26</v>
      </c>
      <c r="Y213">
        <v>28</v>
      </c>
    </row>
    <row r="214" spans="5:25">
      <c r="E214">
        <v>1213</v>
      </c>
      <c r="F214" t="s">
        <v>40</v>
      </c>
      <c r="H214" t="s">
        <v>64</v>
      </c>
      <c r="I214" t="s">
        <v>67</v>
      </c>
      <c r="J214" s="15">
        <v>44646</v>
      </c>
      <c r="M214" s="16">
        <v>1170</v>
      </c>
      <c r="N214" s="16">
        <v>1800</v>
      </c>
      <c r="O214">
        <v>1</v>
      </c>
      <c r="P214" s="16"/>
      <c r="Q214" s="16"/>
      <c r="R214" s="16">
        <f t="shared" si="3"/>
        <v>0</v>
      </c>
      <c r="S214" t="s">
        <v>23</v>
      </c>
      <c r="T214" t="s">
        <v>24</v>
      </c>
      <c r="U214">
        <v>2026</v>
      </c>
      <c r="V214">
        <v>3026</v>
      </c>
      <c r="W214" t="s">
        <v>68</v>
      </c>
      <c r="X214" t="s">
        <v>31</v>
      </c>
      <c r="Y214">
        <v>26</v>
      </c>
    </row>
    <row r="215" spans="5:25">
      <c r="E215">
        <v>1214</v>
      </c>
      <c r="F215" t="s">
        <v>20</v>
      </c>
      <c r="H215" t="s">
        <v>69</v>
      </c>
      <c r="I215" t="s">
        <v>70</v>
      </c>
      <c r="J215" s="15">
        <v>44647</v>
      </c>
      <c r="M215" s="16">
        <v>1656</v>
      </c>
      <c r="N215" s="16">
        <v>2300</v>
      </c>
      <c r="O215">
        <v>2</v>
      </c>
      <c r="P215" s="16"/>
      <c r="Q215" s="16"/>
      <c r="R215" s="16">
        <f t="shared" si="3"/>
        <v>0</v>
      </c>
      <c r="S215" t="s">
        <v>28</v>
      </c>
      <c r="T215" t="s">
        <v>24</v>
      </c>
      <c r="U215">
        <v>2027</v>
      </c>
      <c r="V215">
        <v>3027</v>
      </c>
      <c r="W215" t="s">
        <v>71</v>
      </c>
      <c r="X215" t="s">
        <v>26</v>
      </c>
      <c r="Y215">
        <v>30</v>
      </c>
    </row>
    <row r="216" spans="5:25">
      <c r="E216">
        <v>1215</v>
      </c>
      <c r="F216" t="s">
        <v>20</v>
      </c>
      <c r="H216" t="s">
        <v>69</v>
      </c>
      <c r="I216" t="s">
        <v>72</v>
      </c>
      <c r="J216" s="15">
        <v>44648</v>
      </c>
      <c r="M216" s="16">
        <v>1872</v>
      </c>
      <c r="N216" s="16">
        <v>2600</v>
      </c>
      <c r="O216">
        <v>1</v>
      </c>
      <c r="P216" s="16"/>
      <c r="Q216" s="16"/>
      <c r="R216" s="16">
        <f t="shared" si="3"/>
        <v>0</v>
      </c>
      <c r="S216" t="s">
        <v>23</v>
      </c>
      <c r="T216" t="s">
        <v>29</v>
      </c>
      <c r="U216">
        <v>2028</v>
      </c>
      <c r="V216">
        <v>3028</v>
      </c>
      <c r="W216" t="s">
        <v>73</v>
      </c>
      <c r="X216" t="s">
        <v>31</v>
      </c>
      <c r="Y216">
        <v>28</v>
      </c>
    </row>
    <row r="217" spans="5:25">
      <c r="E217">
        <v>1216</v>
      </c>
      <c r="F217" t="s">
        <v>20</v>
      </c>
      <c r="H217" t="s">
        <v>21</v>
      </c>
      <c r="I217" t="s">
        <v>22</v>
      </c>
      <c r="J217" s="15">
        <v>44621</v>
      </c>
      <c r="M217" s="16">
        <v>840</v>
      </c>
      <c r="N217" s="16">
        <v>1200</v>
      </c>
      <c r="O217">
        <v>2</v>
      </c>
      <c r="P217" s="16"/>
      <c r="Q217" s="16"/>
      <c r="R217" s="16">
        <f t="shared" si="3"/>
        <v>0</v>
      </c>
      <c r="S217" t="s">
        <v>23</v>
      </c>
      <c r="T217" t="s">
        <v>24</v>
      </c>
      <c r="U217">
        <v>2001</v>
      </c>
      <c r="V217">
        <v>3001</v>
      </c>
      <c r="W217" t="s">
        <v>25</v>
      </c>
      <c r="X217" t="s">
        <v>26</v>
      </c>
      <c r="Y217">
        <v>25</v>
      </c>
    </row>
    <row r="218" spans="5:25">
      <c r="E218">
        <v>1217</v>
      </c>
      <c r="F218" t="s">
        <v>20</v>
      </c>
      <c r="H218" t="s">
        <v>21</v>
      </c>
      <c r="I218" t="s">
        <v>27</v>
      </c>
      <c r="J218" s="15">
        <v>44622</v>
      </c>
      <c r="M218" s="16">
        <v>1050</v>
      </c>
      <c r="N218" s="16">
        <v>1500</v>
      </c>
      <c r="O218">
        <v>1</v>
      </c>
      <c r="P218" s="16"/>
      <c r="Q218" s="16"/>
      <c r="R218" s="16">
        <f t="shared" si="3"/>
        <v>0</v>
      </c>
      <c r="S218" t="s">
        <v>28</v>
      </c>
      <c r="T218" t="s">
        <v>29</v>
      </c>
      <c r="U218">
        <v>2002</v>
      </c>
      <c r="V218">
        <v>3002</v>
      </c>
      <c r="W218" t="s">
        <v>30</v>
      </c>
      <c r="X218" t="s">
        <v>31</v>
      </c>
      <c r="Y218">
        <v>22</v>
      </c>
    </row>
    <row r="219" spans="5:25">
      <c r="E219">
        <v>1218</v>
      </c>
      <c r="F219" t="s">
        <v>32</v>
      </c>
      <c r="H219" t="s">
        <v>33</v>
      </c>
      <c r="I219" t="s">
        <v>34</v>
      </c>
      <c r="J219" s="15">
        <v>44623</v>
      </c>
      <c r="M219" s="16">
        <v>1260</v>
      </c>
      <c r="N219" s="16">
        <v>1800</v>
      </c>
      <c r="O219">
        <v>3</v>
      </c>
      <c r="P219" s="16"/>
      <c r="Q219" s="16"/>
      <c r="R219" s="16">
        <f t="shared" si="3"/>
        <v>0</v>
      </c>
      <c r="S219" t="s">
        <v>23</v>
      </c>
      <c r="T219" t="s">
        <v>35</v>
      </c>
      <c r="U219">
        <v>2003</v>
      </c>
      <c r="V219">
        <v>3003</v>
      </c>
      <c r="W219" t="s">
        <v>36</v>
      </c>
      <c r="X219" t="s">
        <v>26</v>
      </c>
      <c r="Y219">
        <v>18</v>
      </c>
    </row>
    <row r="220" spans="5:25">
      <c r="E220">
        <v>1219</v>
      </c>
      <c r="F220" t="s">
        <v>32</v>
      </c>
      <c r="H220" t="s">
        <v>33</v>
      </c>
      <c r="I220" t="s">
        <v>38</v>
      </c>
      <c r="J220" s="15">
        <v>44624</v>
      </c>
      <c r="M220" s="16">
        <v>1470</v>
      </c>
      <c r="N220" s="16">
        <v>2100</v>
      </c>
      <c r="O220">
        <v>1</v>
      </c>
      <c r="P220" s="16"/>
      <c r="Q220" s="16"/>
      <c r="R220" s="16">
        <f t="shared" si="3"/>
        <v>0</v>
      </c>
      <c r="S220" t="s">
        <v>23</v>
      </c>
      <c r="T220" t="s">
        <v>24</v>
      </c>
      <c r="U220">
        <v>2004</v>
      </c>
      <c r="V220">
        <v>3004</v>
      </c>
      <c r="W220" t="s">
        <v>39</v>
      </c>
      <c r="X220" t="s">
        <v>31</v>
      </c>
      <c r="Y220">
        <v>16</v>
      </c>
    </row>
    <row r="221" spans="5:25">
      <c r="E221">
        <v>1220</v>
      </c>
      <c r="F221" t="s">
        <v>40</v>
      </c>
      <c r="H221" t="s">
        <v>41</v>
      </c>
      <c r="I221" t="s">
        <v>42</v>
      </c>
      <c r="J221" s="15">
        <v>44625</v>
      </c>
      <c r="M221" s="16">
        <v>897</v>
      </c>
      <c r="N221" s="16">
        <v>1300</v>
      </c>
      <c r="O221">
        <v>2</v>
      </c>
      <c r="P221" s="16"/>
      <c r="Q221" s="16"/>
      <c r="R221" s="16">
        <f t="shared" si="3"/>
        <v>0</v>
      </c>
      <c r="S221" t="s">
        <v>28</v>
      </c>
      <c r="T221" t="s">
        <v>29</v>
      </c>
      <c r="U221">
        <v>2005</v>
      </c>
      <c r="V221">
        <v>3005</v>
      </c>
      <c r="W221" t="s">
        <v>43</v>
      </c>
      <c r="X221" t="s">
        <v>26</v>
      </c>
      <c r="Y221">
        <v>27</v>
      </c>
    </row>
    <row r="222" spans="5:25">
      <c r="E222">
        <v>1221</v>
      </c>
      <c r="F222" t="s">
        <v>40</v>
      </c>
      <c r="H222" t="s">
        <v>41</v>
      </c>
      <c r="I222" t="s">
        <v>44</v>
      </c>
      <c r="J222" s="15">
        <v>44626</v>
      </c>
      <c r="M222" s="16">
        <v>1104</v>
      </c>
      <c r="N222" s="16">
        <v>1600</v>
      </c>
      <c r="O222">
        <v>1</v>
      </c>
      <c r="P222" s="16"/>
      <c r="Q222" s="16"/>
      <c r="R222" s="16">
        <f t="shared" si="3"/>
        <v>0</v>
      </c>
      <c r="S222" t="s">
        <v>23</v>
      </c>
      <c r="T222" t="s">
        <v>24</v>
      </c>
      <c r="U222">
        <v>2006</v>
      </c>
      <c r="V222">
        <v>3006</v>
      </c>
      <c r="W222" t="s">
        <v>45</v>
      </c>
      <c r="X222" t="s">
        <v>31</v>
      </c>
      <c r="Y222">
        <v>24</v>
      </c>
    </row>
    <row r="223" spans="5:25">
      <c r="E223">
        <v>1222</v>
      </c>
      <c r="F223" t="s">
        <v>20</v>
      </c>
      <c r="H223" t="s">
        <v>46</v>
      </c>
      <c r="I223" t="s">
        <v>47</v>
      </c>
      <c r="J223" s="15">
        <v>44627</v>
      </c>
      <c r="M223" s="16">
        <v>1496</v>
      </c>
      <c r="N223" s="16">
        <v>2200</v>
      </c>
      <c r="O223">
        <v>2</v>
      </c>
      <c r="P223" s="16"/>
      <c r="Q223" s="16"/>
      <c r="R223" s="16">
        <f t="shared" si="3"/>
        <v>0</v>
      </c>
      <c r="S223" t="s">
        <v>28</v>
      </c>
      <c r="T223" t="s">
        <v>24</v>
      </c>
      <c r="U223">
        <v>2007</v>
      </c>
      <c r="V223">
        <v>3007</v>
      </c>
      <c r="W223" t="s">
        <v>48</v>
      </c>
      <c r="X223" t="s">
        <v>26</v>
      </c>
      <c r="Y223">
        <v>29</v>
      </c>
    </row>
    <row r="224" spans="5:25">
      <c r="E224">
        <v>1223</v>
      </c>
      <c r="F224" t="s">
        <v>20</v>
      </c>
      <c r="H224" t="s">
        <v>46</v>
      </c>
      <c r="I224" t="s">
        <v>49</v>
      </c>
      <c r="J224" s="15">
        <v>44628</v>
      </c>
      <c r="M224" s="16">
        <v>1700</v>
      </c>
      <c r="N224" s="16">
        <v>2500</v>
      </c>
      <c r="O224">
        <v>1</v>
      </c>
      <c r="P224" s="16"/>
      <c r="Q224" s="16"/>
      <c r="R224" s="16">
        <f t="shared" si="3"/>
        <v>0</v>
      </c>
      <c r="S224" t="s">
        <v>23</v>
      </c>
      <c r="T224" t="s">
        <v>29</v>
      </c>
      <c r="U224">
        <v>2008</v>
      </c>
      <c r="V224">
        <v>3008</v>
      </c>
      <c r="W224" t="s">
        <v>50</v>
      </c>
      <c r="X224" t="s">
        <v>31</v>
      </c>
      <c r="Y224">
        <v>27</v>
      </c>
    </row>
    <row r="225" spans="5:25">
      <c r="E225">
        <v>1224</v>
      </c>
      <c r="F225" t="s">
        <v>20</v>
      </c>
      <c r="H225" t="s">
        <v>51</v>
      </c>
      <c r="I225" t="s">
        <v>52</v>
      </c>
      <c r="J225" s="15">
        <v>44641</v>
      </c>
      <c r="M225" s="16">
        <v>737</v>
      </c>
      <c r="N225" s="16">
        <v>1100</v>
      </c>
      <c r="O225">
        <v>2</v>
      </c>
      <c r="P225" s="16"/>
      <c r="Q225" s="16"/>
      <c r="R225" s="16">
        <f t="shared" si="3"/>
        <v>0</v>
      </c>
      <c r="S225" t="s">
        <v>23</v>
      </c>
      <c r="T225" t="s">
        <v>24</v>
      </c>
      <c r="U225">
        <v>2021</v>
      </c>
      <c r="V225">
        <v>3021</v>
      </c>
      <c r="W225" t="s">
        <v>53</v>
      </c>
      <c r="X225" t="s">
        <v>26</v>
      </c>
      <c r="Y225">
        <v>24</v>
      </c>
    </row>
    <row r="226" spans="5:25">
      <c r="E226">
        <v>1225</v>
      </c>
      <c r="F226" t="s">
        <v>20</v>
      </c>
      <c r="H226" t="s">
        <v>51</v>
      </c>
      <c r="I226" t="s">
        <v>54</v>
      </c>
      <c r="J226" s="15">
        <v>44642</v>
      </c>
      <c r="M226" s="16">
        <v>938</v>
      </c>
      <c r="N226" s="16">
        <v>1400</v>
      </c>
      <c r="O226">
        <v>1</v>
      </c>
      <c r="P226" s="16"/>
      <c r="Q226" s="16"/>
      <c r="R226" s="16">
        <f t="shared" si="3"/>
        <v>0</v>
      </c>
      <c r="S226" t="s">
        <v>28</v>
      </c>
      <c r="T226" t="s">
        <v>29</v>
      </c>
      <c r="U226">
        <v>2022</v>
      </c>
      <c r="V226">
        <v>3022</v>
      </c>
      <c r="W226" t="s">
        <v>55</v>
      </c>
      <c r="X226" t="s">
        <v>31</v>
      </c>
      <c r="Y226">
        <v>21</v>
      </c>
    </row>
    <row r="227" spans="5:25">
      <c r="E227">
        <v>1226</v>
      </c>
      <c r="F227" t="s">
        <v>32</v>
      </c>
      <c r="H227" t="s">
        <v>57</v>
      </c>
      <c r="I227" t="s">
        <v>58</v>
      </c>
      <c r="J227" s="15">
        <v>44643</v>
      </c>
      <c r="M227" s="16">
        <v>1190</v>
      </c>
      <c r="N227" s="16">
        <v>1700</v>
      </c>
      <c r="O227">
        <v>3</v>
      </c>
      <c r="P227" s="16"/>
      <c r="Q227" s="16"/>
      <c r="R227" s="16">
        <f t="shared" si="3"/>
        <v>0</v>
      </c>
      <c r="S227" t="s">
        <v>23</v>
      </c>
      <c r="T227" t="s">
        <v>35</v>
      </c>
      <c r="U227">
        <v>2023</v>
      </c>
      <c r="V227">
        <v>3023</v>
      </c>
      <c r="W227" t="s">
        <v>59</v>
      </c>
      <c r="X227" t="s">
        <v>26</v>
      </c>
      <c r="Y227">
        <v>20</v>
      </c>
    </row>
    <row r="228" spans="5:25">
      <c r="E228">
        <v>1227</v>
      </c>
      <c r="F228" t="s">
        <v>32</v>
      </c>
      <c r="H228" t="s">
        <v>57</v>
      </c>
      <c r="I228" t="s">
        <v>61</v>
      </c>
      <c r="J228" s="15">
        <v>44644</v>
      </c>
      <c r="M228" s="16">
        <v>1400</v>
      </c>
      <c r="N228" s="16">
        <v>2000</v>
      </c>
      <c r="O228">
        <v>1</v>
      </c>
      <c r="P228" s="16"/>
      <c r="Q228" s="16"/>
      <c r="R228" s="16">
        <f t="shared" si="3"/>
        <v>0</v>
      </c>
      <c r="S228" t="s">
        <v>23</v>
      </c>
      <c r="T228" t="s">
        <v>24</v>
      </c>
      <c r="U228">
        <v>2024</v>
      </c>
      <c r="V228">
        <v>3024</v>
      </c>
      <c r="W228" t="s">
        <v>62</v>
      </c>
      <c r="X228" t="s">
        <v>31</v>
      </c>
      <c r="Y228">
        <v>18</v>
      </c>
    </row>
    <row r="229" spans="5:25">
      <c r="E229">
        <v>1228</v>
      </c>
      <c r="F229" t="s">
        <v>40</v>
      </c>
      <c r="H229" t="s">
        <v>64</v>
      </c>
      <c r="I229" t="s">
        <v>65</v>
      </c>
      <c r="J229" s="15">
        <v>44645</v>
      </c>
      <c r="M229" s="16">
        <v>975</v>
      </c>
      <c r="N229" s="16">
        <v>1500</v>
      </c>
      <c r="O229">
        <v>2</v>
      </c>
      <c r="P229" s="16"/>
      <c r="Q229" s="16"/>
      <c r="R229" s="16">
        <f t="shared" si="3"/>
        <v>0</v>
      </c>
      <c r="S229" t="s">
        <v>28</v>
      </c>
      <c r="T229" t="s">
        <v>29</v>
      </c>
      <c r="U229">
        <v>2025</v>
      </c>
      <c r="V229">
        <v>3025</v>
      </c>
      <c r="W229" t="s">
        <v>66</v>
      </c>
      <c r="X229" t="s">
        <v>26</v>
      </c>
      <c r="Y229">
        <v>28</v>
      </c>
    </row>
    <row r="230" spans="5:25">
      <c r="E230">
        <v>1229</v>
      </c>
      <c r="F230" t="s">
        <v>40</v>
      </c>
      <c r="H230" t="s">
        <v>64</v>
      </c>
      <c r="I230" t="s">
        <v>67</v>
      </c>
      <c r="J230" s="15">
        <v>44646</v>
      </c>
      <c r="M230" s="16">
        <v>1170</v>
      </c>
      <c r="N230" s="16">
        <v>1800</v>
      </c>
      <c r="O230">
        <v>1</v>
      </c>
      <c r="P230" s="16"/>
      <c r="Q230" s="16"/>
      <c r="R230" s="16">
        <f t="shared" si="3"/>
        <v>0</v>
      </c>
      <c r="S230" t="s">
        <v>23</v>
      </c>
      <c r="T230" t="s">
        <v>24</v>
      </c>
      <c r="U230">
        <v>2026</v>
      </c>
      <c r="V230">
        <v>3026</v>
      </c>
      <c r="W230" t="s">
        <v>68</v>
      </c>
      <c r="X230" t="s">
        <v>31</v>
      </c>
      <c r="Y230">
        <v>26</v>
      </c>
    </row>
    <row r="231" spans="5:25">
      <c r="E231">
        <v>1230</v>
      </c>
      <c r="F231" t="s">
        <v>20</v>
      </c>
      <c r="H231" t="s">
        <v>69</v>
      </c>
      <c r="I231" t="s">
        <v>70</v>
      </c>
      <c r="J231" s="15">
        <v>44647</v>
      </c>
      <c r="M231" s="16">
        <v>1656</v>
      </c>
      <c r="N231" s="16">
        <v>2300</v>
      </c>
      <c r="O231">
        <v>2</v>
      </c>
      <c r="P231" s="16"/>
      <c r="Q231" s="16"/>
      <c r="R231" s="16">
        <f t="shared" si="3"/>
        <v>0</v>
      </c>
      <c r="S231" t="s">
        <v>28</v>
      </c>
      <c r="T231" t="s">
        <v>24</v>
      </c>
      <c r="U231">
        <v>2027</v>
      </c>
      <c r="V231">
        <v>3027</v>
      </c>
      <c r="W231" t="s">
        <v>71</v>
      </c>
      <c r="X231" t="s">
        <v>26</v>
      </c>
      <c r="Y231">
        <v>30</v>
      </c>
    </row>
    <row r="232" spans="5:25">
      <c r="E232">
        <v>1231</v>
      </c>
      <c r="F232" t="s">
        <v>20</v>
      </c>
      <c r="H232" t="s">
        <v>69</v>
      </c>
      <c r="I232" t="s">
        <v>72</v>
      </c>
      <c r="J232" s="15">
        <v>44648</v>
      </c>
      <c r="M232" s="16">
        <v>1872</v>
      </c>
      <c r="N232" s="16">
        <v>2600</v>
      </c>
      <c r="O232">
        <v>1</v>
      </c>
      <c r="P232" s="16"/>
      <c r="Q232" s="16"/>
      <c r="R232" s="16">
        <f t="shared" si="3"/>
        <v>0</v>
      </c>
      <c r="S232" t="s">
        <v>23</v>
      </c>
      <c r="T232" t="s">
        <v>29</v>
      </c>
      <c r="U232">
        <v>2028</v>
      </c>
      <c r="V232">
        <v>3028</v>
      </c>
      <c r="W232" t="s">
        <v>73</v>
      </c>
      <c r="X232" t="s">
        <v>31</v>
      </c>
      <c r="Y232">
        <v>28</v>
      </c>
    </row>
    <row r="233" spans="5:25">
      <c r="E233">
        <v>1232</v>
      </c>
      <c r="F233" t="s">
        <v>20</v>
      </c>
      <c r="H233" t="s">
        <v>74</v>
      </c>
      <c r="I233" t="s">
        <v>75</v>
      </c>
      <c r="J233" s="15">
        <v>44631</v>
      </c>
      <c r="M233" s="16">
        <v>780</v>
      </c>
      <c r="N233" s="16">
        <v>1300</v>
      </c>
      <c r="O233">
        <v>2</v>
      </c>
      <c r="P233" s="16"/>
      <c r="Q233" s="16"/>
      <c r="R233" s="16">
        <f t="shared" si="3"/>
        <v>0</v>
      </c>
      <c r="S233" t="s">
        <v>23</v>
      </c>
      <c r="T233" t="s">
        <v>24</v>
      </c>
      <c r="U233">
        <v>2041</v>
      </c>
      <c r="V233">
        <v>3041</v>
      </c>
      <c r="W233" t="s">
        <v>76</v>
      </c>
      <c r="X233" t="s">
        <v>26</v>
      </c>
      <c r="Y233">
        <v>32</v>
      </c>
    </row>
    <row r="234" spans="5:25">
      <c r="E234">
        <v>1233</v>
      </c>
      <c r="F234" t="s">
        <v>20</v>
      </c>
      <c r="H234" t="s">
        <v>74</v>
      </c>
      <c r="I234" t="s">
        <v>77</v>
      </c>
      <c r="J234" s="15">
        <v>44632</v>
      </c>
      <c r="M234" s="16">
        <v>960</v>
      </c>
      <c r="N234" s="16">
        <v>1600</v>
      </c>
      <c r="O234">
        <v>1</v>
      </c>
      <c r="P234" s="16"/>
      <c r="Q234" s="16"/>
      <c r="R234" s="16">
        <f t="shared" si="3"/>
        <v>0</v>
      </c>
      <c r="S234" t="s">
        <v>28</v>
      </c>
      <c r="T234" t="s">
        <v>29</v>
      </c>
      <c r="U234">
        <v>2042</v>
      </c>
      <c r="V234">
        <v>3042</v>
      </c>
      <c r="W234" t="s">
        <v>78</v>
      </c>
      <c r="X234" t="s">
        <v>31</v>
      </c>
      <c r="Y234">
        <v>29</v>
      </c>
    </row>
    <row r="235" spans="5:25">
      <c r="E235">
        <v>1234</v>
      </c>
      <c r="F235" t="s">
        <v>32</v>
      </c>
      <c r="H235" t="s">
        <v>79</v>
      </c>
      <c r="I235" t="s">
        <v>80</v>
      </c>
      <c r="J235" s="15">
        <v>44633</v>
      </c>
      <c r="M235" s="16">
        <v>1292</v>
      </c>
      <c r="N235" s="16">
        <v>1900</v>
      </c>
      <c r="O235">
        <v>3</v>
      </c>
      <c r="P235" s="16"/>
      <c r="Q235" s="16"/>
      <c r="R235" s="16">
        <f t="shared" si="3"/>
        <v>0</v>
      </c>
      <c r="S235" t="s">
        <v>23</v>
      </c>
      <c r="T235" t="s">
        <v>35</v>
      </c>
      <c r="U235">
        <v>2043</v>
      </c>
      <c r="V235">
        <v>3043</v>
      </c>
      <c r="W235" t="s">
        <v>81</v>
      </c>
      <c r="X235" t="s">
        <v>26</v>
      </c>
      <c r="Y235">
        <v>21</v>
      </c>
    </row>
    <row r="236" spans="5:25">
      <c r="E236">
        <v>1235</v>
      </c>
      <c r="F236" t="s">
        <v>32</v>
      </c>
      <c r="H236" t="s">
        <v>79</v>
      </c>
      <c r="I236" t="s">
        <v>82</v>
      </c>
      <c r="J236" s="15">
        <v>44634</v>
      </c>
      <c r="M236" s="16">
        <v>1496</v>
      </c>
      <c r="N236" s="16">
        <v>2200</v>
      </c>
      <c r="O236">
        <v>1</v>
      </c>
      <c r="P236" s="16"/>
      <c r="Q236" s="16"/>
      <c r="R236" s="16">
        <f t="shared" si="3"/>
        <v>0</v>
      </c>
      <c r="S236" t="s">
        <v>23</v>
      </c>
      <c r="T236" t="s">
        <v>24</v>
      </c>
      <c r="U236">
        <v>2044</v>
      </c>
      <c r="V236">
        <v>3044</v>
      </c>
      <c r="W236" t="s">
        <v>83</v>
      </c>
      <c r="X236" t="s">
        <v>31</v>
      </c>
      <c r="Y236">
        <v>19</v>
      </c>
    </row>
    <row r="237" spans="5:25">
      <c r="E237">
        <v>1236</v>
      </c>
      <c r="F237" t="s">
        <v>40</v>
      </c>
      <c r="H237" t="s">
        <v>84</v>
      </c>
      <c r="I237" t="s">
        <v>85</v>
      </c>
      <c r="J237" s="15">
        <v>44635</v>
      </c>
      <c r="M237" s="16">
        <v>1340</v>
      </c>
      <c r="N237" s="16">
        <v>2000</v>
      </c>
      <c r="O237">
        <v>2</v>
      </c>
      <c r="P237" s="16"/>
      <c r="Q237" s="16"/>
      <c r="R237" s="16">
        <f t="shared" si="3"/>
        <v>0</v>
      </c>
      <c r="S237" t="s">
        <v>28</v>
      </c>
      <c r="T237" t="s">
        <v>29</v>
      </c>
      <c r="U237">
        <v>2045</v>
      </c>
      <c r="V237">
        <v>3045</v>
      </c>
      <c r="W237" t="s">
        <v>86</v>
      </c>
      <c r="X237" t="s">
        <v>26</v>
      </c>
      <c r="Y237">
        <v>36</v>
      </c>
    </row>
    <row r="238" spans="5:25">
      <c r="E238">
        <v>1237</v>
      </c>
      <c r="F238" t="s">
        <v>40</v>
      </c>
      <c r="H238" t="s">
        <v>84</v>
      </c>
      <c r="I238" t="s">
        <v>87</v>
      </c>
      <c r="J238" s="15">
        <v>44636</v>
      </c>
      <c r="M238" s="16">
        <v>1541</v>
      </c>
      <c r="N238" s="16">
        <v>2300</v>
      </c>
      <c r="O238">
        <v>1</v>
      </c>
      <c r="P238" s="16"/>
      <c r="Q238" s="16"/>
      <c r="R238" s="16">
        <f t="shared" si="3"/>
        <v>0</v>
      </c>
      <c r="S238" t="s">
        <v>23</v>
      </c>
      <c r="T238" t="s">
        <v>24</v>
      </c>
      <c r="U238">
        <v>2046</v>
      </c>
      <c r="V238">
        <v>3046</v>
      </c>
      <c r="W238" t="s">
        <v>88</v>
      </c>
      <c r="X238" t="s">
        <v>31</v>
      </c>
      <c r="Y238">
        <v>34</v>
      </c>
    </row>
    <row r="239" spans="5:25">
      <c r="E239">
        <v>1238</v>
      </c>
      <c r="F239" t="s">
        <v>20</v>
      </c>
      <c r="H239" t="s">
        <v>89</v>
      </c>
      <c r="I239" t="s">
        <v>90</v>
      </c>
      <c r="J239" s="15">
        <v>44637</v>
      </c>
      <c r="M239" s="16">
        <v>2250</v>
      </c>
      <c r="N239" s="16">
        <v>3000</v>
      </c>
      <c r="O239">
        <v>2</v>
      </c>
      <c r="P239" s="16"/>
      <c r="Q239" s="16"/>
      <c r="R239" s="16">
        <f t="shared" si="3"/>
        <v>0</v>
      </c>
      <c r="S239" t="s">
        <v>28</v>
      </c>
      <c r="T239" t="s">
        <v>24</v>
      </c>
      <c r="U239">
        <v>2047</v>
      </c>
      <c r="V239">
        <v>3047</v>
      </c>
      <c r="W239" t="s">
        <v>91</v>
      </c>
      <c r="X239" t="s">
        <v>26</v>
      </c>
      <c r="Y239">
        <v>40</v>
      </c>
    </row>
    <row r="240" spans="5:25">
      <c r="E240">
        <v>1239</v>
      </c>
      <c r="F240" t="s">
        <v>20</v>
      </c>
      <c r="H240" t="s">
        <v>89</v>
      </c>
      <c r="I240" t="s">
        <v>92</v>
      </c>
      <c r="J240" s="15">
        <v>44638</v>
      </c>
      <c r="M240" s="16">
        <v>2625</v>
      </c>
      <c r="N240" s="16">
        <v>3500</v>
      </c>
      <c r="O240">
        <v>1</v>
      </c>
      <c r="P240" s="16"/>
      <c r="Q240" s="16"/>
      <c r="R240" s="16">
        <f t="shared" si="3"/>
        <v>0</v>
      </c>
      <c r="S240" t="s">
        <v>23</v>
      </c>
      <c r="T240" t="s">
        <v>29</v>
      </c>
      <c r="U240">
        <v>2048</v>
      </c>
      <c r="V240">
        <v>3048</v>
      </c>
      <c r="W240" t="s">
        <v>93</v>
      </c>
      <c r="X240" t="s">
        <v>31</v>
      </c>
      <c r="Y240">
        <v>38</v>
      </c>
    </row>
    <row r="241" spans="5:25">
      <c r="E241">
        <v>1240</v>
      </c>
      <c r="F241" t="s">
        <v>94</v>
      </c>
      <c r="H241" t="s">
        <v>95</v>
      </c>
      <c r="I241" t="s">
        <v>96</v>
      </c>
      <c r="J241" s="15">
        <v>44621</v>
      </c>
      <c r="M241" s="16">
        <v>1460</v>
      </c>
      <c r="N241" s="16">
        <v>2000</v>
      </c>
      <c r="O241">
        <v>2</v>
      </c>
      <c r="P241" s="16"/>
      <c r="Q241" s="16"/>
      <c r="R241" s="16">
        <f t="shared" si="3"/>
        <v>0</v>
      </c>
      <c r="S241" t="s">
        <v>23</v>
      </c>
      <c r="T241" t="s">
        <v>24</v>
      </c>
      <c r="U241">
        <v>2061</v>
      </c>
      <c r="V241">
        <v>3061</v>
      </c>
      <c r="W241" t="s">
        <v>97</v>
      </c>
      <c r="X241" t="s">
        <v>26</v>
      </c>
      <c r="Y241">
        <v>35</v>
      </c>
    </row>
    <row r="242" spans="5:25">
      <c r="E242">
        <v>1241</v>
      </c>
      <c r="F242" t="s">
        <v>94</v>
      </c>
      <c r="H242" t="s">
        <v>95</v>
      </c>
      <c r="I242" t="s">
        <v>98</v>
      </c>
      <c r="J242" s="15">
        <v>44622</v>
      </c>
      <c r="M242" s="16">
        <v>1825</v>
      </c>
      <c r="N242" s="16">
        <v>2500</v>
      </c>
      <c r="O242">
        <v>1</v>
      </c>
      <c r="P242" s="16"/>
      <c r="Q242" s="16"/>
      <c r="R242" s="16">
        <f t="shared" si="3"/>
        <v>0</v>
      </c>
      <c r="S242" t="s">
        <v>28</v>
      </c>
      <c r="T242" t="s">
        <v>29</v>
      </c>
      <c r="U242">
        <v>2062</v>
      </c>
      <c r="V242">
        <v>3062</v>
      </c>
      <c r="W242" t="s">
        <v>99</v>
      </c>
      <c r="X242" t="s">
        <v>31</v>
      </c>
      <c r="Y242">
        <v>33</v>
      </c>
    </row>
    <row r="243" spans="5:25">
      <c r="E243">
        <v>1242</v>
      </c>
      <c r="F243" t="s">
        <v>32</v>
      </c>
      <c r="H243" t="s">
        <v>100</v>
      </c>
      <c r="I243" t="s">
        <v>101</v>
      </c>
      <c r="J243" s="15">
        <v>44623</v>
      </c>
      <c r="M243" s="16">
        <v>1105</v>
      </c>
      <c r="N243" s="16">
        <v>1700</v>
      </c>
      <c r="O243">
        <v>3</v>
      </c>
      <c r="P243" s="16"/>
      <c r="Q243" s="16"/>
      <c r="R243" s="16">
        <f t="shared" si="3"/>
        <v>0</v>
      </c>
      <c r="S243" t="s">
        <v>23</v>
      </c>
      <c r="T243" t="s">
        <v>35</v>
      </c>
      <c r="U243">
        <v>2063</v>
      </c>
      <c r="V243">
        <v>3063</v>
      </c>
      <c r="W243" t="s">
        <v>102</v>
      </c>
      <c r="X243" t="s">
        <v>26</v>
      </c>
      <c r="Y243">
        <v>22</v>
      </c>
    </row>
    <row r="244" spans="5:25">
      <c r="E244">
        <v>1243</v>
      </c>
      <c r="F244" t="s">
        <v>32</v>
      </c>
      <c r="H244" t="s">
        <v>100</v>
      </c>
      <c r="I244" t="s">
        <v>103</v>
      </c>
      <c r="J244" s="15">
        <v>44624</v>
      </c>
      <c r="M244" s="16">
        <v>1365</v>
      </c>
      <c r="N244" s="16">
        <v>2100</v>
      </c>
      <c r="O244">
        <v>1</v>
      </c>
      <c r="P244" s="16"/>
      <c r="Q244" s="16"/>
      <c r="R244" s="16">
        <f t="shared" si="3"/>
        <v>0</v>
      </c>
      <c r="S244" t="s">
        <v>23</v>
      </c>
      <c r="T244" t="s">
        <v>24</v>
      </c>
      <c r="U244">
        <v>2064</v>
      </c>
      <c r="V244">
        <v>3064</v>
      </c>
      <c r="W244" t="s">
        <v>104</v>
      </c>
      <c r="X244" t="s">
        <v>31</v>
      </c>
      <c r="Y244">
        <v>20</v>
      </c>
    </row>
    <row r="245" spans="5:25">
      <c r="E245">
        <v>1244</v>
      </c>
      <c r="F245" t="s">
        <v>40</v>
      </c>
      <c r="H245" t="s">
        <v>105</v>
      </c>
      <c r="I245" t="s">
        <v>106</v>
      </c>
      <c r="J245" s="15">
        <v>44625</v>
      </c>
      <c r="M245" s="16">
        <v>1035</v>
      </c>
      <c r="N245" s="16">
        <v>1500</v>
      </c>
      <c r="O245">
        <v>2</v>
      </c>
      <c r="P245" s="16"/>
      <c r="Q245" s="16"/>
      <c r="R245" s="16">
        <f t="shared" si="3"/>
        <v>0</v>
      </c>
      <c r="S245" t="s">
        <v>28</v>
      </c>
      <c r="T245" t="s">
        <v>29</v>
      </c>
      <c r="U245">
        <v>2065</v>
      </c>
      <c r="V245">
        <v>3065</v>
      </c>
      <c r="W245" t="s">
        <v>107</v>
      </c>
      <c r="X245" t="s">
        <v>26</v>
      </c>
      <c r="Y245">
        <v>30</v>
      </c>
    </row>
    <row r="246" spans="5:25">
      <c r="E246">
        <v>1245</v>
      </c>
      <c r="F246" t="s">
        <v>40</v>
      </c>
      <c r="H246" t="s">
        <v>105</v>
      </c>
      <c r="I246" t="s">
        <v>108</v>
      </c>
      <c r="J246" s="15">
        <v>44626</v>
      </c>
      <c r="M246" s="16">
        <v>1242</v>
      </c>
      <c r="N246" s="16">
        <v>1800</v>
      </c>
      <c r="O246">
        <v>1</v>
      </c>
      <c r="P246" s="16"/>
      <c r="Q246" s="16"/>
      <c r="R246" s="16">
        <f t="shared" si="3"/>
        <v>0</v>
      </c>
      <c r="S246" t="s">
        <v>23</v>
      </c>
      <c r="T246" t="s">
        <v>24</v>
      </c>
      <c r="U246">
        <v>2066</v>
      </c>
      <c r="V246">
        <v>3066</v>
      </c>
      <c r="W246" t="s">
        <v>109</v>
      </c>
      <c r="X246" t="s">
        <v>31</v>
      </c>
      <c r="Y246">
        <v>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6"/>
  <sheetViews>
    <sheetView tabSelected="1" topLeftCell="O1" workbookViewId="0">
      <pane ySplit="1" topLeftCell="A2" activePane="bottomLeft" state="frozen"/>
      <selection/>
      <selection pane="bottomLeft" activeCell="W10" sqref="W9:W10"/>
    </sheetView>
  </sheetViews>
  <sheetFormatPr defaultColWidth="12.1428571428571" defaultRowHeight="15"/>
  <cols>
    <col min="6" max="6" width="12.2857142857143" customWidth="1"/>
    <col min="7" max="7" width="16.5714285714286" hidden="1" customWidth="1"/>
    <col min="8" max="8" width="18.2857142857143" customWidth="1"/>
    <col min="9" max="9" width="21.2857142857143" customWidth="1"/>
    <col min="10" max="10" width="23.2857142857143" customWidth="1"/>
    <col min="11" max="11" width="12.8571428571429" customWidth="1"/>
    <col min="14" max="14" width="17.5714285714286" customWidth="1"/>
    <col min="15" max="15" width="13.1428571428571" customWidth="1"/>
    <col min="16" max="16" width="16.4285714285714" customWidth="1"/>
    <col min="17" max="17" width="19.2857142857143" customWidth="1"/>
    <col min="18" max="18" width="12.1428571428571" style="1"/>
    <col min="19" max="19" width="13.1428571428571" customWidth="1"/>
    <col min="20" max="20" width="18.5714285714286" customWidth="1"/>
    <col min="21" max="21" width="14.1428571428571" customWidth="1"/>
    <col min="23" max="23" width="14" customWidth="1"/>
    <col min="24" max="24" width="20.5714285714286" customWidth="1"/>
    <col min="25" max="25" width="14" customWidth="1"/>
    <col min="26" max="26" width="17" customWidth="1"/>
  </cols>
  <sheetData>
    <row r="1" ht="31.5" customHeight="1" spans="6:26">
      <c r="F1" s="2" t="s">
        <v>0</v>
      </c>
      <c r="G1" s="3" t="s">
        <v>154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17" t="s">
        <v>11</v>
      </c>
      <c r="S1" s="4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</row>
    <row r="2" spans="6:26">
      <c r="F2">
        <v>1049</v>
      </c>
      <c r="G2" t="s">
        <v>20</v>
      </c>
      <c r="H2" t="str">
        <f t="shared" ref="H2:H65" si="0">PROPER(G2)</f>
        <v>Mountain Bikes</v>
      </c>
      <c r="I2" t="s">
        <v>21</v>
      </c>
      <c r="J2" t="s">
        <v>22</v>
      </c>
      <c r="K2" s="15">
        <v>44562</v>
      </c>
      <c r="L2">
        <f>MONTH(K2)</f>
        <v>1</v>
      </c>
      <c r="M2">
        <f>YEAR(K2)</f>
        <v>2022</v>
      </c>
      <c r="N2" s="16">
        <v>840</v>
      </c>
      <c r="O2" s="16">
        <v>1200</v>
      </c>
      <c r="P2">
        <v>2</v>
      </c>
      <c r="Q2" s="16">
        <f>O2*P2</f>
        <v>2400</v>
      </c>
      <c r="R2" s="1">
        <f>IF(Q2&gt;2000,Q2*0.05,0)</f>
        <v>120</v>
      </c>
      <c r="S2" s="16">
        <f t="shared" ref="S2:S65" si="1">Q2+R2</f>
        <v>2520</v>
      </c>
      <c r="T2" t="s">
        <v>23</v>
      </c>
      <c r="U2" t="s">
        <v>24</v>
      </c>
      <c r="V2">
        <v>2001</v>
      </c>
      <c r="W2">
        <v>3001</v>
      </c>
      <c r="X2" t="s">
        <v>25</v>
      </c>
      <c r="Y2" t="s">
        <v>26</v>
      </c>
      <c r="Z2">
        <v>25</v>
      </c>
    </row>
    <row r="3" spans="6:26">
      <c r="F3">
        <v>1059</v>
      </c>
      <c r="G3" t="s">
        <v>94</v>
      </c>
      <c r="H3" t="str">
        <f t="shared" si="0"/>
        <v>E-Bikes</v>
      </c>
      <c r="I3" t="s">
        <v>95</v>
      </c>
      <c r="J3" t="s">
        <v>96</v>
      </c>
      <c r="K3" s="15">
        <v>44562</v>
      </c>
      <c r="L3">
        <f t="shared" ref="L3:L66" si="2">MONTH(K3)</f>
        <v>1</v>
      </c>
      <c r="M3">
        <f t="shared" ref="M3:M66" si="3">YEAR(K3)</f>
        <v>2022</v>
      </c>
      <c r="N3" s="16">
        <v>1460</v>
      </c>
      <c r="O3" s="16">
        <v>2000</v>
      </c>
      <c r="P3">
        <v>2</v>
      </c>
      <c r="Q3" s="16">
        <f t="shared" ref="Q3:Q66" si="4">O3*P3</f>
        <v>4000</v>
      </c>
      <c r="R3" s="1">
        <f t="shared" ref="R3:R66" si="5">IF(Q3&gt;2000,Q3*0.05,0)</f>
        <v>200</v>
      </c>
      <c r="S3" s="16">
        <f t="shared" si="1"/>
        <v>4200</v>
      </c>
      <c r="T3" t="s">
        <v>23</v>
      </c>
      <c r="U3" t="s">
        <v>24</v>
      </c>
      <c r="V3">
        <v>2061</v>
      </c>
      <c r="W3">
        <v>3061</v>
      </c>
      <c r="X3" t="s">
        <v>97</v>
      </c>
      <c r="Y3" t="s">
        <v>26</v>
      </c>
      <c r="Z3">
        <v>35</v>
      </c>
    </row>
    <row r="4" spans="1:26">
      <c r="A4" s="5" t="s">
        <v>155</v>
      </c>
      <c r="B4" s="6"/>
      <c r="C4" s="6"/>
      <c r="D4" s="6"/>
      <c r="F4">
        <v>1065</v>
      </c>
      <c r="G4" t="s">
        <v>20</v>
      </c>
      <c r="H4" t="str">
        <f t="shared" si="0"/>
        <v>Mountain Bikes</v>
      </c>
      <c r="I4" t="s">
        <v>21</v>
      </c>
      <c r="J4" t="s">
        <v>22</v>
      </c>
      <c r="K4" s="15">
        <v>44562</v>
      </c>
      <c r="L4">
        <f t="shared" si="2"/>
        <v>1</v>
      </c>
      <c r="M4">
        <f t="shared" si="3"/>
        <v>2022</v>
      </c>
      <c r="N4" s="16">
        <v>840</v>
      </c>
      <c r="O4" s="16">
        <v>1200</v>
      </c>
      <c r="P4">
        <v>2</v>
      </c>
      <c r="Q4" s="16">
        <f t="shared" si="4"/>
        <v>2400</v>
      </c>
      <c r="R4" s="1">
        <f t="shared" si="5"/>
        <v>120</v>
      </c>
      <c r="S4" s="16">
        <f t="shared" si="1"/>
        <v>2520</v>
      </c>
      <c r="T4" t="s">
        <v>23</v>
      </c>
      <c r="U4" t="s">
        <v>24</v>
      </c>
      <c r="V4">
        <v>2001</v>
      </c>
      <c r="W4">
        <v>3001</v>
      </c>
      <c r="X4" t="s">
        <v>25</v>
      </c>
      <c r="Y4" t="s">
        <v>26</v>
      </c>
      <c r="Z4">
        <v>25</v>
      </c>
    </row>
    <row r="5" spans="2:26">
      <c r="B5" s="7">
        <v>2022</v>
      </c>
      <c r="C5" s="7">
        <v>2023</v>
      </c>
      <c r="D5" s="8" t="s">
        <v>37</v>
      </c>
      <c r="F5">
        <v>1050</v>
      </c>
      <c r="G5" t="s">
        <v>20</v>
      </c>
      <c r="H5" t="str">
        <f t="shared" si="0"/>
        <v>Mountain Bikes</v>
      </c>
      <c r="I5" t="s">
        <v>21</v>
      </c>
      <c r="J5" t="s">
        <v>27</v>
      </c>
      <c r="K5" s="15">
        <v>44563</v>
      </c>
      <c r="L5">
        <f t="shared" si="2"/>
        <v>1</v>
      </c>
      <c r="M5">
        <f t="shared" si="3"/>
        <v>2022</v>
      </c>
      <c r="N5" s="16">
        <v>1050</v>
      </c>
      <c r="O5" s="16">
        <v>1500</v>
      </c>
      <c r="P5">
        <v>1</v>
      </c>
      <c r="Q5" s="16">
        <f t="shared" si="4"/>
        <v>1500</v>
      </c>
      <c r="R5" s="1">
        <f t="shared" si="5"/>
        <v>0</v>
      </c>
      <c r="S5" s="16">
        <f t="shared" si="1"/>
        <v>1500</v>
      </c>
      <c r="T5" t="s">
        <v>28</v>
      </c>
      <c r="U5" t="s">
        <v>29</v>
      </c>
      <c r="V5">
        <v>2002</v>
      </c>
      <c r="W5">
        <v>3002</v>
      </c>
      <c r="X5" t="s">
        <v>30</v>
      </c>
      <c r="Y5" t="s">
        <v>31</v>
      </c>
      <c r="Z5">
        <v>22</v>
      </c>
    </row>
    <row r="6" spans="2:26">
      <c r="B6" s="9">
        <f>SUMIF(M2:M246,2022,S2:S246)</f>
        <v>330500</v>
      </c>
      <c r="C6" s="9">
        <f>SUMIF(M2:M246,2023,S2:S246)</f>
        <v>453830</v>
      </c>
      <c r="D6" s="10">
        <f>(C6-B6)/B6</f>
        <v>0.373161875945537</v>
      </c>
      <c r="E6" s="11"/>
      <c r="F6">
        <v>1060</v>
      </c>
      <c r="G6" t="s">
        <v>94</v>
      </c>
      <c r="H6" t="str">
        <f t="shared" si="0"/>
        <v>E-Bikes</v>
      </c>
      <c r="I6" t="s">
        <v>95</v>
      </c>
      <c r="J6" t="s">
        <v>98</v>
      </c>
      <c r="K6" s="15">
        <v>44563</v>
      </c>
      <c r="L6">
        <f t="shared" si="2"/>
        <v>1</v>
      </c>
      <c r="M6">
        <f t="shared" si="3"/>
        <v>2022</v>
      </c>
      <c r="N6" s="16">
        <v>1825</v>
      </c>
      <c r="O6" s="16">
        <v>2500</v>
      </c>
      <c r="P6">
        <v>1</v>
      </c>
      <c r="Q6" s="16">
        <f t="shared" si="4"/>
        <v>2500</v>
      </c>
      <c r="R6" s="1">
        <f t="shared" si="5"/>
        <v>125</v>
      </c>
      <c r="S6" s="16">
        <f t="shared" si="1"/>
        <v>2625</v>
      </c>
      <c r="T6" t="s">
        <v>28</v>
      </c>
      <c r="U6" t="s">
        <v>29</v>
      </c>
      <c r="V6">
        <v>2062</v>
      </c>
      <c r="W6">
        <v>3062</v>
      </c>
      <c r="X6" t="s">
        <v>99</v>
      </c>
      <c r="Y6" t="s">
        <v>31</v>
      </c>
      <c r="Z6">
        <v>33</v>
      </c>
    </row>
    <row r="7" spans="2:26">
      <c r="B7" s="12"/>
      <c r="C7" s="12"/>
      <c r="D7" s="11"/>
      <c r="E7" s="11"/>
      <c r="F7">
        <v>1066</v>
      </c>
      <c r="G7" t="s">
        <v>20</v>
      </c>
      <c r="H7" t="str">
        <f t="shared" si="0"/>
        <v>Mountain Bikes</v>
      </c>
      <c r="I7" t="s">
        <v>21</v>
      </c>
      <c r="J7" t="s">
        <v>27</v>
      </c>
      <c r="K7" s="15">
        <v>44563</v>
      </c>
      <c r="L7">
        <f t="shared" si="2"/>
        <v>1</v>
      </c>
      <c r="M7">
        <f t="shared" si="3"/>
        <v>2022</v>
      </c>
      <c r="N7" s="16">
        <v>1050</v>
      </c>
      <c r="O7" s="16">
        <v>1500</v>
      </c>
      <c r="P7">
        <v>1</v>
      </c>
      <c r="Q7" s="16">
        <f t="shared" si="4"/>
        <v>1500</v>
      </c>
      <c r="R7" s="1">
        <f t="shared" si="5"/>
        <v>0</v>
      </c>
      <c r="S7" s="16">
        <f t="shared" si="1"/>
        <v>1500</v>
      </c>
      <c r="T7" t="s">
        <v>28</v>
      </c>
      <c r="U7" t="s">
        <v>29</v>
      </c>
      <c r="V7">
        <v>2002</v>
      </c>
      <c r="W7">
        <v>3002</v>
      </c>
      <c r="X7" t="s">
        <v>30</v>
      </c>
      <c r="Y7" t="s">
        <v>31</v>
      </c>
      <c r="Z7">
        <v>22</v>
      </c>
    </row>
    <row r="8" spans="2:26">
      <c r="B8" s="12"/>
      <c r="C8" s="12"/>
      <c r="D8" s="11"/>
      <c r="E8" s="11"/>
      <c r="F8">
        <v>1051</v>
      </c>
      <c r="G8" t="s">
        <v>32</v>
      </c>
      <c r="H8" t="str">
        <f t="shared" si="0"/>
        <v>Road Bikes</v>
      </c>
      <c r="I8" t="s">
        <v>33</v>
      </c>
      <c r="J8" t="s">
        <v>34</v>
      </c>
      <c r="K8" s="15">
        <v>44564</v>
      </c>
      <c r="L8">
        <f t="shared" si="2"/>
        <v>1</v>
      </c>
      <c r="M8">
        <f t="shared" si="3"/>
        <v>2022</v>
      </c>
      <c r="N8" s="16">
        <v>1260</v>
      </c>
      <c r="O8" s="16">
        <v>1800</v>
      </c>
      <c r="P8">
        <v>3</v>
      </c>
      <c r="Q8" s="16">
        <f t="shared" si="4"/>
        <v>5400</v>
      </c>
      <c r="R8" s="1">
        <f t="shared" si="5"/>
        <v>270</v>
      </c>
      <c r="S8" s="16">
        <f t="shared" si="1"/>
        <v>5670</v>
      </c>
      <c r="T8" t="s">
        <v>23</v>
      </c>
      <c r="U8" t="s">
        <v>35</v>
      </c>
      <c r="V8">
        <v>2003</v>
      </c>
      <c r="W8">
        <v>3003</v>
      </c>
      <c r="X8" t="s">
        <v>36</v>
      </c>
      <c r="Y8" t="s">
        <v>26</v>
      </c>
      <c r="Z8">
        <v>18</v>
      </c>
    </row>
    <row r="9" spans="4:26">
      <c r="D9" s="13"/>
      <c r="E9" s="13"/>
      <c r="F9">
        <v>1067</v>
      </c>
      <c r="G9" t="s">
        <v>32</v>
      </c>
      <c r="H9" t="str">
        <f t="shared" si="0"/>
        <v>Road Bikes</v>
      </c>
      <c r="I9" t="s">
        <v>33</v>
      </c>
      <c r="J9" t="s">
        <v>34</v>
      </c>
      <c r="K9" s="15">
        <v>44564</v>
      </c>
      <c r="L9">
        <f t="shared" si="2"/>
        <v>1</v>
      </c>
      <c r="M9">
        <f t="shared" si="3"/>
        <v>2022</v>
      </c>
      <c r="N9" s="16">
        <v>1260</v>
      </c>
      <c r="O9" s="16">
        <v>1800</v>
      </c>
      <c r="P9">
        <v>3</v>
      </c>
      <c r="Q9" s="16">
        <f t="shared" si="4"/>
        <v>5400</v>
      </c>
      <c r="R9" s="1">
        <f t="shared" si="5"/>
        <v>270</v>
      </c>
      <c r="S9" s="16">
        <f t="shared" si="1"/>
        <v>5670</v>
      </c>
      <c r="T9" t="s">
        <v>23</v>
      </c>
      <c r="U9" t="s">
        <v>35</v>
      </c>
      <c r="V9">
        <v>2003</v>
      </c>
      <c r="W9">
        <v>3003</v>
      </c>
      <c r="X9" t="s">
        <v>36</v>
      </c>
      <c r="Y9" t="s">
        <v>26</v>
      </c>
      <c r="Z9">
        <v>18</v>
      </c>
    </row>
    <row r="10" spans="1:26">
      <c r="A10" s="5" t="s">
        <v>156</v>
      </c>
      <c r="B10" s="6"/>
      <c r="C10" s="6"/>
      <c r="D10" s="6"/>
      <c r="E10" s="13"/>
      <c r="F10">
        <v>1052</v>
      </c>
      <c r="G10" t="s">
        <v>32</v>
      </c>
      <c r="H10" t="str">
        <f t="shared" si="0"/>
        <v>Road Bikes</v>
      </c>
      <c r="I10" t="s">
        <v>33</v>
      </c>
      <c r="J10" t="s">
        <v>38</v>
      </c>
      <c r="K10" s="15">
        <v>44565</v>
      </c>
      <c r="L10">
        <f t="shared" si="2"/>
        <v>1</v>
      </c>
      <c r="M10">
        <f t="shared" si="3"/>
        <v>2022</v>
      </c>
      <c r="N10" s="16">
        <v>1470</v>
      </c>
      <c r="O10" s="16">
        <v>2100</v>
      </c>
      <c r="P10">
        <v>1</v>
      </c>
      <c r="Q10" s="16">
        <f t="shared" si="4"/>
        <v>2100</v>
      </c>
      <c r="R10" s="1">
        <f t="shared" si="5"/>
        <v>105</v>
      </c>
      <c r="S10" s="16">
        <f t="shared" si="1"/>
        <v>2205</v>
      </c>
      <c r="T10" t="s">
        <v>23</v>
      </c>
      <c r="U10" t="s">
        <v>24</v>
      </c>
      <c r="V10">
        <v>2004</v>
      </c>
      <c r="W10">
        <v>3004</v>
      </c>
      <c r="X10" t="s">
        <v>39</v>
      </c>
      <c r="Y10" t="s">
        <v>31</v>
      </c>
      <c r="Z10">
        <v>16</v>
      </c>
    </row>
    <row r="11" spans="1:26">
      <c r="A11" s="8"/>
      <c r="B11" s="7">
        <v>2022</v>
      </c>
      <c r="C11" s="7">
        <v>2023</v>
      </c>
      <c r="D11" s="7" t="s">
        <v>37</v>
      </c>
      <c r="E11" s="14"/>
      <c r="F11">
        <v>1068</v>
      </c>
      <c r="G11" t="s">
        <v>32</v>
      </c>
      <c r="H11" t="str">
        <f t="shared" si="0"/>
        <v>Road Bikes</v>
      </c>
      <c r="I11" t="s">
        <v>33</v>
      </c>
      <c r="J11" t="s">
        <v>38</v>
      </c>
      <c r="K11" s="15">
        <v>44565</v>
      </c>
      <c r="L11">
        <f t="shared" si="2"/>
        <v>1</v>
      </c>
      <c r="M11">
        <f t="shared" si="3"/>
        <v>2022</v>
      </c>
      <c r="N11" s="16">
        <v>1470</v>
      </c>
      <c r="O11" s="16">
        <v>2100</v>
      </c>
      <c r="P11">
        <v>1</v>
      </c>
      <c r="Q11" s="16">
        <f t="shared" si="4"/>
        <v>2100</v>
      </c>
      <c r="R11" s="1">
        <f t="shared" si="5"/>
        <v>105</v>
      </c>
      <c r="S11" s="16">
        <f t="shared" si="1"/>
        <v>2205</v>
      </c>
      <c r="T11" t="s">
        <v>23</v>
      </c>
      <c r="U11" t="s">
        <v>24</v>
      </c>
      <c r="V11">
        <v>2004</v>
      </c>
      <c r="W11">
        <v>3004</v>
      </c>
      <c r="X11" t="s">
        <v>39</v>
      </c>
      <c r="Y11" t="s">
        <v>31</v>
      </c>
      <c r="Z11">
        <v>16</v>
      </c>
    </row>
    <row r="12" spans="1:26">
      <c r="A12" s="8" t="s">
        <v>56</v>
      </c>
      <c r="B12" s="9">
        <f>SUMIFS($S$2:$S$246,$M$2:$M$246,2022,$L$2:$L$246,1)</f>
        <v>101595</v>
      </c>
      <c r="C12" s="9">
        <f>SUMIFS($S$2:$S$246,$M$2:$M$246,2023,$L$2:$L$246,1)</f>
        <v>143555</v>
      </c>
      <c r="D12" s="10">
        <f>(C12-B12)/B12</f>
        <v>0.413012451400167</v>
      </c>
      <c r="E12" s="13"/>
      <c r="F12">
        <v>1053</v>
      </c>
      <c r="G12" t="s">
        <v>40</v>
      </c>
      <c r="H12" t="str">
        <f t="shared" si="0"/>
        <v>Touring Bikes</v>
      </c>
      <c r="I12" t="s">
        <v>41</v>
      </c>
      <c r="J12" t="s">
        <v>42</v>
      </c>
      <c r="K12" s="15">
        <v>44566</v>
      </c>
      <c r="L12">
        <f t="shared" si="2"/>
        <v>1</v>
      </c>
      <c r="M12">
        <f t="shared" si="3"/>
        <v>2022</v>
      </c>
      <c r="N12" s="16">
        <v>897</v>
      </c>
      <c r="O12" s="16">
        <v>1300</v>
      </c>
      <c r="P12">
        <v>2</v>
      </c>
      <c r="Q12" s="16">
        <f t="shared" si="4"/>
        <v>2600</v>
      </c>
      <c r="R12" s="1">
        <f t="shared" si="5"/>
        <v>130</v>
      </c>
      <c r="S12" s="16">
        <f t="shared" si="1"/>
        <v>2730</v>
      </c>
      <c r="T12" t="s">
        <v>28</v>
      </c>
      <c r="U12" t="s">
        <v>29</v>
      </c>
      <c r="V12">
        <v>2005</v>
      </c>
      <c r="W12">
        <v>3005</v>
      </c>
      <c r="X12" t="s">
        <v>43</v>
      </c>
      <c r="Y12" t="s">
        <v>26</v>
      </c>
      <c r="Z12">
        <v>27</v>
      </c>
    </row>
    <row r="13" spans="1:26">
      <c r="A13" s="8" t="s">
        <v>60</v>
      </c>
      <c r="B13" s="9">
        <f>SUMIFS($S$2:$S$246,$M$2:$M$246,2022,$L$2:$L$246,2)</f>
        <v>113445</v>
      </c>
      <c r="C13" s="9">
        <f>SUMIFS($S$2:$S$246,$M$2:$M$246,2023,$L$2:$L$246,2)</f>
        <v>145535</v>
      </c>
      <c r="D13" s="10">
        <f t="shared" ref="D13:D14" si="6">(C13-B13)/B13</f>
        <v>0.282868350301908</v>
      </c>
      <c r="E13" s="13"/>
      <c r="F13">
        <v>1069</v>
      </c>
      <c r="G13" t="s">
        <v>40</v>
      </c>
      <c r="H13" t="str">
        <f t="shared" si="0"/>
        <v>Touring Bikes</v>
      </c>
      <c r="I13" t="s">
        <v>41</v>
      </c>
      <c r="J13" t="s">
        <v>42</v>
      </c>
      <c r="K13" s="15">
        <v>44566</v>
      </c>
      <c r="L13">
        <f t="shared" si="2"/>
        <v>1</v>
      </c>
      <c r="M13">
        <f t="shared" si="3"/>
        <v>2022</v>
      </c>
      <c r="N13" s="16">
        <v>897</v>
      </c>
      <c r="O13" s="16">
        <v>1300</v>
      </c>
      <c r="P13">
        <v>2</v>
      </c>
      <c r="Q13" s="16">
        <f t="shared" si="4"/>
        <v>2600</v>
      </c>
      <c r="R13" s="1">
        <f t="shared" si="5"/>
        <v>130</v>
      </c>
      <c r="S13" s="16">
        <f t="shared" si="1"/>
        <v>2730</v>
      </c>
      <c r="T13" t="s">
        <v>28</v>
      </c>
      <c r="U13" t="s">
        <v>29</v>
      </c>
      <c r="V13">
        <v>2005</v>
      </c>
      <c r="W13">
        <v>3005</v>
      </c>
      <c r="X13" t="s">
        <v>43</v>
      </c>
      <c r="Y13" t="s">
        <v>26</v>
      </c>
      <c r="Z13">
        <v>27</v>
      </c>
    </row>
    <row r="14" spans="1:26">
      <c r="A14" s="8" t="s">
        <v>63</v>
      </c>
      <c r="B14" s="9">
        <f>SUMIFS($S$2:$S$246,$M$2:$M$246,2022,$L$2:$L$246,3)</f>
        <v>115460</v>
      </c>
      <c r="C14" s="9">
        <f>SUMIFS($S$2:$S$246,$M$2:$M$246,2023,$L$2:$L$246,3)</f>
        <v>164740</v>
      </c>
      <c r="D14" s="10">
        <f t="shared" si="6"/>
        <v>0.426814481205612</v>
      </c>
      <c r="E14" s="13"/>
      <c r="F14">
        <v>1054</v>
      </c>
      <c r="G14" t="s">
        <v>40</v>
      </c>
      <c r="H14" t="str">
        <f t="shared" si="0"/>
        <v>Touring Bikes</v>
      </c>
      <c r="I14" t="s">
        <v>41</v>
      </c>
      <c r="J14" t="s">
        <v>44</v>
      </c>
      <c r="K14" s="15">
        <v>44567</v>
      </c>
      <c r="L14">
        <f t="shared" si="2"/>
        <v>1</v>
      </c>
      <c r="M14">
        <f t="shared" si="3"/>
        <v>2022</v>
      </c>
      <c r="N14" s="16">
        <v>1104</v>
      </c>
      <c r="O14" s="16">
        <v>1600</v>
      </c>
      <c r="P14">
        <v>1</v>
      </c>
      <c r="Q14" s="16">
        <f t="shared" si="4"/>
        <v>1600</v>
      </c>
      <c r="R14" s="1">
        <f t="shared" si="5"/>
        <v>0</v>
      </c>
      <c r="S14" s="16">
        <f t="shared" si="1"/>
        <v>1600</v>
      </c>
      <c r="T14" t="s">
        <v>23</v>
      </c>
      <c r="U14" t="s">
        <v>24</v>
      </c>
      <c r="V14">
        <v>2006</v>
      </c>
      <c r="W14">
        <v>3006</v>
      </c>
      <c r="X14" t="s">
        <v>45</v>
      </c>
      <c r="Y14" t="s">
        <v>31</v>
      </c>
      <c r="Z14">
        <v>24</v>
      </c>
    </row>
    <row r="15" spans="6:26">
      <c r="F15">
        <v>1070</v>
      </c>
      <c r="G15" t="s">
        <v>40</v>
      </c>
      <c r="H15" t="str">
        <f t="shared" si="0"/>
        <v>Touring Bikes</v>
      </c>
      <c r="I15" t="s">
        <v>41</v>
      </c>
      <c r="J15" t="s">
        <v>44</v>
      </c>
      <c r="K15" s="15">
        <v>44567</v>
      </c>
      <c r="L15">
        <f t="shared" si="2"/>
        <v>1</v>
      </c>
      <c r="M15">
        <f t="shared" si="3"/>
        <v>2022</v>
      </c>
      <c r="N15" s="16">
        <v>1104</v>
      </c>
      <c r="O15" s="16">
        <v>1600</v>
      </c>
      <c r="P15">
        <v>1</v>
      </c>
      <c r="Q15" s="16">
        <f t="shared" si="4"/>
        <v>1600</v>
      </c>
      <c r="R15" s="1">
        <f t="shared" si="5"/>
        <v>0</v>
      </c>
      <c r="S15" s="16">
        <f t="shared" si="1"/>
        <v>1600</v>
      </c>
      <c r="T15" t="s">
        <v>23</v>
      </c>
      <c r="U15" t="s">
        <v>24</v>
      </c>
      <c r="V15">
        <v>2006</v>
      </c>
      <c r="W15">
        <v>3006</v>
      </c>
      <c r="X15" t="s">
        <v>45</v>
      </c>
      <c r="Y15" t="s">
        <v>31</v>
      </c>
      <c r="Z15">
        <v>24</v>
      </c>
    </row>
    <row r="16" spans="6:26">
      <c r="F16">
        <v>1071</v>
      </c>
      <c r="G16" t="s">
        <v>20</v>
      </c>
      <c r="H16" t="str">
        <f t="shared" si="0"/>
        <v>Mountain Bikes</v>
      </c>
      <c r="I16" t="s">
        <v>46</v>
      </c>
      <c r="J16" t="s">
        <v>47</v>
      </c>
      <c r="K16" s="15">
        <v>44568</v>
      </c>
      <c r="L16">
        <f t="shared" si="2"/>
        <v>1</v>
      </c>
      <c r="M16">
        <f t="shared" si="3"/>
        <v>2022</v>
      </c>
      <c r="N16" s="16">
        <v>1496</v>
      </c>
      <c r="O16" s="16">
        <v>2200</v>
      </c>
      <c r="P16">
        <v>2</v>
      </c>
      <c r="Q16" s="16">
        <f t="shared" si="4"/>
        <v>4400</v>
      </c>
      <c r="R16" s="1">
        <f t="shared" si="5"/>
        <v>220</v>
      </c>
      <c r="S16" s="16">
        <f t="shared" si="1"/>
        <v>4620</v>
      </c>
      <c r="T16" t="s">
        <v>28</v>
      </c>
      <c r="U16" t="s">
        <v>24</v>
      </c>
      <c r="V16">
        <v>2007</v>
      </c>
      <c r="W16">
        <v>3007</v>
      </c>
      <c r="X16" t="s">
        <v>48</v>
      </c>
      <c r="Y16" t="s">
        <v>26</v>
      </c>
      <c r="Z16">
        <v>29</v>
      </c>
    </row>
    <row r="17" spans="2:26">
      <c r="B17" s="14"/>
      <c r="C17" s="14"/>
      <c r="F17">
        <v>1072</v>
      </c>
      <c r="G17" t="s">
        <v>20</v>
      </c>
      <c r="H17" t="str">
        <f t="shared" si="0"/>
        <v>Mountain Bikes</v>
      </c>
      <c r="I17" t="s">
        <v>46</v>
      </c>
      <c r="J17" t="s">
        <v>49</v>
      </c>
      <c r="K17" s="15">
        <v>44569</v>
      </c>
      <c r="L17">
        <f t="shared" si="2"/>
        <v>1</v>
      </c>
      <c r="M17">
        <f t="shared" si="3"/>
        <v>2022</v>
      </c>
      <c r="N17" s="16">
        <v>1700</v>
      </c>
      <c r="O17" s="16">
        <v>2500</v>
      </c>
      <c r="P17">
        <v>1</v>
      </c>
      <c r="Q17" s="16">
        <f t="shared" si="4"/>
        <v>2500</v>
      </c>
      <c r="R17" s="1">
        <f t="shared" si="5"/>
        <v>125</v>
      </c>
      <c r="S17" s="16">
        <f t="shared" si="1"/>
        <v>2625</v>
      </c>
      <c r="T17" t="s">
        <v>23</v>
      </c>
      <c r="U17" t="s">
        <v>29</v>
      </c>
      <c r="V17">
        <v>2008</v>
      </c>
      <c r="W17">
        <v>3008</v>
      </c>
      <c r="X17" t="s">
        <v>50</v>
      </c>
      <c r="Y17" t="s">
        <v>31</v>
      </c>
      <c r="Z17">
        <v>27</v>
      </c>
    </row>
    <row r="18" spans="6:26">
      <c r="F18">
        <v>1061</v>
      </c>
      <c r="G18" t="s">
        <v>32</v>
      </c>
      <c r="H18" t="str">
        <f t="shared" si="0"/>
        <v>Road Bikes</v>
      </c>
      <c r="I18" t="s">
        <v>79</v>
      </c>
      <c r="J18" t="s">
        <v>80</v>
      </c>
      <c r="K18" s="15">
        <v>44574</v>
      </c>
      <c r="L18">
        <f t="shared" si="2"/>
        <v>1</v>
      </c>
      <c r="M18">
        <f t="shared" si="3"/>
        <v>2022</v>
      </c>
      <c r="N18" s="16">
        <v>1292</v>
      </c>
      <c r="O18" s="16">
        <v>1900</v>
      </c>
      <c r="P18">
        <v>3</v>
      </c>
      <c r="Q18" s="16">
        <f t="shared" si="4"/>
        <v>5700</v>
      </c>
      <c r="R18" s="1">
        <f t="shared" si="5"/>
        <v>285</v>
      </c>
      <c r="S18" s="16">
        <f t="shared" si="1"/>
        <v>5985</v>
      </c>
      <c r="T18" t="s">
        <v>23</v>
      </c>
      <c r="U18" t="s">
        <v>35</v>
      </c>
      <c r="V18">
        <v>2043</v>
      </c>
      <c r="W18">
        <v>3043</v>
      </c>
      <c r="X18" t="s">
        <v>81</v>
      </c>
      <c r="Y18" t="s">
        <v>26</v>
      </c>
      <c r="Z18">
        <v>21</v>
      </c>
    </row>
    <row r="19" spans="6:26">
      <c r="F19">
        <v>1062</v>
      </c>
      <c r="G19" t="s">
        <v>32</v>
      </c>
      <c r="H19" t="str">
        <f t="shared" si="0"/>
        <v>Road Bikes</v>
      </c>
      <c r="I19" t="s">
        <v>79</v>
      </c>
      <c r="J19" t="s">
        <v>82</v>
      </c>
      <c r="K19" s="15">
        <v>44575</v>
      </c>
      <c r="L19">
        <f t="shared" si="2"/>
        <v>1</v>
      </c>
      <c r="M19">
        <f t="shared" si="3"/>
        <v>2022</v>
      </c>
      <c r="N19" s="16">
        <v>1496</v>
      </c>
      <c r="O19" s="16">
        <v>2200</v>
      </c>
      <c r="P19">
        <v>1</v>
      </c>
      <c r="Q19" s="16">
        <f t="shared" si="4"/>
        <v>2200</v>
      </c>
      <c r="R19" s="1">
        <f t="shared" si="5"/>
        <v>110</v>
      </c>
      <c r="S19" s="16">
        <f t="shared" si="1"/>
        <v>2310</v>
      </c>
      <c r="T19" t="s">
        <v>23</v>
      </c>
      <c r="U19" t="s">
        <v>24</v>
      </c>
      <c r="V19">
        <v>2044</v>
      </c>
      <c r="W19">
        <v>3044</v>
      </c>
      <c r="X19" t="s">
        <v>83</v>
      </c>
      <c r="Y19" t="s">
        <v>31</v>
      </c>
      <c r="Z19">
        <v>19</v>
      </c>
    </row>
    <row r="20" spans="6:26">
      <c r="F20">
        <v>1055</v>
      </c>
      <c r="G20" t="s">
        <v>40</v>
      </c>
      <c r="H20" t="str">
        <f t="shared" si="0"/>
        <v>Touring Bikes</v>
      </c>
      <c r="I20" t="s">
        <v>84</v>
      </c>
      <c r="J20" t="s">
        <v>85</v>
      </c>
      <c r="K20" s="15">
        <v>44576</v>
      </c>
      <c r="L20">
        <f t="shared" si="2"/>
        <v>1</v>
      </c>
      <c r="M20">
        <f t="shared" si="3"/>
        <v>2022</v>
      </c>
      <c r="N20" s="16">
        <v>1340</v>
      </c>
      <c r="O20" s="16">
        <v>2000</v>
      </c>
      <c r="P20">
        <v>2</v>
      </c>
      <c r="Q20" s="16">
        <f t="shared" si="4"/>
        <v>4000</v>
      </c>
      <c r="R20" s="1">
        <f t="shared" si="5"/>
        <v>200</v>
      </c>
      <c r="S20" s="16">
        <f t="shared" si="1"/>
        <v>4200</v>
      </c>
      <c r="T20" t="s">
        <v>28</v>
      </c>
      <c r="U20" t="s">
        <v>29</v>
      </c>
      <c r="V20">
        <v>2045</v>
      </c>
      <c r="W20">
        <v>3045</v>
      </c>
      <c r="X20" t="s">
        <v>86</v>
      </c>
      <c r="Y20" t="s">
        <v>26</v>
      </c>
      <c r="Z20">
        <v>36</v>
      </c>
    </row>
    <row r="21" spans="6:26">
      <c r="F21">
        <v>1063</v>
      </c>
      <c r="G21" t="s">
        <v>40</v>
      </c>
      <c r="H21" t="str">
        <f t="shared" si="0"/>
        <v>Touring Bikes</v>
      </c>
      <c r="I21" t="s">
        <v>84</v>
      </c>
      <c r="J21" t="s">
        <v>85</v>
      </c>
      <c r="K21" s="15">
        <v>44576</v>
      </c>
      <c r="L21">
        <f t="shared" si="2"/>
        <v>1</v>
      </c>
      <c r="M21">
        <f t="shared" si="3"/>
        <v>2022</v>
      </c>
      <c r="N21" s="16">
        <v>1340</v>
      </c>
      <c r="O21" s="16">
        <v>2000</v>
      </c>
      <c r="P21">
        <v>2</v>
      </c>
      <c r="Q21" s="16">
        <f t="shared" si="4"/>
        <v>4000</v>
      </c>
      <c r="R21" s="1">
        <f t="shared" si="5"/>
        <v>200</v>
      </c>
      <c r="S21" s="16">
        <f t="shared" si="1"/>
        <v>4200</v>
      </c>
      <c r="T21" t="s">
        <v>28</v>
      </c>
      <c r="U21" t="s">
        <v>29</v>
      </c>
      <c r="V21">
        <v>2045</v>
      </c>
      <c r="W21">
        <v>3045</v>
      </c>
      <c r="X21" t="s">
        <v>86</v>
      </c>
      <c r="Y21" t="s">
        <v>26</v>
      </c>
      <c r="Z21">
        <v>36</v>
      </c>
    </row>
    <row r="22" spans="6:26">
      <c r="F22">
        <v>1056</v>
      </c>
      <c r="G22" t="s">
        <v>40</v>
      </c>
      <c r="H22" t="str">
        <f t="shared" si="0"/>
        <v>Touring Bikes</v>
      </c>
      <c r="I22" t="s">
        <v>84</v>
      </c>
      <c r="J22" t="s">
        <v>87</v>
      </c>
      <c r="K22" s="15">
        <v>44577</v>
      </c>
      <c r="L22">
        <f t="shared" si="2"/>
        <v>1</v>
      </c>
      <c r="M22">
        <f t="shared" si="3"/>
        <v>2022</v>
      </c>
      <c r="N22" s="16">
        <v>1541</v>
      </c>
      <c r="O22" s="16">
        <v>2300</v>
      </c>
      <c r="P22">
        <v>1</v>
      </c>
      <c r="Q22" s="16">
        <f t="shared" si="4"/>
        <v>2300</v>
      </c>
      <c r="R22" s="1">
        <f t="shared" si="5"/>
        <v>115</v>
      </c>
      <c r="S22" s="16">
        <f t="shared" si="1"/>
        <v>2415</v>
      </c>
      <c r="T22" t="s">
        <v>23</v>
      </c>
      <c r="U22" t="s">
        <v>24</v>
      </c>
      <c r="V22">
        <v>2046</v>
      </c>
      <c r="W22">
        <v>3046</v>
      </c>
      <c r="X22" t="s">
        <v>88</v>
      </c>
      <c r="Y22" t="s">
        <v>31</v>
      </c>
      <c r="Z22">
        <v>34</v>
      </c>
    </row>
    <row r="23" spans="6:26">
      <c r="F23">
        <v>1064</v>
      </c>
      <c r="G23" t="s">
        <v>40</v>
      </c>
      <c r="H23" t="str">
        <f t="shared" si="0"/>
        <v>Touring Bikes</v>
      </c>
      <c r="I23" t="s">
        <v>84</v>
      </c>
      <c r="J23" t="s">
        <v>87</v>
      </c>
      <c r="K23" s="15">
        <v>44577</v>
      </c>
      <c r="L23">
        <f t="shared" si="2"/>
        <v>1</v>
      </c>
      <c r="M23">
        <f t="shared" si="3"/>
        <v>2022</v>
      </c>
      <c r="N23" s="16">
        <v>1541</v>
      </c>
      <c r="O23" s="16">
        <v>2300</v>
      </c>
      <c r="P23">
        <v>1</v>
      </c>
      <c r="Q23" s="16">
        <f t="shared" si="4"/>
        <v>2300</v>
      </c>
      <c r="R23" s="1">
        <f t="shared" si="5"/>
        <v>115</v>
      </c>
      <c r="S23" s="16">
        <f t="shared" si="1"/>
        <v>2415</v>
      </c>
      <c r="T23" t="s">
        <v>23</v>
      </c>
      <c r="U23" t="s">
        <v>24</v>
      </c>
      <c r="V23">
        <v>2046</v>
      </c>
      <c r="W23">
        <v>3046</v>
      </c>
      <c r="X23" t="s">
        <v>88</v>
      </c>
      <c r="Y23" t="s">
        <v>31</v>
      </c>
      <c r="Z23">
        <v>34</v>
      </c>
    </row>
    <row r="24" spans="6:26">
      <c r="F24">
        <v>1057</v>
      </c>
      <c r="G24" t="s">
        <v>20</v>
      </c>
      <c r="H24" t="str">
        <f t="shared" si="0"/>
        <v>Mountain Bikes</v>
      </c>
      <c r="I24" t="s">
        <v>89</v>
      </c>
      <c r="J24" t="s">
        <v>90</v>
      </c>
      <c r="K24" s="15">
        <v>44578</v>
      </c>
      <c r="L24">
        <f t="shared" si="2"/>
        <v>1</v>
      </c>
      <c r="M24">
        <f t="shared" si="3"/>
        <v>2022</v>
      </c>
      <c r="N24" s="16">
        <v>2250</v>
      </c>
      <c r="O24" s="16">
        <v>3000</v>
      </c>
      <c r="P24">
        <v>2</v>
      </c>
      <c r="Q24" s="16">
        <f t="shared" si="4"/>
        <v>6000</v>
      </c>
      <c r="R24" s="1">
        <f t="shared" si="5"/>
        <v>300</v>
      </c>
      <c r="S24" s="16">
        <f t="shared" si="1"/>
        <v>6300</v>
      </c>
      <c r="T24" t="s">
        <v>28</v>
      </c>
      <c r="U24" t="s">
        <v>24</v>
      </c>
      <c r="V24">
        <v>2047</v>
      </c>
      <c r="W24">
        <v>3047</v>
      </c>
      <c r="X24" t="s">
        <v>91</v>
      </c>
      <c r="Y24" t="s">
        <v>26</v>
      </c>
      <c r="Z24">
        <v>40</v>
      </c>
    </row>
    <row r="25" spans="6:26">
      <c r="F25">
        <v>1058</v>
      </c>
      <c r="G25" t="s">
        <v>20</v>
      </c>
      <c r="H25" t="str">
        <f t="shared" si="0"/>
        <v>Mountain Bikes</v>
      </c>
      <c r="I25" t="s">
        <v>89</v>
      </c>
      <c r="J25" t="s">
        <v>92</v>
      </c>
      <c r="K25" s="15">
        <v>44579</v>
      </c>
      <c r="L25">
        <f t="shared" si="2"/>
        <v>1</v>
      </c>
      <c r="M25">
        <f t="shared" si="3"/>
        <v>2022</v>
      </c>
      <c r="N25" s="16">
        <v>2625</v>
      </c>
      <c r="O25" s="16">
        <v>3500</v>
      </c>
      <c r="P25">
        <v>1</v>
      </c>
      <c r="Q25" s="16">
        <f t="shared" si="4"/>
        <v>3500</v>
      </c>
      <c r="R25" s="1">
        <f t="shared" si="5"/>
        <v>175</v>
      </c>
      <c r="S25" s="16">
        <f t="shared" si="1"/>
        <v>3675</v>
      </c>
      <c r="T25" t="s">
        <v>23</v>
      </c>
      <c r="U25" t="s">
        <v>29</v>
      </c>
      <c r="V25">
        <v>2048</v>
      </c>
      <c r="W25">
        <v>3048</v>
      </c>
      <c r="X25" t="s">
        <v>93</v>
      </c>
      <c r="Y25" t="s">
        <v>31</v>
      </c>
      <c r="Z25">
        <v>38</v>
      </c>
    </row>
    <row r="26" spans="6:26">
      <c r="F26">
        <v>1073</v>
      </c>
      <c r="G26" t="s">
        <v>20</v>
      </c>
      <c r="H26" t="str">
        <f t="shared" si="0"/>
        <v>Mountain Bikes</v>
      </c>
      <c r="I26" t="s">
        <v>51</v>
      </c>
      <c r="J26" t="s">
        <v>52</v>
      </c>
      <c r="K26" s="15">
        <v>44582</v>
      </c>
      <c r="L26">
        <f t="shared" si="2"/>
        <v>1</v>
      </c>
      <c r="M26">
        <f t="shared" si="3"/>
        <v>2022</v>
      </c>
      <c r="N26" s="16">
        <v>737</v>
      </c>
      <c r="O26" s="16">
        <v>1100</v>
      </c>
      <c r="P26">
        <v>2</v>
      </c>
      <c r="Q26" s="16">
        <f t="shared" si="4"/>
        <v>2200</v>
      </c>
      <c r="R26" s="1">
        <f t="shared" si="5"/>
        <v>110</v>
      </c>
      <c r="S26" s="16">
        <f t="shared" si="1"/>
        <v>2310</v>
      </c>
      <c r="T26" t="s">
        <v>23</v>
      </c>
      <c r="U26" t="s">
        <v>24</v>
      </c>
      <c r="V26">
        <v>2021</v>
      </c>
      <c r="W26">
        <v>3021</v>
      </c>
      <c r="X26" t="s">
        <v>53</v>
      </c>
      <c r="Y26" t="s">
        <v>26</v>
      </c>
      <c r="Z26">
        <v>24</v>
      </c>
    </row>
    <row r="27" spans="6:26">
      <c r="F27">
        <v>1074</v>
      </c>
      <c r="G27" t="s">
        <v>20</v>
      </c>
      <c r="H27" t="str">
        <f t="shared" si="0"/>
        <v>Mountain Bikes</v>
      </c>
      <c r="I27" t="s">
        <v>51</v>
      </c>
      <c r="J27" t="s">
        <v>54</v>
      </c>
      <c r="K27" s="15">
        <v>44583</v>
      </c>
      <c r="L27">
        <f t="shared" si="2"/>
        <v>1</v>
      </c>
      <c r="M27">
        <f t="shared" si="3"/>
        <v>2022</v>
      </c>
      <c r="N27" s="16">
        <v>938</v>
      </c>
      <c r="O27" s="16">
        <v>1400</v>
      </c>
      <c r="P27">
        <v>1</v>
      </c>
      <c r="Q27" s="16">
        <f t="shared" si="4"/>
        <v>1400</v>
      </c>
      <c r="R27" s="1">
        <f t="shared" si="5"/>
        <v>0</v>
      </c>
      <c r="S27" s="16">
        <f t="shared" si="1"/>
        <v>1400</v>
      </c>
      <c r="T27" t="s">
        <v>28</v>
      </c>
      <c r="U27" t="s">
        <v>29</v>
      </c>
      <c r="V27">
        <v>2022</v>
      </c>
      <c r="W27">
        <v>3022</v>
      </c>
      <c r="X27" t="s">
        <v>55</v>
      </c>
      <c r="Y27" t="s">
        <v>31</v>
      </c>
      <c r="Z27">
        <v>21</v>
      </c>
    </row>
    <row r="28" spans="6:26">
      <c r="F28">
        <v>1075</v>
      </c>
      <c r="G28" t="s">
        <v>32</v>
      </c>
      <c r="H28" t="str">
        <f t="shared" si="0"/>
        <v>Road Bikes</v>
      </c>
      <c r="I28" t="s">
        <v>57</v>
      </c>
      <c r="J28" t="s">
        <v>58</v>
      </c>
      <c r="K28" s="15">
        <v>44584</v>
      </c>
      <c r="L28">
        <f t="shared" si="2"/>
        <v>1</v>
      </c>
      <c r="M28">
        <f t="shared" si="3"/>
        <v>2022</v>
      </c>
      <c r="N28" s="16">
        <v>1190</v>
      </c>
      <c r="O28" s="16">
        <v>1700</v>
      </c>
      <c r="P28">
        <v>3</v>
      </c>
      <c r="Q28" s="16">
        <f t="shared" si="4"/>
        <v>5100</v>
      </c>
      <c r="R28" s="1">
        <f t="shared" si="5"/>
        <v>255</v>
      </c>
      <c r="S28" s="16">
        <f t="shared" si="1"/>
        <v>5355</v>
      </c>
      <c r="T28" t="s">
        <v>23</v>
      </c>
      <c r="U28" t="s">
        <v>35</v>
      </c>
      <c r="V28">
        <v>2023</v>
      </c>
      <c r="W28">
        <v>3023</v>
      </c>
      <c r="X28" t="s">
        <v>59</v>
      </c>
      <c r="Y28" t="s">
        <v>26</v>
      </c>
      <c r="Z28">
        <v>20</v>
      </c>
    </row>
    <row r="29" spans="6:26">
      <c r="F29">
        <v>1076</v>
      </c>
      <c r="G29" t="s">
        <v>32</v>
      </c>
      <c r="H29" t="str">
        <f t="shared" si="0"/>
        <v>Road Bikes</v>
      </c>
      <c r="I29" t="s">
        <v>57</v>
      </c>
      <c r="J29" t="s">
        <v>61</v>
      </c>
      <c r="K29" s="15">
        <v>44585</v>
      </c>
      <c r="L29">
        <f t="shared" si="2"/>
        <v>1</v>
      </c>
      <c r="M29">
        <f t="shared" si="3"/>
        <v>2022</v>
      </c>
      <c r="N29" s="16">
        <v>1400</v>
      </c>
      <c r="O29" s="16">
        <v>2000</v>
      </c>
      <c r="P29">
        <v>1</v>
      </c>
      <c r="Q29" s="16">
        <f t="shared" si="4"/>
        <v>2000</v>
      </c>
      <c r="R29" s="1">
        <f t="shared" si="5"/>
        <v>0</v>
      </c>
      <c r="S29" s="16">
        <f t="shared" si="1"/>
        <v>2000</v>
      </c>
      <c r="T29" t="s">
        <v>23</v>
      </c>
      <c r="U29" t="s">
        <v>24</v>
      </c>
      <c r="V29">
        <v>2024</v>
      </c>
      <c r="W29">
        <v>3024</v>
      </c>
      <c r="X29" t="s">
        <v>62</v>
      </c>
      <c r="Y29" t="s">
        <v>31</v>
      </c>
      <c r="Z29">
        <v>18</v>
      </c>
    </row>
    <row r="30" spans="6:26">
      <c r="F30">
        <v>1077</v>
      </c>
      <c r="G30" t="s">
        <v>40</v>
      </c>
      <c r="H30" t="str">
        <f t="shared" si="0"/>
        <v>Touring Bikes</v>
      </c>
      <c r="I30" t="s">
        <v>64</v>
      </c>
      <c r="J30" t="s">
        <v>65</v>
      </c>
      <c r="K30" s="15">
        <v>44586</v>
      </c>
      <c r="L30">
        <f t="shared" si="2"/>
        <v>1</v>
      </c>
      <c r="M30">
        <f t="shared" si="3"/>
        <v>2022</v>
      </c>
      <c r="N30" s="16">
        <v>975</v>
      </c>
      <c r="O30" s="16">
        <v>1500</v>
      </c>
      <c r="P30">
        <v>2</v>
      </c>
      <c r="Q30" s="16">
        <f t="shared" si="4"/>
        <v>3000</v>
      </c>
      <c r="R30" s="1">
        <f t="shared" si="5"/>
        <v>150</v>
      </c>
      <c r="S30" s="16">
        <f t="shared" si="1"/>
        <v>3150</v>
      </c>
      <c r="T30" t="s">
        <v>28</v>
      </c>
      <c r="U30" t="s">
        <v>29</v>
      </c>
      <c r="V30">
        <v>2025</v>
      </c>
      <c r="W30">
        <v>3025</v>
      </c>
      <c r="X30" t="s">
        <v>66</v>
      </c>
      <c r="Y30" t="s">
        <v>26</v>
      </c>
      <c r="Z30">
        <v>28</v>
      </c>
    </row>
    <row r="31" spans="6:26">
      <c r="F31">
        <v>1078</v>
      </c>
      <c r="G31" t="s">
        <v>40</v>
      </c>
      <c r="H31" t="str">
        <f t="shared" si="0"/>
        <v>Touring Bikes</v>
      </c>
      <c r="I31" t="s">
        <v>64</v>
      </c>
      <c r="J31" t="s">
        <v>67</v>
      </c>
      <c r="K31" s="15">
        <v>44587</v>
      </c>
      <c r="L31">
        <f t="shared" si="2"/>
        <v>1</v>
      </c>
      <c r="M31">
        <f t="shared" si="3"/>
        <v>2022</v>
      </c>
      <c r="N31" s="16">
        <v>1170</v>
      </c>
      <c r="O31" s="16">
        <v>1800</v>
      </c>
      <c r="P31">
        <v>1</v>
      </c>
      <c r="Q31" s="16">
        <f t="shared" si="4"/>
        <v>1800</v>
      </c>
      <c r="R31" s="1">
        <f t="shared" si="5"/>
        <v>0</v>
      </c>
      <c r="S31" s="16">
        <f t="shared" si="1"/>
        <v>1800</v>
      </c>
      <c r="T31" t="s">
        <v>23</v>
      </c>
      <c r="U31" t="s">
        <v>24</v>
      </c>
      <c r="V31">
        <v>2026</v>
      </c>
      <c r="W31">
        <v>3026</v>
      </c>
      <c r="X31" t="s">
        <v>68</v>
      </c>
      <c r="Y31" t="s">
        <v>31</v>
      </c>
      <c r="Z31">
        <v>26</v>
      </c>
    </row>
    <row r="32" spans="6:26">
      <c r="F32">
        <v>1079</v>
      </c>
      <c r="G32" t="s">
        <v>20</v>
      </c>
      <c r="H32" t="str">
        <f t="shared" si="0"/>
        <v>Mountain Bikes</v>
      </c>
      <c r="I32" t="s">
        <v>69</v>
      </c>
      <c r="J32" t="s">
        <v>70</v>
      </c>
      <c r="K32" s="15">
        <v>44588</v>
      </c>
      <c r="L32">
        <f t="shared" si="2"/>
        <v>1</v>
      </c>
      <c r="M32">
        <f t="shared" si="3"/>
        <v>2022</v>
      </c>
      <c r="N32" s="16">
        <v>1656</v>
      </c>
      <c r="O32" s="16">
        <v>2300</v>
      </c>
      <c r="P32">
        <v>2</v>
      </c>
      <c r="Q32" s="16">
        <f t="shared" si="4"/>
        <v>4600</v>
      </c>
      <c r="R32" s="1">
        <f t="shared" si="5"/>
        <v>230</v>
      </c>
      <c r="S32" s="16">
        <f t="shared" si="1"/>
        <v>4830</v>
      </c>
      <c r="T32" t="s">
        <v>28</v>
      </c>
      <c r="U32" t="s">
        <v>24</v>
      </c>
      <c r="V32">
        <v>2027</v>
      </c>
      <c r="W32">
        <v>3027</v>
      </c>
      <c r="X32" t="s">
        <v>71</v>
      </c>
      <c r="Y32" t="s">
        <v>26</v>
      </c>
      <c r="Z32">
        <v>30</v>
      </c>
    </row>
    <row r="33" spans="6:26">
      <c r="F33">
        <v>1080</v>
      </c>
      <c r="G33" t="s">
        <v>20</v>
      </c>
      <c r="H33" t="str">
        <f t="shared" si="0"/>
        <v>Mountain Bikes</v>
      </c>
      <c r="I33" t="s">
        <v>69</v>
      </c>
      <c r="J33" t="s">
        <v>72</v>
      </c>
      <c r="K33" s="15">
        <v>44589</v>
      </c>
      <c r="L33">
        <f t="shared" si="2"/>
        <v>1</v>
      </c>
      <c r="M33">
        <f t="shared" si="3"/>
        <v>2022</v>
      </c>
      <c r="N33" s="16">
        <v>1872</v>
      </c>
      <c r="O33" s="16">
        <v>2600</v>
      </c>
      <c r="P33">
        <v>1</v>
      </c>
      <c r="Q33" s="16">
        <f t="shared" si="4"/>
        <v>2600</v>
      </c>
      <c r="R33" s="1">
        <f t="shared" si="5"/>
        <v>130</v>
      </c>
      <c r="S33" s="16">
        <f t="shared" si="1"/>
        <v>2730</v>
      </c>
      <c r="T33" t="s">
        <v>23</v>
      </c>
      <c r="U33" t="s">
        <v>29</v>
      </c>
      <c r="V33">
        <v>2028</v>
      </c>
      <c r="W33">
        <v>3028</v>
      </c>
      <c r="X33" t="s">
        <v>73</v>
      </c>
      <c r="Y33" t="s">
        <v>31</v>
      </c>
      <c r="Z33">
        <v>28</v>
      </c>
    </row>
    <row r="34" spans="6:26">
      <c r="F34">
        <v>1182</v>
      </c>
      <c r="G34" t="s">
        <v>94</v>
      </c>
      <c r="H34" t="str">
        <f t="shared" si="0"/>
        <v>E-Bikes</v>
      </c>
      <c r="I34" t="s">
        <v>95</v>
      </c>
      <c r="J34" t="s">
        <v>96</v>
      </c>
      <c r="K34" s="15">
        <v>44593</v>
      </c>
      <c r="L34">
        <f t="shared" si="2"/>
        <v>2</v>
      </c>
      <c r="M34">
        <f t="shared" si="3"/>
        <v>2022</v>
      </c>
      <c r="N34" s="16">
        <v>1460</v>
      </c>
      <c r="O34" s="16">
        <v>2000</v>
      </c>
      <c r="P34">
        <v>2</v>
      </c>
      <c r="Q34" s="16">
        <f t="shared" si="4"/>
        <v>4000</v>
      </c>
      <c r="R34" s="1">
        <f t="shared" si="5"/>
        <v>200</v>
      </c>
      <c r="S34" s="16">
        <f t="shared" si="1"/>
        <v>4200</v>
      </c>
      <c r="T34" t="s">
        <v>23</v>
      </c>
      <c r="U34" t="s">
        <v>24</v>
      </c>
      <c r="V34">
        <v>2061</v>
      </c>
      <c r="W34">
        <v>3061</v>
      </c>
      <c r="X34" t="s">
        <v>97</v>
      </c>
      <c r="Y34" t="s">
        <v>26</v>
      </c>
      <c r="Z34">
        <v>35</v>
      </c>
    </row>
    <row r="35" spans="6:26">
      <c r="F35">
        <v>1190</v>
      </c>
      <c r="G35" t="s">
        <v>20</v>
      </c>
      <c r="H35" t="str">
        <f t="shared" si="0"/>
        <v>Mountain Bikes</v>
      </c>
      <c r="I35" t="s">
        <v>21</v>
      </c>
      <c r="J35" t="s">
        <v>22</v>
      </c>
      <c r="K35" s="15">
        <v>44593</v>
      </c>
      <c r="L35">
        <f t="shared" si="2"/>
        <v>2</v>
      </c>
      <c r="M35">
        <f t="shared" si="3"/>
        <v>2022</v>
      </c>
      <c r="N35" s="16">
        <v>840</v>
      </c>
      <c r="O35" s="16">
        <v>1200</v>
      </c>
      <c r="P35">
        <v>2</v>
      </c>
      <c r="Q35" s="16">
        <f t="shared" si="4"/>
        <v>2400</v>
      </c>
      <c r="R35" s="1">
        <f t="shared" si="5"/>
        <v>120</v>
      </c>
      <c r="S35" s="16">
        <f t="shared" si="1"/>
        <v>2520</v>
      </c>
      <c r="T35" t="s">
        <v>23</v>
      </c>
      <c r="U35" t="s">
        <v>24</v>
      </c>
      <c r="V35">
        <v>2001</v>
      </c>
      <c r="W35">
        <v>3001</v>
      </c>
      <c r="X35" t="s">
        <v>25</v>
      </c>
      <c r="Y35" t="s">
        <v>26</v>
      </c>
      <c r="Z35">
        <v>25</v>
      </c>
    </row>
    <row r="36" spans="6:26">
      <c r="F36">
        <v>1183</v>
      </c>
      <c r="G36" t="s">
        <v>94</v>
      </c>
      <c r="H36" t="str">
        <f t="shared" si="0"/>
        <v>E-Bikes</v>
      </c>
      <c r="I36" t="s">
        <v>95</v>
      </c>
      <c r="J36" t="s">
        <v>98</v>
      </c>
      <c r="K36" s="15">
        <v>44594</v>
      </c>
      <c r="L36">
        <f t="shared" si="2"/>
        <v>2</v>
      </c>
      <c r="M36">
        <f t="shared" si="3"/>
        <v>2022</v>
      </c>
      <c r="N36" s="16">
        <v>1825</v>
      </c>
      <c r="O36" s="16">
        <v>2500</v>
      </c>
      <c r="P36">
        <v>1</v>
      </c>
      <c r="Q36" s="16">
        <f t="shared" si="4"/>
        <v>2500</v>
      </c>
      <c r="R36" s="1">
        <f t="shared" si="5"/>
        <v>125</v>
      </c>
      <c r="S36" s="16">
        <f t="shared" si="1"/>
        <v>2625</v>
      </c>
      <c r="T36" t="s">
        <v>28</v>
      </c>
      <c r="U36" t="s">
        <v>29</v>
      </c>
      <c r="V36">
        <v>2062</v>
      </c>
      <c r="W36">
        <v>3062</v>
      </c>
      <c r="X36" t="s">
        <v>99</v>
      </c>
      <c r="Y36" t="s">
        <v>31</v>
      </c>
      <c r="Z36">
        <v>33</v>
      </c>
    </row>
    <row r="37" spans="6:26">
      <c r="F37">
        <v>1191</v>
      </c>
      <c r="G37" t="s">
        <v>20</v>
      </c>
      <c r="H37" t="str">
        <f t="shared" si="0"/>
        <v>Mountain Bikes</v>
      </c>
      <c r="I37" t="s">
        <v>21</v>
      </c>
      <c r="J37" t="s">
        <v>27</v>
      </c>
      <c r="K37" s="15">
        <v>44594</v>
      </c>
      <c r="L37">
        <f t="shared" si="2"/>
        <v>2</v>
      </c>
      <c r="M37">
        <f t="shared" si="3"/>
        <v>2022</v>
      </c>
      <c r="N37" s="16">
        <v>1050</v>
      </c>
      <c r="O37" s="16">
        <v>1500</v>
      </c>
      <c r="P37">
        <v>1</v>
      </c>
      <c r="Q37" s="16">
        <f t="shared" si="4"/>
        <v>1500</v>
      </c>
      <c r="R37" s="1">
        <f t="shared" si="5"/>
        <v>0</v>
      </c>
      <c r="S37" s="16">
        <f t="shared" si="1"/>
        <v>1500</v>
      </c>
      <c r="T37" t="s">
        <v>28</v>
      </c>
      <c r="U37" t="s">
        <v>29</v>
      </c>
      <c r="V37">
        <v>2002</v>
      </c>
      <c r="W37">
        <v>3002</v>
      </c>
      <c r="X37" t="s">
        <v>30</v>
      </c>
      <c r="Y37" t="s">
        <v>31</v>
      </c>
      <c r="Z37">
        <v>22</v>
      </c>
    </row>
    <row r="38" spans="6:26">
      <c r="F38">
        <v>1184</v>
      </c>
      <c r="G38" t="s">
        <v>32</v>
      </c>
      <c r="H38" t="str">
        <f t="shared" si="0"/>
        <v>Road Bikes</v>
      </c>
      <c r="I38" t="s">
        <v>100</v>
      </c>
      <c r="J38" t="s">
        <v>101</v>
      </c>
      <c r="K38" s="15">
        <v>44595</v>
      </c>
      <c r="L38">
        <f t="shared" si="2"/>
        <v>2</v>
      </c>
      <c r="M38">
        <f t="shared" si="3"/>
        <v>2022</v>
      </c>
      <c r="N38" s="16">
        <v>1105</v>
      </c>
      <c r="O38" s="16">
        <v>1700</v>
      </c>
      <c r="P38">
        <v>3</v>
      </c>
      <c r="Q38" s="16">
        <f t="shared" si="4"/>
        <v>5100</v>
      </c>
      <c r="R38" s="1">
        <f t="shared" si="5"/>
        <v>255</v>
      </c>
      <c r="S38" s="16">
        <f t="shared" si="1"/>
        <v>5355</v>
      </c>
      <c r="T38" t="s">
        <v>23</v>
      </c>
      <c r="U38" t="s">
        <v>35</v>
      </c>
      <c r="V38">
        <v>2063</v>
      </c>
      <c r="W38">
        <v>3063</v>
      </c>
      <c r="X38" t="s">
        <v>102</v>
      </c>
      <c r="Y38" t="s">
        <v>26</v>
      </c>
      <c r="Z38">
        <v>22</v>
      </c>
    </row>
    <row r="39" spans="6:26">
      <c r="F39">
        <v>1192</v>
      </c>
      <c r="G39" t="s">
        <v>32</v>
      </c>
      <c r="H39" t="str">
        <f t="shared" si="0"/>
        <v>Road Bikes</v>
      </c>
      <c r="I39" t="s">
        <v>33</v>
      </c>
      <c r="J39" t="s">
        <v>34</v>
      </c>
      <c r="K39" s="15">
        <v>44595</v>
      </c>
      <c r="L39">
        <f t="shared" si="2"/>
        <v>2</v>
      </c>
      <c r="M39">
        <f t="shared" si="3"/>
        <v>2022</v>
      </c>
      <c r="N39" s="16">
        <v>1260</v>
      </c>
      <c r="O39" s="16">
        <v>1800</v>
      </c>
      <c r="P39">
        <v>3</v>
      </c>
      <c r="Q39" s="16">
        <f t="shared" si="4"/>
        <v>5400</v>
      </c>
      <c r="R39" s="1">
        <f t="shared" si="5"/>
        <v>270</v>
      </c>
      <c r="S39" s="16">
        <f t="shared" si="1"/>
        <v>5670</v>
      </c>
      <c r="T39" t="s">
        <v>23</v>
      </c>
      <c r="U39" t="s">
        <v>35</v>
      </c>
      <c r="V39">
        <v>2003</v>
      </c>
      <c r="W39">
        <v>3003</v>
      </c>
      <c r="X39" t="s">
        <v>36</v>
      </c>
      <c r="Y39" t="s">
        <v>26</v>
      </c>
      <c r="Z39">
        <v>18</v>
      </c>
    </row>
    <row r="40" spans="6:26">
      <c r="F40">
        <v>1185</v>
      </c>
      <c r="G40" t="s">
        <v>32</v>
      </c>
      <c r="H40" t="str">
        <f t="shared" si="0"/>
        <v>Road Bikes</v>
      </c>
      <c r="I40" t="s">
        <v>100</v>
      </c>
      <c r="J40" t="s">
        <v>103</v>
      </c>
      <c r="K40" s="15">
        <v>44596</v>
      </c>
      <c r="L40">
        <f t="shared" si="2"/>
        <v>2</v>
      </c>
      <c r="M40">
        <f t="shared" si="3"/>
        <v>2022</v>
      </c>
      <c r="N40" s="16">
        <v>1365</v>
      </c>
      <c r="O40" s="16">
        <v>2100</v>
      </c>
      <c r="P40">
        <v>1</v>
      </c>
      <c r="Q40" s="16">
        <f t="shared" si="4"/>
        <v>2100</v>
      </c>
      <c r="R40" s="1">
        <f t="shared" si="5"/>
        <v>105</v>
      </c>
      <c r="S40" s="16">
        <f t="shared" si="1"/>
        <v>2205</v>
      </c>
      <c r="T40" t="s">
        <v>23</v>
      </c>
      <c r="U40" t="s">
        <v>24</v>
      </c>
      <c r="V40">
        <v>2064</v>
      </c>
      <c r="W40">
        <v>3064</v>
      </c>
      <c r="X40" t="s">
        <v>104</v>
      </c>
      <c r="Y40" t="s">
        <v>31</v>
      </c>
      <c r="Z40">
        <v>20</v>
      </c>
    </row>
    <row r="41" spans="6:26">
      <c r="F41">
        <v>1193</v>
      </c>
      <c r="G41" t="s">
        <v>32</v>
      </c>
      <c r="H41" t="str">
        <f t="shared" si="0"/>
        <v>Road Bikes</v>
      </c>
      <c r="I41" t="s">
        <v>33</v>
      </c>
      <c r="J41" t="s">
        <v>38</v>
      </c>
      <c r="K41" s="15">
        <v>44596</v>
      </c>
      <c r="L41">
        <f t="shared" si="2"/>
        <v>2</v>
      </c>
      <c r="M41">
        <f t="shared" si="3"/>
        <v>2022</v>
      </c>
      <c r="N41" s="16">
        <v>1470</v>
      </c>
      <c r="O41" s="16">
        <v>2100</v>
      </c>
      <c r="P41">
        <v>1</v>
      </c>
      <c r="Q41" s="16">
        <f t="shared" si="4"/>
        <v>2100</v>
      </c>
      <c r="R41" s="1">
        <f t="shared" si="5"/>
        <v>105</v>
      </c>
      <c r="S41" s="16">
        <f t="shared" si="1"/>
        <v>2205</v>
      </c>
      <c r="T41" t="s">
        <v>23</v>
      </c>
      <c r="U41" t="s">
        <v>24</v>
      </c>
      <c r="V41">
        <v>2004</v>
      </c>
      <c r="W41">
        <v>3004</v>
      </c>
      <c r="X41" t="s">
        <v>39</v>
      </c>
      <c r="Y41" t="s">
        <v>31</v>
      </c>
      <c r="Z41">
        <v>16</v>
      </c>
    </row>
    <row r="42" spans="6:26">
      <c r="F42">
        <v>1186</v>
      </c>
      <c r="G42" t="s">
        <v>40</v>
      </c>
      <c r="H42" t="str">
        <f t="shared" si="0"/>
        <v>Touring Bikes</v>
      </c>
      <c r="I42" t="s">
        <v>105</v>
      </c>
      <c r="J42" t="s">
        <v>106</v>
      </c>
      <c r="K42" s="15">
        <v>44597</v>
      </c>
      <c r="L42">
        <f t="shared" si="2"/>
        <v>2</v>
      </c>
      <c r="M42">
        <f t="shared" si="3"/>
        <v>2022</v>
      </c>
      <c r="N42" s="16">
        <v>1035</v>
      </c>
      <c r="O42" s="16">
        <v>1500</v>
      </c>
      <c r="P42">
        <v>2</v>
      </c>
      <c r="Q42" s="16">
        <f t="shared" si="4"/>
        <v>3000</v>
      </c>
      <c r="R42" s="1">
        <f t="shared" si="5"/>
        <v>150</v>
      </c>
      <c r="S42" s="16">
        <f t="shared" si="1"/>
        <v>3150</v>
      </c>
      <c r="T42" t="s">
        <v>28</v>
      </c>
      <c r="U42" t="s">
        <v>29</v>
      </c>
      <c r="V42">
        <v>2065</v>
      </c>
      <c r="W42">
        <v>3065</v>
      </c>
      <c r="X42" t="s">
        <v>107</v>
      </c>
      <c r="Y42" t="s">
        <v>26</v>
      </c>
      <c r="Z42">
        <v>30</v>
      </c>
    </row>
    <row r="43" spans="6:26">
      <c r="F43">
        <v>1194</v>
      </c>
      <c r="G43" t="s">
        <v>40</v>
      </c>
      <c r="H43" t="str">
        <f t="shared" si="0"/>
        <v>Touring Bikes</v>
      </c>
      <c r="I43" t="s">
        <v>41</v>
      </c>
      <c r="J43" t="s">
        <v>42</v>
      </c>
      <c r="K43" s="15">
        <v>44597</v>
      </c>
      <c r="L43">
        <f t="shared" si="2"/>
        <v>2</v>
      </c>
      <c r="M43">
        <f t="shared" si="3"/>
        <v>2022</v>
      </c>
      <c r="N43" s="16">
        <v>897</v>
      </c>
      <c r="O43" s="16">
        <v>1300</v>
      </c>
      <c r="P43">
        <v>2</v>
      </c>
      <c r="Q43" s="16">
        <f t="shared" si="4"/>
        <v>2600</v>
      </c>
      <c r="R43" s="1">
        <f t="shared" si="5"/>
        <v>130</v>
      </c>
      <c r="S43" s="16">
        <f t="shared" si="1"/>
        <v>2730</v>
      </c>
      <c r="T43" t="s">
        <v>28</v>
      </c>
      <c r="U43" t="s">
        <v>29</v>
      </c>
      <c r="V43">
        <v>2005</v>
      </c>
      <c r="W43">
        <v>3005</v>
      </c>
      <c r="X43" t="s">
        <v>43</v>
      </c>
      <c r="Y43" t="s">
        <v>26</v>
      </c>
      <c r="Z43">
        <v>27</v>
      </c>
    </row>
    <row r="44" spans="6:26">
      <c r="F44">
        <v>1187</v>
      </c>
      <c r="G44" t="s">
        <v>40</v>
      </c>
      <c r="H44" t="str">
        <f t="shared" si="0"/>
        <v>Touring Bikes</v>
      </c>
      <c r="I44" t="s">
        <v>105</v>
      </c>
      <c r="J44" t="s">
        <v>108</v>
      </c>
      <c r="K44" s="15">
        <v>44598</v>
      </c>
      <c r="L44">
        <f t="shared" si="2"/>
        <v>2</v>
      </c>
      <c r="M44">
        <f t="shared" si="3"/>
        <v>2022</v>
      </c>
      <c r="N44" s="16">
        <v>1242</v>
      </c>
      <c r="O44" s="16">
        <v>1800</v>
      </c>
      <c r="P44">
        <v>1</v>
      </c>
      <c r="Q44" s="16">
        <f t="shared" si="4"/>
        <v>1800</v>
      </c>
      <c r="R44" s="1">
        <f t="shared" si="5"/>
        <v>0</v>
      </c>
      <c r="S44" s="16">
        <f t="shared" si="1"/>
        <v>1800</v>
      </c>
      <c r="T44" t="s">
        <v>23</v>
      </c>
      <c r="U44" t="s">
        <v>24</v>
      </c>
      <c r="V44">
        <v>2066</v>
      </c>
      <c r="W44">
        <v>3066</v>
      </c>
      <c r="X44" t="s">
        <v>109</v>
      </c>
      <c r="Y44" t="s">
        <v>31</v>
      </c>
      <c r="Z44">
        <v>28</v>
      </c>
    </row>
    <row r="45" spans="6:26">
      <c r="F45">
        <v>1195</v>
      </c>
      <c r="G45" t="s">
        <v>40</v>
      </c>
      <c r="H45" t="str">
        <f t="shared" si="0"/>
        <v>Touring Bikes</v>
      </c>
      <c r="I45" t="s">
        <v>41</v>
      </c>
      <c r="J45" t="s">
        <v>44</v>
      </c>
      <c r="K45" s="15">
        <v>44598</v>
      </c>
      <c r="L45">
        <f t="shared" si="2"/>
        <v>2</v>
      </c>
      <c r="M45">
        <f t="shared" si="3"/>
        <v>2022</v>
      </c>
      <c r="N45" s="16">
        <v>1104</v>
      </c>
      <c r="O45" s="16">
        <v>1600</v>
      </c>
      <c r="P45">
        <v>1</v>
      </c>
      <c r="Q45" s="16">
        <f t="shared" si="4"/>
        <v>1600</v>
      </c>
      <c r="R45" s="1">
        <f t="shared" si="5"/>
        <v>0</v>
      </c>
      <c r="S45" s="16">
        <f t="shared" si="1"/>
        <v>1600</v>
      </c>
      <c r="T45" t="s">
        <v>23</v>
      </c>
      <c r="U45" t="s">
        <v>24</v>
      </c>
      <c r="V45">
        <v>2006</v>
      </c>
      <c r="W45">
        <v>3006</v>
      </c>
      <c r="X45" t="s">
        <v>45</v>
      </c>
      <c r="Y45" t="s">
        <v>31</v>
      </c>
      <c r="Z45">
        <v>24</v>
      </c>
    </row>
    <row r="46" spans="6:26">
      <c r="F46">
        <v>1188</v>
      </c>
      <c r="G46" t="s">
        <v>94</v>
      </c>
      <c r="H46" t="str">
        <f t="shared" si="0"/>
        <v>E-Bikes</v>
      </c>
      <c r="I46" t="s">
        <v>110</v>
      </c>
      <c r="J46" t="s">
        <v>111</v>
      </c>
      <c r="K46" s="15">
        <v>44599</v>
      </c>
      <c r="L46">
        <f t="shared" si="2"/>
        <v>2</v>
      </c>
      <c r="M46">
        <f t="shared" si="3"/>
        <v>2022</v>
      </c>
      <c r="N46" s="16">
        <v>2080</v>
      </c>
      <c r="O46" s="16">
        <v>3200</v>
      </c>
      <c r="P46">
        <v>2</v>
      </c>
      <c r="Q46" s="16">
        <f t="shared" si="4"/>
        <v>6400</v>
      </c>
      <c r="R46" s="1">
        <f t="shared" si="5"/>
        <v>320</v>
      </c>
      <c r="S46" s="16">
        <f t="shared" si="1"/>
        <v>6720</v>
      </c>
      <c r="T46" t="s">
        <v>28</v>
      </c>
      <c r="U46" t="s">
        <v>24</v>
      </c>
      <c r="V46">
        <v>2067</v>
      </c>
      <c r="W46">
        <v>3067</v>
      </c>
      <c r="X46" t="s">
        <v>91</v>
      </c>
      <c r="Y46" t="s">
        <v>26</v>
      </c>
      <c r="Z46">
        <v>42</v>
      </c>
    </row>
    <row r="47" spans="6:26">
      <c r="F47">
        <v>1196</v>
      </c>
      <c r="G47" t="s">
        <v>20</v>
      </c>
      <c r="H47" t="str">
        <f t="shared" si="0"/>
        <v>Mountain Bikes</v>
      </c>
      <c r="I47" t="s">
        <v>46</v>
      </c>
      <c r="J47" t="s">
        <v>47</v>
      </c>
      <c r="K47" s="15">
        <v>44599</v>
      </c>
      <c r="L47">
        <f t="shared" si="2"/>
        <v>2</v>
      </c>
      <c r="M47">
        <f t="shared" si="3"/>
        <v>2022</v>
      </c>
      <c r="N47" s="16">
        <v>1496</v>
      </c>
      <c r="O47" s="16">
        <v>2200</v>
      </c>
      <c r="P47">
        <v>2</v>
      </c>
      <c r="Q47" s="16">
        <f t="shared" si="4"/>
        <v>4400</v>
      </c>
      <c r="R47" s="1">
        <f t="shared" si="5"/>
        <v>220</v>
      </c>
      <c r="S47" s="16">
        <f t="shared" si="1"/>
        <v>4620</v>
      </c>
      <c r="T47" t="s">
        <v>28</v>
      </c>
      <c r="U47" t="s">
        <v>24</v>
      </c>
      <c r="V47">
        <v>2007</v>
      </c>
      <c r="W47">
        <v>3007</v>
      </c>
      <c r="X47" t="s">
        <v>48</v>
      </c>
      <c r="Y47" t="s">
        <v>26</v>
      </c>
      <c r="Z47">
        <v>29</v>
      </c>
    </row>
    <row r="48" spans="6:26">
      <c r="F48">
        <v>1198</v>
      </c>
      <c r="G48" t="s">
        <v>20</v>
      </c>
      <c r="H48" t="str">
        <f t="shared" si="0"/>
        <v>Mountain Bikes</v>
      </c>
      <c r="I48" t="s">
        <v>46</v>
      </c>
      <c r="J48" t="s">
        <v>47</v>
      </c>
      <c r="K48" s="15">
        <v>44599</v>
      </c>
      <c r="L48">
        <f t="shared" si="2"/>
        <v>2</v>
      </c>
      <c r="M48">
        <f t="shared" si="3"/>
        <v>2022</v>
      </c>
      <c r="N48" s="16">
        <v>1496</v>
      </c>
      <c r="O48" s="16">
        <v>2200</v>
      </c>
      <c r="P48">
        <v>2</v>
      </c>
      <c r="Q48" s="16">
        <f t="shared" si="4"/>
        <v>4400</v>
      </c>
      <c r="R48" s="1">
        <f t="shared" si="5"/>
        <v>220</v>
      </c>
      <c r="S48" s="16">
        <f t="shared" si="1"/>
        <v>4620</v>
      </c>
      <c r="T48" t="s">
        <v>28</v>
      </c>
      <c r="U48" t="s">
        <v>24</v>
      </c>
      <c r="V48">
        <v>2007</v>
      </c>
      <c r="W48">
        <v>3007</v>
      </c>
      <c r="X48" t="s">
        <v>48</v>
      </c>
      <c r="Y48" t="s">
        <v>26</v>
      </c>
      <c r="Z48">
        <v>29</v>
      </c>
    </row>
    <row r="49" spans="6:26">
      <c r="F49">
        <v>1189</v>
      </c>
      <c r="G49" t="s">
        <v>94</v>
      </c>
      <c r="H49" t="str">
        <f t="shared" si="0"/>
        <v>E-Bikes</v>
      </c>
      <c r="I49" t="s">
        <v>110</v>
      </c>
      <c r="J49" t="s">
        <v>112</v>
      </c>
      <c r="K49" s="15">
        <v>44600</v>
      </c>
      <c r="L49">
        <f t="shared" si="2"/>
        <v>2</v>
      </c>
      <c r="M49">
        <f t="shared" si="3"/>
        <v>2022</v>
      </c>
      <c r="N49" s="16">
        <v>2405</v>
      </c>
      <c r="O49" s="16">
        <v>3700</v>
      </c>
      <c r="P49">
        <v>1</v>
      </c>
      <c r="Q49" s="16">
        <f t="shared" si="4"/>
        <v>3700</v>
      </c>
      <c r="R49" s="1">
        <f t="shared" si="5"/>
        <v>185</v>
      </c>
      <c r="S49" s="16">
        <f t="shared" si="1"/>
        <v>3885</v>
      </c>
      <c r="T49" t="s">
        <v>23</v>
      </c>
      <c r="U49" t="s">
        <v>29</v>
      </c>
      <c r="V49">
        <v>2068</v>
      </c>
      <c r="W49">
        <v>3068</v>
      </c>
      <c r="X49" t="s">
        <v>93</v>
      </c>
      <c r="Y49" t="s">
        <v>31</v>
      </c>
      <c r="Z49">
        <v>40</v>
      </c>
    </row>
    <row r="50" spans="6:26">
      <c r="F50">
        <v>1197</v>
      </c>
      <c r="G50" t="s">
        <v>20</v>
      </c>
      <c r="H50" t="str">
        <f t="shared" si="0"/>
        <v>Mountain Bikes</v>
      </c>
      <c r="I50" t="s">
        <v>46</v>
      </c>
      <c r="J50" t="s">
        <v>49</v>
      </c>
      <c r="K50" s="15">
        <v>44600</v>
      </c>
      <c r="L50">
        <f t="shared" si="2"/>
        <v>2</v>
      </c>
      <c r="M50">
        <f t="shared" si="3"/>
        <v>2022</v>
      </c>
      <c r="N50" s="16">
        <v>1700</v>
      </c>
      <c r="O50" s="16">
        <v>2500</v>
      </c>
      <c r="P50">
        <v>1</v>
      </c>
      <c r="Q50" s="16">
        <f t="shared" si="4"/>
        <v>2500</v>
      </c>
      <c r="R50" s="1">
        <f t="shared" si="5"/>
        <v>125</v>
      </c>
      <c r="S50" s="16">
        <f t="shared" si="1"/>
        <v>2625</v>
      </c>
      <c r="T50" t="s">
        <v>23</v>
      </c>
      <c r="U50" t="s">
        <v>29</v>
      </c>
      <c r="V50">
        <v>2008</v>
      </c>
      <c r="W50">
        <v>3008</v>
      </c>
      <c r="X50" t="s">
        <v>50</v>
      </c>
      <c r="Y50" t="s">
        <v>31</v>
      </c>
      <c r="Z50">
        <v>27</v>
      </c>
    </row>
    <row r="51" spans="6:26">
      <c r="F51">
        <v>1199</v>
      </c>
      <c r="G51" t="s">
        <v>20</v>
      </c>
      <c r="H51" t="str">
        <f t="shared" si="0"/>
        <v>Mountain Bikes</v>
      </c>
      <c r="I51" t="s">
        <v>46</v>
      </c>
      <c r="J51" t="s">
        <v>49</v>
      </c>
      <c r="K51" s="15">
        <v>44600</v>
      </c>
      <c r="L51">
        <f t="shared" si="2"/>
        <v>2</v>
      </c>
      <c r="M51">
        <f t="shared" si="3"/>
        <v>2022</v>
      </c>
      <c r="N51" s="16">
        <v>1700</v>
      </c>
      <c r="O51" s="16">
        <v>2500</v>
      </c>
      <c r="P51">
        <v>1</v>
      </c>
      <c r="Q51" s="16">
        <f t="shared" si="4"/>
        <v>2500</v>
      </c>
      <c r="R51" s="1">
        <f t="shared" si="5"/>
        <v>125</v>
      </c>
      <c r="S51" s="16">
        <f t="shared" si="1"/>
        <v>2625</v>
      </c>
      <c r="T51" t="s">
        <v>23</v>
      </c>
      <c r="U51" t="s">
        <v>29</v>
      </c>
      <c r="V51">
        <v>2008</v>
      </c>
      <c r="W51">
        <v>3008</v>
      </c>
      <c r="X51" t="s">
        <v>50</v>
      </c>
      <c r="Y51" t="s">
        <v>31</v>
      </c>
      <c r="Z51">
        <v>27</v>
      </c>
    </row>
    <row r="52" spans="6:26">
      <c r="F52">
        <v>1208</v>
      </c>
      <c r="G52" t="s">
        <v>20</v>
      </c>
      <c r="H52" t="str">
        <f t="shared" si="0"/>
        <v>Mountain Bikes</v>
      </c>
      <c r="I52" t="s">
        <v>74</v>
      </c>
      <c r="J52" t="s">
        <v>75</v>
      </c>
      <c r="K52" s="15">
        <v>44603</v>
      </c>
      <c r="L52">
        <f t="shared" si="2"/>
        <v>2</v>
      </c>
      <c r="M52">
        <f t="shared" si="3"/>
        <v>2022</v>
      </c>
      <c r="N52" s="16">
        <v>780</v>
      </c>
      <c r="O52" s="16">
        <v>1300</v>
      </c>
      <c r="P52">
        <v>2</v>
      </c>
      <c r="Q52" s="16">
        <f t="shared" si="4"/>
        <v>2600</v>
      </c>
      <c r="R52" s="1">
        <f t="shared" si="5"/>
        <v>130</v>
      </c>
      <c r="S52" s="16">
        <f t="shared" si="1"/>
        <v>2730</v>
      </c>
      <c r="T52" t="s">
        <v>23</v>
      </c>
      <c r="U52" t="s">
        <v>24</v>
      </c>
      <c r="V52">
        <v>2041</v>
      </c>
      <c r="W52">
        <v>3041</v>
      </c>
      <c r="X52" t="s">
        <v>76</v>
      </c>
      <c r="Y52" t="s">
        <v>26</v>
      </c>
      <c r="Z52">
        <v>32</v>
      </c>
    </row>
    <row r="53" spans="6:26">
      <c r="F53">
        <v>1209</v>
      </c>
      <c r="G53" t="s">
        <v>20</v>
      </c>
      <c r="H53" t="str">
        <f t="shared" si="0"/>
        <v>Mountain Bikes</v>
      </c>
      <c r="I53" t="s">
        <v>74</v>
      </c>
      <c r="J53" t="s">
        <v>77</v>
      </c>
      <c r="K53" s="15">
        <v>44604</v>
      </c>
      <c r="L53">
        <f t="shared" si="2"/>
        <v>2</v>
      </c>
      <c r="M53">
        <f t="shared" si="3"/>
        <v>2022</v>
      </c>
      <c r="N53" s="16">
        <v>960</v>
      </c>
      <c r="O53" s="16">
        <v>1600</v>
      </c>
      <c r="P53">
        <v>1</v>
      </c>
      <c r="Q53" s="16">
        <f t="shared" si="4"/>
        <v>1600</v>
      </c>
      <c r="R53" s="1">
        <f t="shared" si="5"/>
        <v>0</v>
      </c>
      <c r="S53" s="16">
        <f t="shared" si="1"/>
        <v>1600</v>
      </c>
      <c r="T53" t="s">
        <v>28</v>
      </c>
      <c r="U53" t="s">
        <v>29</v>
      </c>
      <c r="V53">
        <v>2042</v>
      </c>
      <c r="W53">
        <v>3042</v>
      </c>
      <c r="X53" t="s">
        <v>78</v>
      </c>
      <c r="Y53" t="s">
        <v>31</v>
      </c>
      <c r="Z53">
        <v>29</v>
      </c>
    </row>
    <row r="54" spans="6:26">
      <c r="F54">
        <v>1176</v>
      </c>
      <c r="G54" t="s">
        <v>32</v>
      </c>
      <c r="H54" t="str">
        <f t="shared" si="0"/>
        <v>Road Bikes</v>
      </c>
      <c r="I54" t="s">
        <v>79</v>
      </c>
      <c r="J54" t="s">
        <v>80</v>
      </c>
      <c r="K54" s="15">
        <v>44605</v>
      </c>
      <c r="L54">
        <f t="shared" si="2"/>
        <v>2</v>
      </c>
      <c r="M54">
        <f t="shared" si="3"/>
        <v>2022</v>
      </c>
      <c r="N54" s="16">
        <v>1292</v>
      </c>
      <c r="O54" s="16">
        <v>1900</v>
      </c>
      <c r="P54">
        <v>3</v>
      </c>
      <c r="Q54" s="16">
        <f t="shared" si="4"/>
        <v>5700</v>
      </c>
      <c r="R54" s="1">
        <f t="shared" si="5"/>
        <v>285</v>
      </c>
      <c r="S54" s="16">
        <f t="shared" si="1"/>
        <v>5985</v>
      </c>
      <c r="T54" t="s">
        <v>23</v>
      </c>
      <c r="U54" t="s">
        <v>35</v>
      </c>
      <c r="V54">
        <v>2043</v>
      </c>
      <c r="W54">
        <v>3043</v>
      </c>
      <c r="X54" t="s">
        <v>81</v>
      </c>
      <c r="Y54" t="s">
        <v>26</v>
      </c>
      <c r="Z54">
        <v>21</v>
      </c>
    </row>
    <row r="55" spans="6:26">
      <c r="F55">
        <v>1177</v>
      </c>
      <c r="G55" t="s">
        <v>32</v>
      </c>
      <c r="H55" t="str">
        <f t="shared" si="0"/>
        <v>Road Bikes</v>
      </c>
      <c r="I55" t="s">
        <v>79</v>
      </c>
      <c r="J55" t="s">
        <v>82</v>
      </c>
      <c r="K55" s="15">
        <v>44606</v>
      </c>
      <c r="L55">
        <f t="shared" si="2"/>
        <v>2</v>
      </c>
      <c r="M55">
        <f t="shared" si="3"/>
        <v>2022</v>
      </c>
      <c r="N55" s="16">
        <v>1496</v>
      </c>
      <c r="O55" s="16">
        <v>2200</v>
      </c>
      <c r="P55">
        <v>1</v>
      </c>
      <c r="Q55" s="16">
        <f t="shared" si="4"/>
        <v>2200</v>
      </c>
      <c r="R55" s="1">
        <f t="shared" si="5"/>
        <v>110</v>
      </c>
      <c r="S55" s="16">
        <f t="shared" si="1"/>
        <v>2310</v>
      </c>
      <c r="T55" t="s">
        <v>23</v>
      </c>
      <c r="U55" t="s">
        <v>24</v>
      </c>
      <c r="V55">
        <v>2044</v>
      </c>
      <c r="W55">
        <v>3044</v>
      </c>
      <c r="X55" t="s">
        <v>83</v>
      </c>
      <c r="Y55" t="s">
        <v>31</v>
      </c>
      <c r="Z55">
        <v>19</v>
      </c>
    </row>
    <row r="56" spans="6:26">
      <c r="F56">
        <v>1178</v>
      </c>
      <c r="G56" t="s">
        <v>40</v>
      </c>
      <c r="H56" t="str">
        <f t="shared" si="0"/>
        <v>Touring Bikes</v>
      </c>
      <c r="I56" t="s">
        <v>84</v>
      </c>
      <c r="J56" t="s">
        <v>85</v>
      </c>
      <c r="K56" s="15">
        <v>44607</v>
      </c>
      <c r="L56">
        <f t="shared" si="2"/>
        <v>2</v>
      </c>
      <c r="M56">
        <f t="shared" si="3"/>
        <v>2022</v>
      </c>
      <c r="N56" s="16">
        <v>1340</v>
      </c>
      <c r="O56" s="16">
        <v>2000</v>
      </c>
      <c r="P56">
        <v>2</v>
      </c>
      <c r="Q56" s="16">
        <f t="shared" si="4"/>
        <v>4000</v>
      </c>
      <c r="R56" s="1">
        <f t="shared" si="5"/>
        <v>200</v>
      </c>
      <c r="S56" s="16">
        <f t="shared" si="1"/>
        <v>4200</v>
      </c>
      <c r="T56" t="s">
        <v>28</v>
      </c>
      <c r="U56" t="s">
        <v>29</v>
      </c>
      <c r="V56">
        <v>2045</v>
      </c>
      <c r="W56">
        <v>3045</v>
      </c>
      <c r="X56" t="s">
        <v>86</v>
      </c>
      <c r="Y56" t="s">
        <v>26</v>
      </c>
      <c r="Z56">
        <v>36</v>
      </c>
    </row>
    <row r="57" spans="6:26">
      <c r="F57">
        <v>1179</v>
      </c>
      <c r="G57" t="s">
        <v>40</v>
      </c>
      <c r="H57" t="str">
        <f t="shared" si="0"/>
        <v>Touring Bikes</v>
      </c>
      <c r="I57" t="s">
        <v>84</v>
      </c>
      <c r="J57" t="s">
        <v>87</v>
      </c>
      <c r="K57" s="15">
        <v>44608</v>
      </c>
      <c r="L57">
        <f t="shared" si="2"/>
        <v>2</v>
      </c>
      <c r="M57">
        <f t="shared" si="3"/>
        <v>2022</v>
      </c>
      <c r="N57" s="16">
        <v>1541</v>
      </c>
      <c r="O57" s="16">
        <v>2300</v>
      </c>
      <c r="P57">
        <v>1</v>
      </c>
      <c r="Q57" s="16">
        <f t="shared" si="4"/>
        <v>2300</v>
      </c>
      <c r="R57" s="1">
        <f t="shared" si="5"/>
        <v>115</v>
      </c>
      <c r="S57" s="16">
        <f t="shared" si="1"/>
        <v>2415</v>
      </c>
      <c r="T57" t="s">
        <v>23</v>
      </c>
      <c r="U57" t="s">
        <v>24</v>
      </c>
      <c r="V57">
        <v>2046</v>
      </c>
      <c r="W57">
        <v>3046</v>
      </c>
      <c r="X57" t="s">
        <v>88</v>
      </c>
      <c r="Y57" t="s">
        <v>31</v>
      </c>
      <c r="Z57">
        <v>34</v>
      </c>
    </row>
    <row r="58" spans="6:26">
      <c r="F58">
        <v>1180</v>
      </c>
      <c r="G58" t="s">
        <v>20</v>
      </c>
      <c r="H58" t="str">
        <f t="shared" si="0"/>
        <v>Mountain Bikes</v>
      </c>
      <c r="I58" t="s">
        <v>89</v>
      </c>
      <c r="J58" t="s">
        <v>90</v>
      </c>
      <c r="K58" s="15">
        <v>44609</v>
      </c>
      <c r="L58">
        <f t="shared" si="2"/>
        <v>2</v>
      </c>
      <c r="M58">
        <f t="shared" si="3"/>
        <v>2022</v>
      </c>
      <c r="N58" s="16">
        <v>2250</v>
      </c>
      <c r="O58" s="16">
        <v>3000</v>
      </c>
      <c r="P58">
        <v>2</v>
      </c>
      <c r="Q58" s="16">
        <f t="shared" si="4"/>
        <v>6000</v>
      </c>
      <c r="R58" s="1">
        <f t="shared" si="5"/>
        <v>300</v>
      </c>
      <c r="S58" s="16">
        <f t="shared" si="1"/>
        <v>6300</v>
      </c>
      <c r="T58" t="s">
        <v>28</v>
      </c>
      <c r="U58" t="s">
        <v>24</v>
      </c>
      <c r="V58">
        <v>2047</v>
      </c>
      <c r="W58">
        <v>3047</v>
      </c>
      <c r="X58" t="s">
        <v>91</v>
      </c>
      <c r="Y58" t="s">
        <v>26</v>
      </c>
      <c r="Z58">
        <v>40</v>
      </c>
    </row>
    <row r="59" spans="6:26">
      <c r="F59">
        <v>1181</v>
      </c>
      <c r="G59" t="s">
        <v>20</v>
      </c>
      <c r="H59" t="str">
        <f t="shared" si="0"/>
        <v>Mountain Bikes</v>
      </c>
      <c r="I59" t="s">
        <v>89</v>
      </c>
      <c r="J59" t="s">
        <v>92</v>
      </c>
      <c r="K59" s="15">
        <v>44610</v>
      </c>
      <c r="L59">
        <f t="shared" si="2"/>
        <v>2</v>
      </c>
      <c r="M59">
        <f t="shared" si="3"/>
        <v>2022</v>
      </c>
      <c r="N59" s="16">
        <v>2625</v>
      </c>
      <c r="O59" s="16">
        <v>3500</v>
      </c>
      <c r="P59">
        <v>1</v>
      </c>
      <c r="Q59" s="16">
        <f t="shared" si="4"/>
        <v>3500</v>
      </c>
      <c r="R59" s="1">
        <f t="shared" si="5"/>
        <v>175</v>
      </c>
      <c r="S59" s="16">
        <f t="shared" si="1"/>
        <v>3675</v>
      </c>
      <c r="T59" t="s">
        <v>23</v>
      </c>
      <c r="U59" t="s">
        <v>29</v>
      </c>
      <c r="V59">
        <v>2048</v>
      </c>
      <c r="W59">
        <v>3048</v>
      </c>
      <c r="X59" t="s">
        <v>93</v>
      </c>
      <c r="Y59" t="s">
        <v>31</v>
      </c>
      <c r="Z59">
        <v>38</v>
      </c>
    </row>
    <row r="60" spans="6:26">
      <c r="F60">
        <v>1200</v>
      </c>
      <c r="G60" t="s">
        <v>20</v>
      </c>
      <c r="H60" t="str">
        <f t="shared" si="0"/>
        <v>Mountain Bikes</v>
      </c>
      <c r="I60" t="s">
        <v>51</v>
      </c>
      <c r="J60" t="s">
        <v>52</v>
      </c>
      <c r="K60" s="15">
        <v>44613</v>
      </c>
      <c r="L60">
        <f t="shared" si="2"/>
        <v>2</v>
      </c>
      <c r="M60">
        <f t="shared" si="3"/>
        <v>2022</v>
      </c>
      <c r="N60" s="16">
        <v>737</v>
      </c>
      <c r="O60" s="16">
        <v>1100</v>
      </c>
      <c r="P60">
        <v>2</v>
      </c>
      <c r="Q60" s="16">
        <f t="shared" si="4"/>
        <v>2200</v>
      </c>
      <c r="R60" s="1">
        <f t="shared" si="5"/>
        <v>110</v>
      </c>
      <c r="S60" s="16">
        <f t="shared" si="1"/>
        <v>2310</v>
      </c>
      <c r="T60" t="s">
        <v>23</v>
      </c>
      <c r="U60" t="s">
        <v>24</v>
      </c>
      <c r="V60">
        <v>2021</v>
      </c>
      <c r="W60">
        <v>3021</v>
      </c>
      <c r="X60" t="s">
        <v>53</v>
      </c>
      <c r="Y60" t="s">
        <v>26</v>
      </c>
      <c r="Z60">
        <v>24</v>
      </c>
    </row>
    <row r="61" spans="6:26">
      <c r="F61">
        <v>1201</v>
      </c>
      <c r="G61" t="s">
        <v>20</v>
      </c>
      <c r="H61" t="str">
        <f t="shared" si="0"/>
        <v>Mountain Bikes</v>
      </c>
      <c r="I61" t="s">
        <v>51</v>
      </c>
      <c r="J61" t="s">
        <v>54</v>
      </c>
      <c r="K61" s="15">
        <v>44614</v>
      </c>
      <c r="L61">
        <f t="shared" si="2"/>
        <v>2</v>
      </c>
      <c r="M61">
        <f t="shared" si="3"/>
        <v>2022</v>
      </c>
      <c r="N61" s="16">
        <v>938</v>
      </c>
      <c r="O61" s="16">
        <v>1400</v>
      </c>
      <c r="P61">
        <v>1</v>
      </c>
      <c r="Q61" s="16">
        <f t="shared" si="4"/>
        <v>1400</v>
      </c>
      <c r="R61" s="1">
        <f t="shared" si="5"/>
        <v>0</v>
      </c>
      <c r="S61" s="16">
        <f t="shared" si="1"/>
        <v>1400</v>
      </c>
      <c r="T61" t="s">
        <v>28</v>
      </c>
      <c r="U61" t="s">
        <v>29</v>
      </c>
      <c r="V61">
        <v>2022</v>
      </c>
      <c r="W61">
        <v>3022</v>
      </c>
      <c r="X61" t="s">
        <v>55</v>
      </c>
      <c r="Y61" t="s">
        <v>31</v>
      </c>
      <c r="Z61">
        <v>21</v>
      </c>
    </row>
    <row r="62" spans="6:26">
      <c r="F62">
        <v>1202</v>
      </c>
      <c r="G62" t="s">
        <v>32</v>
      </c>
      <c r="H62" t="str">
        <f t="shared" si="0"/>
        <v>Road Bikes</v>
      </c>
      <c r="I62" t="s">
        <v>57</v>
      </c>
      <c r="J62" t="s">
        <v>58</v>
      </c>
      <c r="K62" s="15">
        <v>44615</v>
      </c>
      <c r="L62">
        <f t="shared" si="2"/>
        <v>2</v>
      </c>
      <c r="M62">
        <f t="shared" si="3"/>
        <v>2022</v>
      </c>
      <c r="N62" s="16">
        <v>1190</v>
      </c>
      <c r="O62" s="16">
        <v>1700</v>
      </c>
      <c r="P62">
        <v>3</v>
      </c>
      <c r="Q62" s="16">
        <f t="shared" si="4"/>
        <v>5100</v>
      </c>
      <c r="R62" s="1">
        <f t="shared" si="5"/>
        <v>255</v>
      </c>
      <c r="S62" s="16">
        <f t="shared" si="1"/>
        <v>5355</v>
      </c>
      <c r="T62" t="s">
        <v>23</v>
      </c>
      <c r="U62" t="s">
        <v>35</v>
      </c>
      <c r="V62">
        <v>2023</v>
      </c>
      <c r="W62">
        <v>3023</v>
      </c>
      <c r="X62" t="s">
        <v>59</v>
      </c>
      <c r="Y62" t="s">
        <v>26</v>
      </c>
      <c r="Z62">
        <v>20</v>
      </c>
    </row>
    <row r="63" spans="6:26">
      <c r="F63">
        <v>1203</v>
      </c>
      <c r="G63" t="s">
        <v>32</v>
      </c>
      <c r="H63" t="str">
        <f t="shared" si="0"/>
        <v>Road Bikes</v>
      </c>
      <c r="I63" t="s">
        <v>57</v>
      </c>
      <c r="J63" t="s">
        <v>61</v>
      </c>
      <c r="K63" s="15">
        <v>44616</v>
      </c>
      <c r="L63">
        <f t="shared" si="2"/>
        <v>2</v>
      </c>
      <c r="M63">
        <f t="shared" si="3"/>
        <v>2022</v>
      </c>
      <c r="N63" s="16">
        <v>1400</v>
      </c>
      <c r="O63" s="16">
        <v>2000</v>
      </c>
      <c r="P63">
        <v>1</v>
      </c>
      <c r="Q63" s="16">
        <f t="shared" si="4"/>
        <v>2000</v>
      </c>
      <c r="R63" s="1">
        <f t="shared" si="5"/>
        <v>0</v>
      </c>
      <c r="S63" s="16">
        <f t="shared" si="1"/>
        <v>2000</v>
      </c>
      <c r="T63" t="s">
        <v>23</v>
      </c>
      <c r="U63" t="s">
        <v>24</v>
      </c>
      <c r="V63">
        <v>2024</v>
      </c>
      <c r="W63">
        <v>3024</v>
      </c>
      <c r="X63" t="s">
        <v>62</v>
      </c>
      <c r="Y63" t="s">
        <v>31</v>
      </c>
      <c r="Z63">
        <v>18</v>
      </c>
    </row>
    <row r="64" spans="6:26">
      <c r="F64">
        <v>1204</v>
      </c>
      <c r="G64" t="s">
        <v>40</v>
      </c>
      <c r="H64" t="str">
        <f t="shared" si="0"/>
        <v>Touring Bikes</v>
      </c>
      <c r="I64" t="s">
        <v>64</v>
      </c>
      <c r="J64" t="s">
        <v>65</v>
      </c>
      <c r="K64" s="15">
        <v>44617</v>
      </c>
      <c r="L64">
        <f t="shared" si="2"/>
        <v>2</v>
      </c>
      <c r="M64">
        <f t="shared" si="3"/>
        <v>2022</v>
      </c>
      <c r="N64" s="16">
        <v>975</v>
      </c>
      <c r="O64" s="16">
        <v>1500</v>
      </c>
      <c r="P64">
        <v>2</v>
      </c>
      <c r="Q64" s="16">
        <f t="shared" si="4"/>
        <v>3000</v>
      </c>
      <c r="R64" s="1">
        <f t="shared" si="5"/>
        <v>150</v>
      </c>
      <c r="S64" s="16">
        <f t="shared" si="1"/>
        <v>3150</v>
      </c>
      <c r="T64" t="s">
        <v>28</v>
      </c>
      <c r="U64" t="s">
        <v>29</v>
      </c>
      <c r="V64">
        <v>2025</v>
      </c>
      <c r="W64">
        <v>3025</v>
      </c>
      <c r="X64" t="s">
        <v>66</v>
      </c>
      <c r="Y64" t="s">
        <v>26</v>
      </c>
      <c r="Z64">
        <v>28</v>
      </c>
    </row>
    <row r="65" spans="6:26">
      <c r="F65">
        <v>1205</v>
      </c>
      <c r="G65" t="s">
        <v>40</v>
      </c>
      <c r="H65" t="str">
        <f t="shared" si="0"/>
        <v>Touring Bikes</v>
      </c>
      <c r="I65" t="s">
        <v>64</v>
      </c>
      <c r="J65" t="s">
        <v>67</v>
      </c>
      <c r="K65" s="15">
        <v>44618</v>
      </c>
      <c r="L65">
        <f t="shared" si="2"/>
        <v>2</v>
      </c>
      <c r="M65">
        <f t="shared" si="3"/>
        <v>2022</v>
      </c>
      <c r="N65" s="16">
        <v>1170</v>
      </c>
      <c r="O65" s="16">
        <v>1800</v>
      </c>
      <c r="P65">
        <v>1</v>
      </c>
      <c r="Q65" s="16">
        <f t="shared" si="4"/>
        <v>1800</v>
      </c>
      <c r="R65" s="1">
        <f t="shared" si="5"/>
        <v>0</v>
      </c>
      <c r="S65" s="16">
        <f t="shared" si="1"/>
        <v>1800</v>
      </c>
      <c r="T65" t="s">
        <v>23</v>
      </c>
      <c r="U65" t="s">
        <v>24</v>
      </c>
      <c r="V65">
        <v>2026</v>
      </c>
      <c r="W65">
        <v>3026</v>
      </c>
      <c r="X65" t="s">
        <v>68</v>
      </c>
      <c r="Y65" t="s">
        <v>31</v>
      </c>
      <c r="Z65">
        <v>26</v>
      </c>
    </row>
    <row r="66" spans="6:26">
      <c r="F66">
        <v>1206</v>
      </c>
      <c r="G66" t="s">
        <v>20</v>
      </c>
      <c r="H66" t="str">
        <f t="shared" ref="H66:H129" si="7">PROPER(G66)</f>
        <v>Mountain Bikes</v>
      </c>
      <c r="I66" t="s">
        <v>69</v>
      </c>
      <c r="J66" t="s">
        <v>70</v>
      </c>
      <c r="K66" s="15">
        <v>44619</v>
      </c>
      <c r="L66">
        <f t="shared" si="2"/>
        <v>2</v>
      </c>
      <c r="M66">
        <f t="shared" si="3"/>
        <v>2022</v>
      </c>
      <c r="N66" s="16">
        <v>1656</v>
      </c>
      <c r="O66" s="16">
        <v>2300</v>
      </c>
      <c r="P66">
        <v>2</v>
      </c>
      <c r="Q66" s="16">
        <f t="shared" si="4"/>
        <v>4600</v>
      </c>
      <c r="R66" s="1">
        <f t="shared" si="5"/>
        <v>230</v>
      </c>
      <c r="S66" s="16">
        <f t="shared" ref="S66:S129" si="8">Q66+R66</f>
        <v>4830</v>
      </c>
      <c r="T66" t="s">
        <v>28</v>
      </c>
      <c r="U66" t="s">
        <v>24</v>
      </c>
      <c r="V66">
        <v>2027</v>
      </c>
      <c r="W66">
        <v>3027</v>
      </c>
      <c r="X66" t="s">
        <v>71</v>
      </c>
      <c r="Y66" t="s">
        <v>26</v>
      </c>
      <c r="Z66">
        <v>30</v>
      </c>
    </row>
    <row r="67" spans="6:26">
      <c r="F67">
        <v>1207</v>
      </c>
      <c r="G67" t="s">
        <v>20</v>
      </c>
      <c r="H67" t="str">
        <f t="shared" si="7"/>
        <v>Mountain Bikes</v>
      </c>
      <c r="I67" t="s">
        <v>69</v>
      </c>
      <c r="J67" t="s">
        <v>72</v>
      </c>
      <c r="K67" s="15">
        <v>44620</v>
      </c>
      <c r="L67">
        <f t="shared" ref="L67:L130" si="9">MONTH(K67)</f>
        <v>2</v>
      </c>
      <c r="M67">
        <f t="shared" ref="M67:M130" si="10">YEAR(K67)</f>
        <v>2022</v>
      </c>
      <c r="N67" s="16">
        <v>1872</v>
      </c>
      <c r="O67" s="16">
        <v>2600</v>
      </c>
      <c r="P67">
        <v>1</v>
      </c>
      <c r="Q67" s="16">
        <f t="shared" ref="Q67:Q130" si="11">O67*P67</f>
        <v>2600</v>
      </c>
      <c r="R67" s="1">
        <f t="shared" ref="R67:R130" si="12">IF(Q67&gt;2000,Q67*0.05,0)</f>
        <v>130</v>
      </c>
      <c r="S67" s="16">
        <f t="shared" si="8"/>
        <v>2730</v>
      </c>
      <c r="T67" t="s">
        <v>23</v>
      </c>
      <c r="U67" t="s">
        <v>29</v>
      </c>
      <c r="V67">
        <v>2028</v>
      </c>
      <c r="W67">
        <v>3028</v>
      </c>
      <c r="X67" t="s">
        <v>73</v>
      </c>
      <c r="Y67" t="s">
        <v>31</v>
      </c>
      <c r="Z67">
        <v>28</v>
      </c>
    </row>
    <row r="68" spans="6:26">
      <c r="F68">
        <v>1216</v>
      </c>
      <c r="G68" t="s">
        <v>20</v>
      </c>
      <c r="H68" t="str">
        <f t="shared" si="7"/>
        <v>Mountain Bikes</v>
      </c>
      <c r="I68" t="s">
        <v>21</v>
      </c>
      <c r="J68" t="s">
        <v>22</v>
      </c>
      <c r="K68" s="15">
        <v>44621</v>
      </c>
      <c r="L68">
        <f t="shared" si="9"/>
        <v>3</v>
      </c>
      <c r="M68">
        <f t="shared" si="10"/>
        <v>2022</v>
      </c>
      <c r="N68" s="16">
        <v>840</v>
      </c>
      <c r="O68" s="16">
        <v>1200</v>
      </c>
      <c r="P68">
        <v>2</v>
      </c>
      <c r="Q68" s="16">
        <f t="shared" si="11"/>
        <v>2400</v>
      </c>
      <c r="R68" s="1">
        <f t="shared" si="12"/>
        <v>120</v>
      </c>
      <c r="S68" s="16">
        <f t="shared" si="8"/>
        <v>2520</v>
      </c>
      <c r="T68" t="s">
        <v>23</v>
      </c>
      <c r="U68" t="s">
        <v>24</v>
      </c>
      <c r="V68">
        <v>2001</v>
      </c>
      <c r="W68">
        <v>3001</v>
      </c>
      <c r="X68" t="s">
        <v>25</v>
      </c>
      <c r="Y68" t="s">
        <v>26</v>
      </c>
      <c r="Z68">
        <v>25</v>
      </c>
    </row>
    <row r="69" spans="6:26">
      <c r="F69">
        <v>1240</v>
      </c>
      <c r="G69" t="s">
        <v>94</v>
      </c>
      <c r="H69" t="str">
        <f t="shared" si="7"/>
        <v>E-Bikes</v>
      </c>
      <c r="I69" t="s">
        <v>95</v>
      </c>
      <c r="J69" t="s">
        <v>96</v>
      </c>
      <c r="K69" s="15">
        <v>44621</v>
      </c>
      <c r="L69">
        <f t="shared" si="9"/>
        <v>3</v>
      </c>
      <c r="M69">
        <f t="shared" si="10"/>
        <v>2022</v>
      </c>
      <c r="N69" s="16">
        <v>1460</v>
      </c>
      <c r="O69" s="16">
        <v>2000</v>
      </c>
      <c r="P69">
        <v>2</v>
      </c>
      <c r="Q69" s="16">
        <f t="shared" si="11"/>
        <v>4000</v>
      </c>
      <c r="R69" s="1">
        <f t="shared" si="12"/>
        <v>200</v>
      </c>
      <c r="S69" s="16">
        <f t="shared" si="8"/>
        <v>4200</v>
      </c>
      <c r="T69" t="s">
        <v>23</v>
      </c>
      <c r="U69" t="s">
        <v>24</v>
      </c>
      <c r="V69">
        <v>2061</v>
      </c>
      <c r="W69">
        <v>3061</v>
      </c>
      <c r="X69" t="s">
        <v>97</v>
      </c>
      <c r="Y69" t="s">
        <v>26</v>
      </c>
      <c r="Z69">
        <v>35</v>
      </c>
    </row>
    <row r="70" spans="6:26">
      <c r="F70">
        <v>1217</v>
      </c>
      <c r="G70" t="s">
        <v>20</v>
      </c>
      <c r="H70" t="str">
        <f t="shared" si="7"/>
        <v>Mountain Bikes</v>
      </c>
      <c r="I70" t="s">
        <v>21</v>
      </c>
      <c r="J70" t="s">
        <v>27</v>
      </c>
      <c r="K70" s="15">
        <v>44622</v>
      </c>
      <c r="L70">
        <f t="shared" si="9"/>
        <v>3</v>
      </c>
      <c r="M70">
        <f t="shared" si="10"/>
        <v>2022</v>
      </c>
      <c r="N70" s="16">
        <v>1050</v>
      </c>
      <c r="O70" s="16">
        <v>1500</v>
      </c>
      <c r="P70">
        <v>1</v>
      </c>
      <c r="Q70" s="16">
        <f t="shared" si="11"/>
        <v>1500</v>
      </c>
      <c r="R70" s="1">
        <f t="shared" si="12"/>
        <v>0</v>
      </c>
      <c r="S70" s="16">
        <f t="shared" si="8"/>
        <v>1500</v>
      </c>
      <c r="T70" t="s">
        <v>28</v>
      </c>
      <c r="U70" t="s">
        <v>29</v>
      </c>
      <c r="V70">
        <v>2002</v>
      </c>
      <c r="W70">
        <v>3002</v>
      </c>
      <c r="X70" t="s">
        <v>30</v>
      </c>
      <c r="Y70" t="s">
        <v>31</v>
      </c>
      <c r="Z70">
        <v>22</v>
      </c>
    </row>
    <row r="71" spans="6:26">
      <c r="F71">
        <v>1241</v>
      </c>
      <c r="G71" t="s">
        <v>94</v>
      </c>
      <c r="H71" t="str">
        <f t="shared" si="7"/>
        <v>E-Bikes</v>
      </c>
      <c r="I71" t="s">
        <v>95</v>
      </c>
      <c r="J71" t="s">
        <v>98</v>
      </c>
      <c r="K71" s="15">
        <v>44622</v>
      </c>
      <c r="L71">
        <f t="shared" si="9"/>
        <v>3</v>
      </c>
      <c r="M71">
        <f t="shared" si="10"/>
        <v>2022</v>
      </c>
      <c r="N71" s="16">
        <v>1825</v>
      </c>
      <c r="O71" s="16">
        <v>2500</v>
      </c>
      <c r="P71">
        <v>1</v>
      </c>
      <c r="Q71" s="16">
        <f t="shared" si="11"/>
        <v>2500</v>
      </c>
      <c r="R71" s="1">
        <f t="shared" si="12"/>
        <v>125</v>
      </c>
      <c r="S71" s="16">
        <f t="shared" si="8"/>
        <v>2625</v>
      </c>
      <c r="T71" t="s">
        <v>28</v>
      </c>
      <c r="U71" t="s">
        <v>29</v>
      </c>
      <c r="V71">
        <v>2062</v>
      </c>
      <c r="W71">
        <v>3062</v>
      </c>
      <c r="X71" t="s">
        <v>99</v>
      </c>
      <c r="Y71" t="s">
        <v>31</v>
      </c>
      <c r="Z71">
        <v>33</v>
      </c>
    </row>
    <row r="72" spans="6:26">
      <c r="F72">
        <v>1218</v>
      </c>
      <c r="G72" t="s">
        <v>32</v>
      </c>
      <c r="H72" t="str">
        <f t="shared" si="7"/>
        <v>Road Bikes</v>
      </c>
      <c r="I72" t="s">
        <v>33</v>
      </c>
      <c r="J72" t="s">
        <v>34</v>
      </c>
      <c r="K72" s="15">
        <v>44623</v>
      </c>
      <c r="L72">
        <f t="shared" si="9"/>
        <v>3</v>
      </c>
      <c r="M72">
        <f t="shared" si="10"/>
        <v>2022</v>
      </c>
      <c r="N72" s="16">
        <v>1260</v>
      </c>
      <c r="O72" s="16">
        <v>1800</v>
      </c>
      <c r="P72">
        <v>3</v>
      </c>
      <c r="Q72" s="16">
        <f t="shared" si="11"/>
        <v>5400</v>
      </c>
      <c r="R72" s="1">
        <f t="shared" si="12"/>
        <v>270</v>
      </c>
      <c r="S72" s="16">
        <f t="shared" si="8"/>
        <v>5670</v>
      </c>
      <c r="T72" t="s">
        <v>23</v>
      </c>
      <c r="U72" t="s">
        <v>35</v>
      </c>
      <c r="V72">
        <v>2003</v>
      </c>
      <c r="W72">
        <v>3003</v>
      </c>
      <c r="X72" t="s">
        <v>36</v>
      </c>
      <c r="Y72" t="s">
        <v>26</v>
      </c>
      <c r="Z72">
        <v>18</v>
      </c>
    </row>
    <row r="73" spans="6:26">
      <c r="F73">
        <v>1242</v>
      </c>
      <c r="G73" t="s">
        <v>32</v>
      </c>
      <c r="H73" t="str">
        <f t="shared" si="7"/>
        <v>Road Bikes</v>
      </c>
      <c r="I73" t="s">
        <v>100</v>
      </c>
      <c r="J73" t="s">
        <v>101</v>
      </c>
      <c r="K73" s="15">
        <v>44623</v>
      </c>
      <c r="L73">
        <f t="shared" si="9"/>
        <v>3</v>
      </c>
      <c r="M73">
        <f t="shared" si="10"/>
        <v>2022</v>
      </c>
      <c r="N73" s="16">
        <v>1105</v>
      </c>
      <c r="O73" s="16">
        <v>1700</v>
      </c>
      <c r="P73">
        <v>3</v>
      </c>
      <c r="Q73" s="16">
        <f t="shared" si="11"/>
        <v>5100</v>
      </c>
      <c r="R73" s="1">
        <f t="shared" si="12"/>
        <v>255</v>
      </c>
      <c r="S73" s="16">
        <f t="shared" si="8"/>
        <v>5355</v>
      </c>
      <c r="T73" t="s">
        <v>23</v>
      </c>
      <c r="U73" t="s">
        <v>35</v>
      </c>
      <c r="V73">
        <v>2063</v>
      </c>
      <c r="W73">
        <v>3063</v>
      </c>
      <c r="X73" t="s">
        <v>102</v>
      </c>
      <c r="Y73" t="s">
        <v>26</v>
      </c>
      <c r="Z73">
        <v>22</v>
      </c>
    </row>
    <row r="74" spans="6:26">
      <c r="F74">
        <v>1219</v>
      </c>
      <c r="G74" t="s">
        <v>32</v>
      </c>
      <c r="H74" t="str">
        <f t="shared" si="7"/>
        <v>Road Bikes</v>
      </c>
      <c r="I74" t="s">
        <v>33</v>
      </c>
      <c r="J74" t="s">
        <v>38</v>
      </c>
      <c r="K74" s="15">
        <v>44624</v>
      </c>
      <c r="L74">
        <f t="shared" si="9"/>
        <v>3</v>
      </c>
      <c r="M74">
        <f t="shared" si="10"/>
        <v>2022</v>
      </c>
      <c r="N74" s="16">
        <v>1470</v>
      </c>
      <c r="O74" s="16">
        <v>2100</v>
      </c>
      <c r="P74">
        <v>1</v>
      </c>
      <c r="Q74" s="16">
        <f t="shared" si="11"/>
        <v>2100</v>
      </c>
      <c r="R74" s="1">
        <f t="shared" si="12"/>
        <v>105</v>
      </c>
      <c r="S74" s="16">
        <f t="shared" si="8"/>
        <v>2205</v>
      </c>
      <c r="T74" t="s">
        <v>23</v>
      </c>
      <c r="U74" t="s">
        <v>24</v>
      </c>
      <c r="V74">
        <v>2004</v>
      </c>
      <c r="W74">
        <v>3004</v>
      </c>
      <c r="X74" t="s">
        <v>39</v>
      </c>
      <c r="Y74" t="s">
        <v>31</v>
      </c>
      <c r="Z74">
        <v>16</v>
      </c>
    </row>
    <row r="75" spans="6:26">
      <c r="F75">
        <v>1243</v>
      </c>
      <c r="G75" t="s">
        <v>32</v>
      </c>
      <c r="H75" t="str">
        <f t="shared" si="7"/>
        <v>Road Bikes</v>
      </c>
      <c r="I75" t="s">
        <v>100</v>
      </c>
      <c r="J75" t="s">
        <v>103</v>
      </c>
      <c r="K75" s="15">
        <v>44624</v>
      </c>
      <c r="L75">
        <f t="shared" si="9"/>
        <v>3</v>
      </c>
      <c r="M75">
        <f t="shared" si="10"/>
        <v>2022</v>
      </c>
      <c r="N75" s="16">
        <v>1365</v>
      </c>
      <c r="O75" s="16">
        <v>2100</v>
      </c>
      <c r="P75">
        <v>1</v>
      </c>
      <c r="Q75" s="16">
        <f t="shared" si="11"/>
        <v>2100</v>
      </c>
      <c r="R75" s="1">
        <f t="shared" si="12"/>
        <v>105</v>
      </c>
      <c r="S75" s="16">
        <f t="shared" si="8"/>
        <v>2205</v>
      </c>
      <c r="T75" t="s">
        <v>23</v>
      </c>
      <c r="U75" t="s">
        <v>24</v>
      </c>
      <c r="V75">
        <v>2064</v>
      </c>
      <c r="W75">
        <v>3064</v>
      </c>
      <c r="X75" t="s">
        <v>104</v>
      </c>
      <c r="Y75" t="s">
        <v>31</v>
      </c>
      <c r="Z75">
        <v>20</v>
      </c>
    </row>
    <row r="76" spans="6:26">
      <c r="F76">
        <v>1220</v>
      </c>
      <c r="G76" t="s">
        <v>40</v>
      </c>
      <c r="H76" t="str">
        <f t="shared" si="7"/>
        <v>Touring Bikes</v>
      </c>
      <c r="I76" t="s">
        <v>41</v>
      </c>
      <c r="J76" t="s">
        <v>42</v>
      </c>
      <c r="K76" s="15">
        <v>44625</v>
      </c>
      <c r="L76">
        <f t="shared" si="9"/>
        <v>3</v>
      </c>
      <c r="M76">
        <f t="shared" si="10"/>
        <v>2022</v>
      </c>
      <c r="N76" s="16">
        <v>897</v>
      </c>
      <c r="O76" s="16">
        <v>1300</v>
      </c>
      <c r="P76">
        <v>2</v>
      </c>
      <c r="Q76" s="16">
        <f t="shared" si="11"/>
        <v>2600</v>
      </c>
      <c r="R76" s="1">
        <f t="shared" si="12"/>
        <v>130</v>
      </c>
      <c r="S76" s="16">
        <f t="shared" si="8"/>
        <v>2730</v>
      </c>
      <c r="T76" t="s">
        <v>28</v>
      </c>
      <c r="U76" t="s">
        <v>29</v>
      </c>
      <c r="V76">
        <v>2005</v>
      </c>
      <c r="W76">
        <v>3005</v>
      </c>
      <c r="X76" t="s">
        <v>43</v>
      </c>
      <c r="Y76" t="s">
        <v>26</v>
      </c>
      <c r="Z76">
        <v>27</v>
      </c>
    </row>
    <row r="77" spans="6:26">
      <c r="F77">
        <v>1244</v>
      </c>
      <c r="G77" t="s">
        <v>40</v>
      </c>
      <c r="H77" t="str">
        <f t="shared" si="7"/>
        <v>Touring Bikes</v>
      </c>
      <c r="I77" t="s">
        <v>105</v>
      </c>
      <c r="J77" t="s">
        <v>106</v>
      </c>
      <c r="K77" s="15">
        <v>44625</v>
      </c>
      <c r="L77">
        <f t="shared" si="9"/>
        <v>3</v>
      </c>
      <c r="M77">
        <f t="shared" si="10"/>
        <v>2022</v>
      </c>
      <c r="N77" s="16">
        <v>1035</v>
      </c>
      <c r="O77" s="16">
        <v>1500</v>
      </c>
      <c r="P77">
        <v>2</v>
      </c>
      <c r="Q77" s="16">
        <f t="shared" si="11"/>
        <v>3000</v>
      </c>
      <c r="R77" s="1">
        <f t="shared" si="12"/>
        <v>150</v>
      </c>
      <c r="S77" s="16">
        <f t="shared" si="8"/>
        <v>3150</v>
      </c>
      <c r="T77" t="s">
        <v>28</v>
      </c>
      <c r="U77" t="s">
        <v>29</v>
      </c>
      <c r="V77">
        <v>2065</v>
      </c>
      <c r="W77">
        <v>3065</v>
      </c>
      <c r="X77" t="s">
        <v>107</v>
      </c>
      <c r="Y77" t="s">
        <v>26</v>
      </c>
      <c r="Z77">
        <v>30</v>
      </c>
    </row>
    <row r="78" spans="6:26">
      <c r="F78">
        <v>1221</v>
      </c>
      <c r="G78" t="s">
        <v>40</v>
      </c>
      <c r="H78" t="str">
        <f t="shared" si="7"/>
        <v>Touring Bikes</v>
      </c>
      <c r="I78" t="s">
        <v>41</v>
      </c>
      <c r="J78" t="s">
        <v>44</v>
      </c>
      <c r="K78" s="15">
        <v>44626</v>
      </c>
      <c r="L78">
        <f t="shared" si="9"/>
        <v>3</v>
      </c>
      <c r="M78">
        <f t="shared" si="10"/>
        <v>2022</v>
      </c>
      <c r="N78" s="16">
        <v>1104</v>
      </c>
      <c r="O78" s="16">
        <v>1600</v>
      </c>
      <c r="P78">
        <v>1</v>
      </c>
      <c r="Q78" s="16">
        <f t="shared" si="11"/>
        <v>1600</v>
      </c>
      <c r="R78" s="1">
        <f t="shared" si="12"/>
        <v>0</v>
      </c>
      <c r="S78" s="16">
        <f t="shared" si="8"/>
        <v>1600</v>
      </c>
      <c r="T78" t="s">
        <v>23</v>
      </c>
      <c r="U78" t="s">
        <v>24</v>
      </c>
      <c r="V78">
        <v>2006</v>
      </c>
      <c r="W78">
        <v>3006</v>
      </c>
      <c r="X78" t="s">
        <v>45</v>
      </c>
      <c r="Y78" t="s">
        <v>31</v>
      </c>
      <c r="Z78">
        <v>24</v>
      </c>
    </row>
    <row r="79" spans="6:26">
      <c r="F79">
        <v>1245</v>
      </c>
      <c r="G79" t="s">
        <v>40</v>
      </c>
      <c r="H79" t="str">
        <f t="shared" si="7"/>
        <v>Touring Bikes</v>
      </c>
      <c r="I79" t="s">
        <v>105</v>
      </c>
      <c r="J79" t="s">
        <v>108</v>
      </c>
      <c r="K79" s="15">
        <v>44626</v>
      </c>
      <c r="L79">
        <f t="shared" si="9"/>
        <v>3</v>
      </c>
      <c r="M79">
        <f t="shared" si="10"/>
        <v>2022</v>
      </c>
      <c r="N79" s="16">
        <v>1242</v>
      </c>
      <c r="O79" s="16">
        <v>1800</v>
      </c>
      <c r="P79">
        <v>1</v>
      </c>
      <c r="Q79" s="16">
        <f t="shared" si="11"/>
        <v>1800</v>
      </c>
      <c r="R79" s="1">
        <f t="shared" si="12"/>
        <v>0</v>
      </c>
      <c r="S79" s="16">
        <f t="shared" si="8"/>
        <v>1800</v>
      </c>
      <c r="T79" t="s">
        <v>23</v>
      </c>
      <c r="U79" t="s">
        <v>24</v>
      </c>
      <c r="V79">
        <v>2066</v>
      </c>
      <c r="W79">
        <v>3066</v>
      </c>
      <c r="X79" t="s">
        <v>109</v>
      </c>
      <c r="Y79" t="s">
        <v>31</v>
      </c>
      <c r="Z79">
        <v>28</v>
      </c>
    </row>
    <row r="80" spans="6:26">
      <c r="F80">
        <v>1222</v>
      </c>
      <c r="G80" t="s">
        <v>20</v>
      </c>
      <c r="H80" t="str">
        <f t="shared" si="7"/>
        <v>Mountain Bikes</v>
      </c>
      <c r="I80" t="s">
        <v>46</v>
      </c>
      <c r="J80" t="s">
        <v>47</v>
      </c>
      <c r="K80" s="15">
        <v>44627</v>
      </c>
      <c r="L80">
        <f t="shared" si="9"/>
        <v>3</v>
      </c>
      <c r="M80">
        <f t="shared" si="10"/>
        <v>2022</v>
      </c>
      <c r="N80" s="16">
        <v>1496</v>
      </c>
      <c r="O80" s="16">
        <v>2200</v>
      </c>
      <c r="P80">
        <v>2</v>
      </c>
      <c r="Q80" s="16">
        <f t="shared" si="11"/>
        <v>4400</v>
      </c>
      <c r="R80" s="1">
        <f t="shared" si="12"/>
        <v>220</v>
      </c>
      <c r="S80" s="16">
        <f t="shared" si="8"/>
        <v>4620</v>
      </c>
      <c r="T80" t="s">
        <v>28</v>
      </c>
      <c r="U80" t="s">
        <v>24</v>
      </c>
      <c r="V80">
        <v>2007</v>
      </c>
      <c r="W80">
        <v>3007</v>
      </c>
      <c r="X80" t="s">
        <v>48</v>
      </c>
      <c r="Y80" t="s">
        <v>26</v>
      </c>
      <c r="Z80">
        <v>29</v>
      </c>
    </row>
    <row r="81" spans="6:26">
      <c r="F81">
        <v>1223</v>
      </c>
      <c r="G81" t="s">
        <v>20</v>
      </c>
      <c r="H81" t="str">
        <f t="shared" si="7"/>
        <v>Mountain Bikes</v>
      </c>
      <c r="I81" t="s">
        <v>46</v>
      </c>
      <c r="J81" t="s">
        <v>49</v>
      </c>
      <c r="K81" s="15">
        <v>44628</v>
      </c>
      <c r="L81">
        <f t="shared" si="9"/>
        <v>3</v>
      </c>
      <c r="M81">
        <f t="shared" si="10"/>
        <v>2022</v>
      </c>
      <c r="N81" s="16">
        <v>1700</v>
      </c>
      <c r="O81" s="16">
        <v>2500</v>
      </c>
      <c r="P81">
        <v>1</v>
      </c>
      <c r="Q81" s="16">
        <f t="shared" si="11"/>
        <v>2500</v>
      </c>
      <c r="R81" s="1">
        <f t="shared" si="12"/>
        <v>125</v>
      </c>
      <c r="S81" s="16">
        <f t="shared" si="8"/>
        <v>2625</v>
      </c>
      <c r="T81" t="s">
        <v>23</v>
      </c>
      <c r="U81" t="s">
        <v>29</v>
      </c>
      <c r="V81">
        <v>2008</v>
      </c>
      <c r="W81">
        <v>3008</v>
      </c>
      <c r="X81" t="s">
        <v>50</v>
      </c>
      <c r="Y81" t="s">
        <v>31</v>
      </c>
      <c r="Z81">
        <v>27</v>
      </c>
    </row>
    <row r="82" spans="6:26">
      <c r="F82">
        <v>1232</v>
      </c>
      <c r="G82" t="s">
        <v>20</v>
      </c>
      <c r="H82" t="str">
        <f t="shared" si="7"/>
        <v>Mountain Bikes</v>
      </c>
      <c r="I82" t="s">
        <v>74</v>
      </c>
      <c r="J82" t="s">
        <v>75</v>
      </c>
      <c r="K82" s="15">
        <v>44631</v>
      </c>
      <c r="L82">
        <f t="shared" si="9"/>
        <v>3</v>
      </c>
      <c r="M82">
        <f t="shared" si="10"/>
        <v>2022</v>
      </c>
      <c r="N82" s="16">
        <v>780</v>
      </c>
      <c r="O82" s="16">
        <v>1300</v>
      </c>
      <c r="P82">
        <v>2</v>
      </c>
      <c r="Q82" s="16">
        <f t="shared" si="11"/>
        <v>2600</v>
      </c>
      <c r="R82" s="1">
        <f t="shared" si="12"/>
        <v>130</v>
      </c>
      <c r="S82" s="16">
        <f t="shared" si="8"/>
        <v>2730</v>
      </c>
      <c r="T82" t="s">
        <v>23</v>
      </c>
      <c r="U82" t="s">
        <v>24</v>
      </c>
      <c r="V82">
        <v>2041</v>
      </c>
      <c r="W82">
        <v>3041</v>
      </c>
      <c r="X82" t="s">
        <v>76</v>
      </c>
      <c r="Y82" t="s">
        <v>26</v>
      </c>
      <c r="Z82">
        <v>32</v>
      </c>
    </row>
    <row r="83" spans="6:26">
      <c r="F83">
        <v>1233</v>
      </c>
      <c r="G83" t="s">
        <v>20</v>
      </c>
      <c r="H83" t="str">
        <f t="shared" si="7"/>
        <v>Mountain Bikes</v>
      </c>
      <c r="I83" t="s">
        <v>74</v>
      </c>
      <c r="J83" t="s">
        <v>77</v>
      </c>
      <c r="K83" s="15">
        <v>44632</v>
      </c>
      <c r="L83">
        <f t="shared" si="9"/>
        <v>3</v>
      </c>
      <c r="M83">
        <f t="shared" si="10"/>
        <v>2022</v>
      </c>
      <c r="N83" s="16">
        <v>960</v>
      </c>
      <c r="O83" s="16">
        <v>1600</v>
      </c>
      <c r="P83">
        <v>1</v>
      </c>
      <c r="Q83" s="16">
        <f t="shared" si="11"/>
        <v>1600</v>
      </c>
      <c r="R83" s="1">
        <f t="shared" si="12"/>
        <v>0</v>
      </c>
      <c r="S83" s="16">
        <f t="shared" si="8"/>
        <v>1600</v>
      </c>
      <c r="T83" t="s">
        <v>28</v>
      </c>
      <c r="U83" t="s">
        <v>29</v>
      </c>
      <c r="V83">
        <v>2042</v>
      </c>
      <c r="W83">
        <v>3042</v>
      </c>
      <c r="X83" t="s">
        <v>78</v>
      </c>
      <c r="Y83" t="s">
        <v>31</v>
      </c>
      <c r="Z83">
        <v>29</v>
      </c>
    </row>
    <row r="84" spans="6:26">
      <c r="F84">
        <v>1234</v>
      </c>
      <c r="G84" t="s">
        <v>32</v>
      </c>
      <c r="H84" t="str">
        <f t="shared" si="7"/>
        <v>Road Bikes</v>
      </c>
      <c r="I84" t="s">
        <v>79</v>
      </c>
      <c r="J84" t="s">
        <v>80</v>
      </c>
      <c r="K84" s="15">
        <v>44633</v>
      </c>
      <c r="L84">
        <f t="shared" si="9"/>
        <v>3</v>
      </c>
      <c r="M84">
        <f t="shared" si="10"/>
        <v>2022</v>
      </c>
      <c r="N84" s="16">
        <v>1292</v>
      </c>
      <c r="O84" s="16">
        <v>1900</v>
      </c>
      <c r="P84">
        <v>3</v>
      </c>
      <c r="Q84" s="16">
        <f t="shared" si="11"/>
        <v>5700</v>
      </c>
      <c r="R84" s="1">
        <f t="shared" si="12"/>
        <v>285</v>
      </c>
      <c r="S84" s="16">
        <f t="shared" si="8"/>
        <v>5985</v>
      </c>
      <c r="T84" t="s">
        <v>23</v>
      </c>
      <c r="U84" t="s">
        <v>35</v>
      </c>
      <c r="V84">
        <v>2043</v>
      </c>
      <c r="W84">
        <v>3043</v>
      </c>
      <c r="X84" t="s">
        <v>81</v>
      </c>
      <c r="Y84" t="s">
        <v>26</v>
      </c>
      <c r="Z84">
        <v>21</v>
      </c>
    </row>
    <row r="85" spans="6:26">
      <c r="F85">
        <v>1235</v>
      </c>
      <c r="G85" t="s">
        <v>32</v>
      </c>
      <c r="H85" t="str">
        <f t="shared" si="7"/>
        <v>Road Bikes</v>
      </c>
      <c r="I85" t="s">
        <v>79</v>
      </c>
      <c r="J85" t="s">
        <v>82</v>
      </c>
      <c r="K85" s="15">
        <v>44634</v>
      </c>
      <c r="L85">
        <f t="shared" si="9"/>
        <v>3</v>
      </c>
      <c r="M85">
        <f t="shared" si="10"/>
        <v>2022</v>
      </c>
      <c r="N85" s="16">
        <v>1496</v>
      </c>
      <c r="O85" s="16">
        <v>2200</v>
      </c>
      <c r="P85">
        <v>1</v>
      </c>
      <c r="Q85" s="16">
        <f t="shared" si="11"/>
        <v>2200</v>
      </c>
      <c r="R85" s="1">
        <f t="shared" si="12"/>
        <v>110</v>
      </c>
      <c r="S85" s="16">
        <f t="shared" si="8"/>
        <v>2310</v>
      </c>
      <c r="T85" t="s">
        <v>23</v>
      </c>
      <c r="U85" t="s">
        <v>24</v>
      </c>
      <c r="V85">
        <v>2044</v>
      </c>
      <c r="W85">
        <v>3044</v>
      </c>
      <c r="X85" t="s">
        <v>83</v>
      </c>
      <c r="Y85" t="s">
        <v>31</v>
      </c>
      <c r="Z85">
        <v>19</v>
      </c>
    </row>
    <row r="86" spans="6:26">
      <c r="F86">
        <v>1236</v>
      </c>
      <c r="G86" t="s">
        <v>40</v>
      </c>
      <c r="H86" t="str">
        <f t="shared" si="7"/>
        <v>Touring Bikes</v>
      </c>
      <c r="I86" t="s">
        <v>84</v>
      </c>
      <c r="J86" t="s">
        <v>85</v>
      </c>
      <c r="K86" s="15">
        <v>44635</v>
      </c>
      <c r="L86">
        <f t="shared" si="9"/>
        <v>3</v>
      </c>
      <c r="M86">
        <f t="shared" si="10"/>
        <v>2022</v>
      </c>
      <c r="N86" s="16">
        <v>1340</v>
      </c>
      <c r="O86" s="16">
        <v>2000</v>
      </c>
      <c r="P86">
        <v>2</v>
      </c>
      <c r="Q86" s="16">
        <f t="shared" si="11"/>
        <v>4000</v>
      </c>
      <c r="R86" s="1">
        <f t="shared" si="12"/>
        <v>200</v>
      </c>
      <c r="S86" s="16">
        <f t="shared" si="8"/>
        <v>4200</v>
      </c>
      <c r="T86" t="s">
        <v>28</v>
      </c>
      <c r="U86" t="s">
        <v>29</v>
      </c>
      <c r="V86">
        <v>2045</v>
      </c>
      <c r="W86">
        <v>3045</v>
      </c>
      <c r="X86" t="s">
        <v>86</v>
      </c>
      <c r="Y86" t="s">
        <v>26</v>
      </c>
      <c r="Z86">
        <v>36</v>
      </c>
    </row>
    <row r="87" spans="6:26">
      <c r="F87">
        <v>1237</v>
      </c>
      <c r="G87" t="s">
        <v>40</v>
      </c>
      <c r="H87" t="str">
        <f t="shared" si="7"/>
        <v>Touring Bikes</v>
      </c>
      <c r="I87" t="s">
        <v>84</v>
      </c>
      <c r="J87" t="s">
        <v>87</v>
      </c>
      <c r="K87" s="15">
        <v>44636</v>
      </c>
      <c r="L87">
        <f t="shared" si="9"/>
        <v>3</v>
      </c>
      <c r="M87">
        <f t="shared" si="10"/>
        <v>2022</v>
      </c>
      <c r="N87" s="16">
        <v>1541</v>
      </c>
      <c r="O87" s="16">
        <v>2300</v>
      </c>
      <c r="P87">
        <v>1</v>
      </c>
      <c r="Q87" s="16">
        <f t="shared" si="11"/>
        <v>2300</v>
      </c>
      <c r="R87" s="1">
        <f t="shared" si="12"/>
        <v>115</v>
      </c>
      <c r="S87" s="16">
        <f t="shared" si="8"/>
        <v>2415</v>
      </c>
      <c r="T87" t="s">
        <v>23</v>
      </c>
      <c r="U87" t="s">
        <v>24</v>
      </c>
      <c r="V87">
        <v>2046</v>
      </c>
      <c r="W87">
        <v>3046</v>
      </c>
      <c r="X87" t="s">
        <v>88</v>
      </c>
      <c r="Y87" t="s">
        <v>31</v>
      </c>
      <c r="Z87">
        <v>34</v>
      </c>
    </row>
    <row r="88" spans="6:26">
      <c r="F88">
        <v>1238</v>
      </c>
      <c r="G88" t="s">
        <v>20</v>
      </c>
      <c r="H88" t="str">
        <f t="shared" si="7"/>
        <v>Mountain Bikes</v>
      </c>
      <c r="I88" t="s">
        <v>89</v>
      </c>
      <c r="J88" t="s">
        <v>90</v>
      </c>
      <c r="K88" s="15">
        <v>44637</v>
      </c>
      <c r="L88">
        <f t="shared" si="9"/>
        <v>3</v>
      </c>
      <c r="M88">
        <f t="shared" si="10"/>
        <v>2022</v>
      </c>
      <c r="N88" s="16">
        <v>2250</v>
      </c>
      <c r="O88" s="16">
        <v>3000</v>
      </c>
      <c r="P88">
        <v>2</v>
      </c>
      <c r="Q88" s="16">
        <f t="shared" si="11"/>
        <v>6000</v>
      </c>
      <c r="R88" s="1">
        <f t="shared" si="12"/>
        <v>300</v>
      </c>
      <c r="S88" s="16">
        <f t="shared" si="8"/>
        <v>6300</v>
      </c>
      <c r="T88" t="s">
        <v>28</v>
      </c>
      <c r="U88" t="s">
        <v>24</v>
      </c>
      <c r="V88">
        <v>2047</v>
      </c>
      <c r="W88">
        <v>3047</v>
      </c>
      <c r="X88" t="s">
        <v>91</v>
      </c>
      <c r="Y88" t="s">
        <v>26</v>
      </c>
      <c r="Z88">
        <v>40</v>
      </c>
    </row>
    <row r="89" spans="6:26">
      <c r="F89">
        <v>1239</v>
      </c>
      <c r="G89" t="s">
        <v>20</v>
      </c>
      <c r="H89" t="str">
        <f t="shared" si="7"/>
        <v>Mountain Bikes</v>
      </c>
      <c r="I89" t="s">
        <v>89</v>
      </c>
      <c r="J89" t="s">
        <v>92</v>
      </c>
      <c r="K89" s="15">
        <v>44638</v>
      </c>
      <c r="L89">
        <f t="shared" si="9"/>
        <v>3</v>
      </c>
      <c r="M89">
        <f t="shared" si="10"/>
        <v>2022</v>
      </c>
      <c r="N89" s="16">
        <v>2625</v>
      </c>
      <c r="O89" s="16">
        <v>3500</v>
      </c>
      <c r="P89">
        <v>1</v>
      </c>
      <c r="Q89" s="16">
        <f t="shared" si="11"/>
        <v>3500</v>
      </c>
      <c r="R89" s="1">
        <f t="shared" si="12"/>
        <v>175</v>
      </c>
      <c r="S89" s="16">
        <f t="shared" si="8"/>
        <v>3675</v>
      </c>
      <c r="T89" t="s">
        <v>23</v>
      </c>
      <c r="U89" t="s">
        <v>29</v>
      </c>
      <c r="V89">
        <v>2048</v>
      </c>
      <c r="W89">
        <v>3048</v>
      </c>
      <c r="X89" t="s">
        <v>93</v>
      </c>
      <c r="Y89" t="s">
        <v>31</v>
      </c>
      <c r="Z89">
        <v>38</v>
      </c>
    </row>
    <row r="90" spans="6:26">
      <c r="F90">
        <v>1224</v>
      </c>
      <c r="G90" t="s">
        <v>20</v>
      </c>
      <c r="H90" t="str">
        <f t="shared" si="7"/>
        <v>Mountain Bikes</v>
      </c>
      <c r="I90" t="s">
        <v>51</v>
      </c>
      <c r="J90" t="s">
        <v>52</v>
      </c>
      <c r="K90" s="15">
        <v>44641</v>
      </c>
      <c r="L90">
        <f t="shared" si="9"/>
        <v>3</v>
      </c>
      <c r="M90">
        <f t="shared" si="10"/>
        <v>2022</v>
      </c>
      <c r="N90" s="16">
        <v>737</v>
      </c>
      <c r="O90" s="16">
        <v>1100</v>
      </c>
      <c r="P90">
        <v>2</v>
      </c>
      <c r="Q90" s="16">
        <f t="shared" si="11"/>
        <v>2200</v>
      </c>
      <c r="R90" s="1">
        <f t="shared" si="12"/>
        <v>110</v>
      </c>
      <c r="S90" s="16">
        <f t="shared" si="8"/>
        <v>2310</v>
      </c>
      <c r="T90" t="s">
        <v>23</v>
      </c>
      <c r="U90" t="s">
        <v>24</v>
      </c>
      <c r="V90">
        <v>2021</v>
      </c>
      <c r="W90">
        <v>3021</v>
      </c>
      <c r="X90" t="s">
        <v>53</v>
      </c>
      <c r="Y90" t="s">
        <v>26</v>
      </c>
      <c r="Z90">
        <v>24</v>
      </c>
    </row>
    <row r="91" spans="6:26">
      <c r="F91">
        <v>1225</v>
      </c>
      <c r="G91" t="s">
        <v>20</v>
      </c>
      <c r="H91" t="str">
        <f t="shared" si="7"/>
        <v>Mountain Bikes</v>
      </c>
      <c r="I91" t="s">
        <v>51</v>
      </c>
      <c r="J91" t="s">
        <v>54</v>
      </c>
      <c r="K91" s="15">
        <v>44642</v>
      </c>
      <c r="L91">
        <f t="shared" si="9"/>
        <v>3</v>
      </c>
      <c r="M91">
        <f t="shared" si="10"/>
        <v>2022</v>
      </c>
      <c r="N91" s="16">
        <v>938</v>
      </c>
      <c r="O91" s="16">
        <v>1400</v>
      </c>
      <c r="P91">
        <v>1</v>
      </c>
      <c r="Q91" s="16">
        <f t="shared" si="11"/>
        <v>1400</v>
      </c>
      <c r="R91" s="1">
        <f t="shared" si="12"/>
        <v>0</v>
      </c>
      <c r="S91" s="16">
        <f t="shared" si="8"/>
        <v>1400</v>
      </c>
      <c r="T91" t="s">
        <v>28</v>
      </c>
      <c r="U91" t="s">
        <v>29</v>
      </c>
      <c r="V91">
        <v>2022</v>
      </c>
      <c r="W91">
        <v>3022</v>
      </c>
      <c r="X91" t="s">
        <v>55</v>
      </c>
      <c r="Y91" t="s">
        <v>31</v>
      </c>
      <c r="Z91">
        <v>21</v>
      </c>
    </row>
    <row r="92" spans="6:26">
      <c r="F92">
        <v>1210</v>
      </c>
      <c r="G92" t="s">
        <v>32</v>
      </c>
      <c r="H92" t="str">
        <f t="shared" si="7"/>
        <v>Road Bikes</v>
      </c>
      <c r="I92" t="s">
        <v>57</v>
      </c>
      <c r="J92" t="s">
        <v>58</v>
      </c>
      <c r="K92" s="15">
        <v>44643</v>
      </c>
      <c r="L92">
        <f t="shared" si="9"/>
        <v>3</v>
      </c>
      <c r="M92">
        <f t="shared" si="10"/>
        <v>2022</v>
      </c>
      <c r="N92" s="16">
        <v>1190</v>
      </c>
      <c r="O92" s="16">
        <v>1700</v>
      </c>
      <c r="P92">
        <v>3</v>
      </c>
      <c r="Q92" s="16">
        <f t="shared" si="11"/>
        <v>5100</v>
      </c>
      <c r="R92" s="1">
        <f t="shared" si="12"/>
        <v>255</v>
      </c>
      <c r="S92" s="16">
        <f t="shared" si="8"/>
        <v>5355</v>
      </c>
      <c r="T92" t="s">
        <v>23</v>
      </c>
      <c r="U92" t="s">
        <v>35</v>
      </c>
      <c r="V92">
        <v>2023</v>
      </c>
      <c r="W92">
        <v>3023</v>
      </c>
      <c r="X92" t="s">
        <v>59</v>
      </c>
      <c r="Y92" t="s">
        <v>26</v>
      </c>
      <c r="Z92">
        <v>20</v>
      </c>
    </row>
    <row r="93" spans="6:26">
      <c r="F93">
        <v>1226</v>
      </c>
      <c r="G93" t="s">
        <v>32</v>
      </c>
      <c r="H93" t="str">
        <f t="shared" si="7"/>
        <v>Road Bikes</v>
      </c>
      <c r="I93" t="s">
        <v>57</v>
      </c>
      <c r="J93" t="s">
        <v>58</v>
      </c>
      <c r="K93" s="15">
        <v>44643</v>
      </c>
      <c r="L93">
        <f t="shared" si="9"/>
        <v>3</v>
      </c>
      <c r="M93">
        <f t="shared" si="10"/>
        <v>2022</v>
      </c>
      <c r="N93" s="16">
        <v>1190</v>
      </c>
      <c r="O93" s="16">
        <v>1700</v>
      </c>
      <c r="P93">
        <v>3</v>
      </c>
      <c r="Q93" s="16">
        <f t="shared" si="11"/>
        <v>5100</v>
      </c>
      <c r="R93" s="1">
        <f t="shared" si="12"/>
        <v>255</v>
      </c>
      <c r="S93" s="16">
        <f t="shared" si="8"/>
        <v>5355</v>
      </c>
      <c r="T93" t="s">
        <v>23</v>
      </c>
      <c r="U93" t="s">
        <v>35</v>
      </c>
      <c r="V93">
        <v>2023</v>
      </c>
      <c r="W93">
        <v>3023</v>
      </c>
      <c r="X93" t="s">
        <v>59</v>
      </c>
      <c r="Y93" t="s">
        <v>26</v>
      </c>
      <c r="Z93">
        <v>20</v>
      </c>
    </row>
    <row r="94" spans="6:26">
      <c r="F94">
        <v>1211</v>
      </c>
      <c r="G94" t="s">
        <v>32</v>
      </c>
      <c r="H94" t="str">
        <f t="shared" si="7"/>
        <v>Road Bikes</v>
      </c>
      <c r="I94" t="s">
        <v>57</v>
      </c>
      <c r="J94" t="s">
        <v>61</v>
      </c>
      <c r="K94" s="15">
        <v>44644</v>
      </c>
      <c r="L94">
        <f t="shared" si="9"/>
        <v>3</v>
      </c>
      <c r="M94">
        <f t="shared" si="10"/>
        <v>2022</v>
      </c>
      <c r="N94" s="16">
        <v>1400</v>
      </c>
      <c r="O94" s="16">
        <v>2000</v>
      </c>
      <c r="P94">
        <v>1</v>
      </c>
      <c r="Q94" s="16">
        <f t="shared" si="11"/>
        <v>2000</v>
      </c>
      <c r="R94" s="1">
        <f t="shared" si="12"/>
        <v>0</v>
      </c>
      <c r="S94" s="16">
        <f t="shared" si="8"/>
        <v>2000</v>
      </c>
      <c r="T94" t="s">
        <v>23</v>
      </c>
      <c r="U94" t="s">
        <v>24</v>
      </c>
      <c r="V94">
        <v>2024</v>
      </c>
      <c r="W94">
        <v>3024</v>
      </c>
      <c r="X94" t="s">
        <v>62</v>
      </c>
      <c r="Y94" t="s">
        <v>31</v>
      </c>
      <c r="Z94">
        <v>18</v>
      </c>
    </row>
    <row r="95" spans="6:26">
      <c r="F95">
        <v>1227</v>
      </c>
      <c r="G95" t="s">
        <v>32</v>
      </c>
      <c r="H95" t="str">
        <f t="shared" si="7"/>
        <v>Road Bikes</v>
      </c>
      <c r="I95" t="s">
        <v>57</v>
      </c>
      <c r="J95" t="s">
        <v>61</v>
      </c>
      <c r="K95" s="15">
        <v>44644</v>
      </c>
      <c r="L95">
        <f t="shared" si="9"/>
        <v>3</v>
      </c>
      <c r="M95">
        <f t="shared" si="10"/>
        <v>2022</v>
      </c>
      <c r="N95" s="16">
        <v>1400</v>
      </c>
      <c r="O95" s="16">
        <v>2000</v>
      </c>
      <c r="P95">
        <v>1</v>
      </c>
      <c r="Q95" s="16">
        <f t="shared" si="11"/>
        <v>2000</v>
      </c>
      <c r="R95" s="1">
        <f t="shared" si="12"/>
        <v>0</v>
      </c>
      <c r="S95" s="16">
        <f t="shared" si="8"/>
        <v>2000</v>
      </c>
      <c r="T95" t="s">
        <v>23</v>
      </c>
      <c r="U95" t="s">
        <v>24</v>
      </c>
      <c r="V95">
        <v>2024</v>
      </c>
      <c r="W95">
        <v>3024</v>
      </c>
      <c r="X95" t="s">
        <v>62</v>
      </c>
      <c r="Y95" t="s">
        <v>31</v>
      </c>
      <c r="Z95">
        <v>18</v>
      </c>
    </row>
    <row r="96" spans="6:26">
      <c r="F96">
        <v>1212</v>
      </c>
      <c r="G96" t="s">
        <v>40</v>
      </c>
      <c r="H96" t="str">
        <f t="shared" si="7"/>
        <v>Touring Bikes</v>
      </c>
      <c r="I96" t="s">
        <v>64</v>
      </c>
      <c r="J96" t="s">
        <v>65</v>
      </c>
      <c r="K96" s="15">
        <v>44645</v>
      </c>
      <c r="L96">
        <f t="shared" si="9"/>
        <v>3</v>
      </c>
      <c r="M96">
        <f t="shared" si="10"/>
        <v>2022</v>
      </c>
      <c r="N96" s="16">
        <v>975</v>
      </c>
      <c r="O96" s="16">
        <v>1500</v>
      </c>
      <c r="P96">
        <v>2</v>
      </c>
      <c r="Q96" s="16">
        <f t="shared" si="11"/>
        <v>3000</v>
      </c>
      <c r="R96" s="1">
        <f t="shared" si="12"/>
        <v>150</v>
      </c>
      <c r="S96" s="16">
        <f t="shared" si="8"/>
        <v>3150</v>
      </c>
      <c r="T96" t="s">
        <v>28</v>
      </c>
      <c r="U96" t="s">
        <v>29</v>
      </c>
      <c r="V96">
        <v>2025</v>
      </c>
      <c r="W96">
        <v>3025</v>
      </c>
      <c r="X96" t="s">
        <v>66</v>
      </c>
      <c r="Y96" t="s">
        <v>26</v>
      </c>
      <c r="Z96">
        <v>28</v>
      </c>
    </row>
    <row r="97" spans="6:26">
      <c r="F97">
        <v>1228</v>
      </c>
      <c r="G97" t="s">
        <v>40</v>
      </c>
      <c r="H97" t="str">
        <f t="shared" si="7"/>
        <v>Touring Bikes</v>
      </c>
      <c r="I97" t="s">
        <v>64</v>
      </c>
      <c r="J97" t="s">
        <v>65</v>
      </c>
      <c r="K97" s="15">
        <v>44645</v>
      </c>
      <c r="L97">
        <f t="shared" si="9"/>
        <v>3</v>
      </c>
      <c r="M97">
        <f t="shared" si="10"/>
        <v>2022</v>
      </c>
      <c r="N97" s="16">
        <v>975</v>
      </c>
      <c r="O97" s="16">
        <v>1500</v>
      </c>
      <c r="P97">
        <v>2</v>
      </c>
      <c r="Q97" s="16">
        <f t="shared" si="11"/>
        <v>3000</v>
      </c>
      <c r="R97" s="1">
        <f t="shared" si="12"/>
        <v>150</v>
      </c>
      <c r="S97" s="16">
        <f t="shared" si="8"/>
        <v>3150</v>
      </c>
      <c r="T97" t="s">
        <v>28</v>
      </c>
      <c r="U97" t="s">
        <v>29</v>
      </c>
      <c r="V97">
        <v>2025</v>
      </c>
      <c r="W97">
        <v>3025</v>
      </c>
      <c r="X97" t="s">
        <v>66</v>
      </c>
      <c r="Y97" t="s">
        <v>26</v>
      </c>
      <c r="Z97">
        <v>28</v>
      </c>
    </row>
    <row r="98" spans="6:26">
      <c r="F98">
        <v>1213</v>
      </c>
      <c r="G98" t="s">
        <v>40</v>
      </c>
      <c r="H98" t="str">
        <f t="shared" si="7"/>
        <v>Touring Bikes</v>
      </c>
      <c r="I98" t="s">
        <v>64</v>
      </c>
      <c r="J98" t="s">
        <v>67</v>
      </c>
      <c r="K98" s="15">
        <v>44646</v>
      </c>
      <c r="L98">
        <f t="shared" si="9"/>
        <v>3</v>
      </c>
      <c r="M98">
        <f t="shared" si="10"/>
        <v>2022</v>
      </c>
      <c r="N98" s="16">
        <v>1170</v>
      </c>
      <c r="O98" s="16">
        <v>1800</v>
      </c>
      <c r="P98">
        <v>1</v>
      </c>
      <c r="Q98" s="16">
        <f t="shared" si="11"/>
        <v>1800</v>
      </c>
      <c r="R98" s="1">
        <f t="shared" si="12"/>
        <v>0</v>
      </c>
      <c r="S98" s="16">
        <f t="shared" si="8"/>
        <v>1800</v>
      </c>
      <c r="T98" t="s">
        <v>23</v>
      </c>
      <c r="U98" t="s">
        <v>24</v>
      </c>
      <c r="V98">
        <v>2026</v>
      </c>
      <c r="W98">
        <v>3026</v>
      </c>
      <c r="X98" t="s">
        <v>68</v>
      </c>
      <c r="Y98" t="s">
        <v>31</v>
      </c>
      <c r="Z98">
        <v>26</v>
      </c>
    </row>
    <row r="99" spans="6:26">
      <c r="F99">
        <v>1229</v>
      </c>
      <c r="G99" t="s">
        <v>40</v>
      </c>
      <c r="H99" t="str">
        <f t="shared" si="7"/>
        <v>Touring Bikes</v>
      </c>
      <c r="I99" t="s">
        <v>64</v>
      </c>
      <c r="J99" t="s">
        <v>67</v>
      </c>
      <c r="K99" s="15">
        <v>44646</v>
      </c>
      <c r="L99">
        <f t="shared" si="9"/>
        <v>3</v>
      </c>
      <c r="M99">
        <f t="shared" si="10"/>
        <v>2022</v>
      </c>
      <c r="N99" s="16">
        <v>1170</v>
      </c>
      <c r="O99" s="16">
        <v>1800</v>
      </c>
      <c r="P99">
        <v>1</v>
      </c>
      <c r="Q99" s="16">
        <f t="shared" si="11"/>
        <v>1800</v>
      </c>
      <c r="R99" s="1">
        <f t="shared" si="12"/>
        <v>0</v>
      </c>
      <c r="S99" s="16">
        <f t="shared" si="8"/>
        <v>1800</v>
      </c>
      <c r="T99" t="s">
        <v>23</v>
      </c>
      <c r="U99" t="s">
        <v>24</v>
      </c>
      <c r="V99">
        <v>2026</v>
      </c>
      <c r="W99">
        <v>3026</v>
      </c>
      <c r="X99" t="s">
        <v>68</v>
      </c>
      <c r="Y99" t="s">
        <v>31</v>
      </c>
      <c r="Z99">
        <v>26</v>
      </c>
    </row>
    <row r="100" spans="6:26">
      <c r="F100">
        <v>1214</v>
      </c>
      <c r="G100" t="s">
        <v>20</v>
      </c>
      <c r="H100" t="str">
        <f t="shared" si="7"/>
        <v>Mountain Bikes</v>
      </c>
      <c r="I100" t="s">
        <v>69</v>
      </c>
      <c r="J100" t="s">
        <v>70</v>
      </c>
      <c r="K100" s="15">
        <v>44647</v>
      </c>
      <c r="L100">
        <f t="shared" si="9"/>
        <v>3</v>
      </c>
      <c r="M100">
        <f t="shared" si="10"/>
        <v>2022</v>
      </c>
      <c r="N100" s="16">
        <v>1656</v>
      </c>
      <c r="O100" s="16">
        <v>2300</v>
      </c>
      <c r="P100">
        <v>2</v>
      </c>
      <c r="Q100" s="16">
        <f t="shared" si="11"/>
        <v>4600</v>
      </c>
      <c r="R100" s="1">
        <f t="shared" si="12"/>
        <v>230</v>
      </c>
      <c r="S100" s="16">
        <f t="shared" si="8"/>
        <v>4830</v>
      </c>
      <c r="T100" t="s">
        <v>28</v>
      </c>
      <c r="U100" t="s">
        <v>24</v>
      </c>
      <c r="V100">
        <v>2027</v>
      </c>
      <c r="W100">
        <v>3027</v>
      </c>
      <c r="X100" t="s">
        <v>71</v>
      </c>
      <c r="Y100" t="s">
        <v>26</v>
      </c>
      <c r="Z100">
        <v>30</v>
      </c>
    </row>
    <row r="101" spans="6:26">
      <c r="F101">
        <v>1230</v>
      </c>
      <c r="G101" t="s">
        <v>20</v>
      </c>
      <c r="H101" t="str">
        <f t="shared" si="7"/>
        <v>Mountain Bikes</v>
      </c>
      <c r="I101" t="s">
        <v>69</v>
      </c>
      <c r="J101" t="s">
        <v>70</v>
      </c>
      <c r="K101" s="15">
        <v>44647</v>
      </c>
      <c r="L101">
        <f t="shared" si="9"/>
        <v>3</v>
      </c>
      <c r="M101">
        <f t="shared" si="10"/>
        <v>2022</v>
      </c>
      <c r="N101" s="16">
        <v>1656</v>
      </c>
      <c r="O101" s="16">
        <v>2300</v>
      </c>
      <c r="P101">
        <v>2</v>
      </c>
      <c r="Q101" s="16">
        <f t="shared" si="11"/>
        <v>4600</v>
      </c>
      <c r="R101" s="1">
        <f t="shared" si="12"/>
        <v>230</v>
      </c>
      <c r="S101" s="16">
        <f t="shared" si="8"/>
        <v>4830</v>
      </c>
      <c r="T101" t="s">
        <v>28</v>
      </c>
      <c r="U101" t="s">
        <v>24</v>
      </c>
      <c r="V101">
        <v>2027</v>
      </c>
      <c r="W101">
        <v>3027</v>
      </c>
      <c r="X101" t="s">
        <v>71</v>
      </c>
      <c r="Y101" t="s">
        <v>26</v>
      </c>
      <c r="Z101">
        <v>30</v>
      </c>
    </row>
    <row r="102" spans="6:26">
      <c r="F102">
        <v>1215</v>
      </c>
      <c r="G102" t="s">
        <v>20</v>
      </c>
      <c r="H102" t="str">
        <f t="shared" si="7"/>
        <v>Mountain Bikes</v>
      </c>
      <c r="I102" t="s">
        <v>69</v>
      </c>
      <c r="J102" t="s">
        <v>72</v>
      </c>
      <c r="K102" s="15">
        <v>44648</v>
      </c>
      <c r="L102">
        <f t="shared" si="9"/>
        <v>3</v>
      </c>
      <c r="M102">
        <f t="shared" si="10"/>
        <v>2022</v>
      </c>
      <c r="N102" s="16">
        <v>1872</v>
      </c>
      <c r="O102" s="16">
        <v>2600</v>
      </c>
      <c r="P102">
        <v>1</v>
      </c>
      <c r="Q102" s="16">
        <f t="shared" si="11"/>
        <v>2600</v>
      </c>
      <c r="R102" s="1">
        <f t="shared" si="12"/>
        <v>130</v>
      </c>
      <c r="S102" s="16">
        <f t="shared" si="8"/>
        <v>2730</v>
      </c>
      <c r="T102" t="s">
        <v>23</v>
      </c>
      <c r="U102" t="s">
        <v>29</v>
      </c>
      <c r="V102">
        <v>2028</v>
      </c>
      <c r="W102">
        <v>3028</v>
      </c>
      <c r="X102" t="s">
        <v>73</v>
      </c>
      <c r="Y102" t="s">
        <v>31</v>
      </c>
      <c r="Z102">
        <v>28</v>
      </c>
    </row>
    <row r="103" spans="6:26">
      <c r="F103">
        <v>1231</v>
      </c>
      <c r="G103" t="s">
        <v>20</v>
      </c>
      <c r="H103" t="str">
        <f t="shared" si="7"/>
        <v>Mountain Bikes</v>
      </c>
      <c r="I103" t="s">
        <v>69</v>
      </c>
      <c r="J103" t="s">
        <v>72</v>
      </c>
      <c r="K103" s="15">
        <v>44648</v>
      </c>
      <c r="L103">
        <f t="shared" si="9"/>
        <v>3</v>
      </c>
      <c r="M103">
        <f t="shared" si="10"/>
        <v>2022</v>
      </c>
      <c r="N103" s="16">
        <v>1872</v>
      </c>
      <c r="O103" s="16">
        <v>2600</v>
      </c>
      <c r="P103">
        <v>1</v>
      </c>
      <c r="Q103" s="16">
        <f t="shared" si="11"/>
        <v>2600</v>
      </c>
      <c r="R103" s="1">
        <f t="shared" si="12"/>
        <v>130</v>
      </c>
      <c r="S103" s="16">
        <f t="shared" si="8"/>
        <v>2730</v>
      </c>
      <c r="T103" t="s">
        <v>23</v>
      </c>
      <c r="U103" t="s">
        <v>29</v>
      </c>
      <c r="V103">
        <v>2028</v>
      </c>
      <c r="W103">
        <v>3028</v>
      </c>
      <c r="X103" t="s">
        <v>73</v>
      </c>
      <c r="Y103" t="s">
        <v>31</v>
      </c>
      <c r="Z103">
        <v>28</v>
      </c>
    </row>
    <row r="104" spans="6:26">
      <c r="F104">
        <v>1107</v>
      </c>
      <c r="G104" t="s">
        <v>20</v>
      </c>
      <c r="H104" t="str">
        <f t="shared" si="7"/>
        <v>Mountain Bikes</v>
      </c>
      <c r="I104" t="s">
        <v>21</v>
      </c>
      <c r="J104" t="s">
        <v>22</v>
      </c>
      <c r="K104" s="15">
        <v>44927</v>
      </c>
      <c r="L104">
        <f t="shared" si="9"/>
        <v>1</v>
      </c>
      <c r="M104">
        <f t="shared" si="10"/>
        <v>2023</v>
      </c>
      <c r="N104" s="16">
        <v>840</v>
      </c>
      <c r="O104" s="16">
        <v>1200</v>
      </c>
      <c r="P104">
        <v>2</v>
      </c>
      <c r="Q104" s="16">
        <f t="shared" si="11"/>
        <v>2400</v>
      </c>
      <c r="R104" s="1">
        <f t="shared" si="12"/>
        <v>120</v>
      </c>
      <c r="S104" s="16">
        <f t="shared" si="8"/>
        <v>2520</v>
      </c>
      <c r="T104" t="s">
        <v>23</v>
      </c>
      <c r="U104" t="s">
        <v>24</v>
      </c>
      <c r="V104">
        <v>2001</v>
      </c>
      <c r="W104">
        <v>3001</v>
      </c>
      <c r="X104" t="s">
        <v>25</v>
      </c>
      <c r="Y104" t="s">
        <v>26</v>
      </c>
      <c r="Z104">
        <v>25</v>
      </c>
    </row>
    <row r="105" spans="6:26">
      <c r="F105">
        <v>1131</v>
      </c>
      <c r="G105" t="s">
        <v>94</v>
      </c>
      <c r="H105" t="str">
        <f t="shared" si="7"/>
        <v>E-Bikes</v>
      </c>
      <c r="I105" t="s">
        <v>95</v>
      </c>
      <c r="J105" t="s">
        <v>96</v>
      </c>
      <c r="K105" s="15">
        <v>44927</v>
      </c>
      <c r="L105">
        <f t="shared" si="9"/>
        <v>1</v>
      </c>
      <c r="M105">
        <f t="shared" si="10"/>
        <v>2023</v>
      </c>
      <c r="N105" s="16">
        <v>1460</v>
      </c>
      <c r="O105" s="16">
        <v>2000</v>
      </c>
      <c r="P105">
        <v>2</v>
      </c>
      <c r="Q105" s="16">
        <f t="shared" si="11"/>
        <v>4000</v>
      </c>
      <c r="R105" s="1">
        <f t="shared" si="12"/>
        <v>200</v>
      </c>
      <c r="S105" s="16">
        <f t="shared" si="8"/>
        <v>4200</v>
      </c>
      <c r="T105" t="s">
        <v>23</v>
      </c>
      <c r="U105" t="s">
        <v>24</v>
      </c>
      <c r="V105">
        <v>2061</v>
      </c>
      <c r="W105">
        <v>3061</v>
      </c>
      <c r="X105" t="s">
        <v>97</v>
      </c>
      <c r="Y105" t="s">
        <v>26</v>
      </c>
      <c r="Z105">
        <v>35</v>
      </c>
    </row>
    <row r="106" spans="6:26">
      <c r="F106">
        <v>1108</v>
      </c>
      <c r="G106" t="s">
        <v>20</v>
      </c>
      <c r="H106" t="str">
        <f t="shared" si="7"/>
        <v>Mountain Bikes</v>
      </c>
      <c r="I106" t="s">
        <v>21</v>
      </c>
      <c r="J106" t="s">
        <v>27</v>
      </c>
      <c r="K106" s="15">
        <v>44928</v>
      </c>
      <c r="L106">
        <f t="shared" si="9"/>
        <v>1</v>
      </c>
      <c r="M106">
        <f t="shared" si="10"/>
        <v>2023</v>
      </c>
      <c r="N106" s="16">
        <v>1050</v>
      </c>
      <c r="O106" s="16">
        <v>1500</v>
      </c>
      <c r="P106">
        <v>1</v>
      </c>
      <c r="Q106" s="16">
        <f t="shared" si="11"/>
        <v>1500</v>
      </c>
      <c r="R106" s="1">
        <f t="shared" si="12"/>
        <v>0</v>
      </c>
      <c r="S106" s="16">
        <f t="shared" si="8"/>
        <v>1500</v>
      </c>
      <c r="T106" t="s">
        <v>28</v>
      </c>
      <c r="U106" t="s">
        <v>29</v>
      </c>
      <c r="V106">
        <v>2002</v>
      </c>
      <c r="W106">
        <v>3002</v>
      </c>
      <c r="X106" t="s">
        <v>30</v>
      </c>
      <c r="Y106" t="s">
        <v>31</v>
      </c>
      <c r="Z106">
        <v>22</v>
      </c>
    </row>
    <row r="107" spans="6:26">
      <c r="F107">
        <v>1132</v>
      </c>
      <c r="G107" t="s">
        <v>94</v>
      </c>
      <c r="H107" t="str">
        <f t="shared" si="7"/>
        <v>E-Bikes</v>
      </c>
      <c r="I107" t="s">
        <v>95</v>
      </c>
      <c r="J107" t="s">
        <v>98</v>
      </c>
      <c r="K107" s="15">
        <v>44928</v>
      </c>
      <c r="L107">
        <f t="shared" si="9"/>
        <v>1</v>
      </c>
      <c r="M107">
        <f t="shared" si="10"/>
        <v>2023</v>
      </c>
      <c r="N107" s="16">
        <v>1825</v>
      </c>
      <c r="O107" s="16">
        <v>2500</v>
      </c>
      <c r="P107">
        <v>1</v>
      </c>
      <c r="Q107" s="16">
        <f t="shared" si="11"/>
        <v>2500</v>
      </c>
      <c r="R107" s="1">
        <f t="shared" si="12"/>
        <v>125</v>
      </c>
      <c r="S107" s="16">
        <f t="shared" si="8"/>
        <v>2625</v>
      </c>
      <c r="T107" t="s">
        <v>28</v>
      </c>
      <c r="U107" t="s">
        <v>29</v>
      </c>
      <c r="V107">
        <v>2062</v>
      </c>
      <c r="W107">
        <v>3062</v>
      </c>
      <c r="X107" t="s">
        <v>99</v>
      </c>
      <c r="Y107" t="s">
        <v>31</v>
      </c>
      <c r="Z107">
        <v>33</v>
      </c>
    </row>
    <row r="108" spans="6:26">
      <c r="F108">
        <v>1109</v>
      </c>
      <c r="G108" t="s">
        <v>32</v>
      </c>
      <c r="H108" t="str">
        <f t="shared" si="7"/>
        <v>Road Bikes</v>
      </c>
      <c r="I108" t="s">
        <v>33</v>
      </c>
      <c r="J108" t="s">
        <v>34</v>
      </c>
      <c r="K108" s="15">
        <v>44929</v>
      </c>
      <c r="L108">
        <f t="shared" si="9"/>
        <v>1</v>
      </c>
      <c r="M108">
        <f t="shared" si="10"/>
        <v>2023</v>
      </c>
      <c r="N108" s="16">
        <v>1260</v>
      </c>
      <c r="O108" s="16">
        <v>1800</v>
      </c>
      <c r="P108">
        <v>3</v>
      </c>
      <c r="Q108" s="16">
        <f t="shared" si="11"/>
        <v>5400</v>
      </c>
      <c r="R108" s="1">
        <f t="shared" si="12"/>
        <v>270</v>
      </c>
      <c r="S108" s="16">
        <f t="shared" si="8"/>
        <v>5670</v>
      </c>
      <c r="T108" t="s">
        <v>23</v>
      </c>
      <c r="U108" t="s">
        <v>35</v>
      </c>
      <c r="V108">
        <v>2003</v>
      </c>
      <c r="W108">
        <v>3003</v>
      </c>
      <c r="X108" t="s">
        <v>36</v>
      </c>
      <c r="Y108" t="s">
        <v>26</v>
      </c>
      <c r="Z108">
        <v>18</v>
      </c>
    </row>
    <row r="109" spans="6:26">
      <c r="F109">
        <v>1133</v>
      </c>
      <c r="G109" t="s">
        <v>32</v>
      </c>
      <c r="H109" t="str">
        <f t="shared" si="7"/>
        <v>Road Bikes</v>
      </c>
      <c r="I109" t="s">
        <v>100</v>
      </c>
      <c r="J109" t="s">
        <v>101</v>
      </c>
      <c r="K109" s="15">
        <v>44929</v>
      </c>
      <c r="L109">
        <f t="shared" si="9"/>
        <v>1</v>
      </c>
      <c r="M109">
        <f t="shared" si="10"/>
        <v>2023</v>
      </c>
      <c r="N109" s="16">
        <v>1105</v>
      </c>
      <c r="O109" s="16">
        <v>1700</v>
      </c>
      <c r="P109">
        <v>3</v>
      </c>
      <c r="Q109" s="16">
        <f t="shared" si="11"/>
        <v>5100</v>
      </c>
      <c r="R109" s="1">
        <f t="shared" si="12"/>
        <v>255</v>
      </c>
      <c r="S109" s="16">
        <f t="shared" si="8"/>
        <v>5355</v>
      </c>
      <c r="T109" t="s">
        <v>23</v>
      </c>
      <c r="U109" t="s">
        <v>35</v>
      </c>
      <c r="V109">
        <v>2063</v>
      </c>
      <c r="W109">
        <v>3063</v>
      </c>
      <c r="X109" t="s">
        <v>102</v>
      </c>
      <c r="Y109" t="s">
        <v>26</v>
      </c>
      <c r="Z109">
        <v>22</v>
      </c>
    </row>
    <row r="110" spans="6:26">
      <c r="F110">
        <v>1094</v>
      </c>
      <c r="G110" t="s">
        <v>32</v>
      </c>
      <c r="H110" t="str">
        <f t="shared" si="7"/>
        <v>Road Bikes</v>
      </c>
      <c r="I110" t="s">
        <v>33</v>
      </c>
      <c r="J110" t="s">
        <v>38</v>
      </c>
      <c r="K110" s="15">
        <v>44930</v>
      </c>
      <c r="L110">
        <f t="shared" si="9"/>
        <v>1</v>
      </c>
      <c r="M110">
        <f t="shared" si="10"/>
        <v>2023</v>
      </c>
      <c r="N110" s="16">
        <v>1470</v>
      </c>
      <c r="O110" s="16">
        <v>2100</v>
      </c>
      <c r="P110">
        <v>1</v>
      </c>
      <c r="Q110" s="16">
        <f t="shared" si="11"/>
        <v>2100</v>
      </c>
      <c r="R110" s="1">
        <f t="shared" si="12"/>
        <v>105</v>
      </c>
      <c r="S110" s="16">
        <f t="shared" si="8"/>
        <v>2205</v>
      </c>
      <c r="T110" t="s">
        <v>23</v>
      </c>
      <c r="U110" t="s">
        <v>24</v>
      </c>
      <c r="V110">
        <v>2004</v>
      </c>
      <c r="W110">
        <v>3004</v>
      </c>
      <c r="X110" t="s">
        <v>39</v>
      </c>
      <c r="Y110" t="s">
        <v>31</v>
      </c>
      <c r="Z110">
        <v>16</v>
      </c>
    </row>
    <row r="111" spans="6:26">
      <c r="F111">
        <v>1110</v>
      </c>
      <c r="G111" t="s">
        <v>32</v>
      </c>
      <c r="H111" t="str">
        <f t="shared" si="7"/>
        <v>Road Bikes</v>
      </c>
      <c r="I111" t="s">
        <v>33</v>
      </c>
      <c r="J111" t="s">
        <v>38</v>
      </c>
      <c r="K111" s="15">
        <v>44930</v>
      </c>
      <c r="L111">
        <f t="shared" si="9"/>
        <v>1</v>
      </c>
      <c r="M111">
        <f t="shared" si="10"/>
        <v>2023</v>
      </c>
      <c r="N111" s="16">
        <v>1470</v>
      </c>
      <c r="O111" s="16">
        <v>2100</v>
      </c>
      <c r="P111">
        <v>1</v>
      </c>
      <c r="Q111" s="16">
        <f t="shared" si="11"/>
        <v>2100</v>
      </c>
      <c r="R111" s="1">
        <f t="shared" si="12"/>
        <v>105</v>
      </c>
      <c r="S111" s="16">
        <f t="shared" si="8"/>
        <v>2205</v>
      </c>
      <c r="T111" t="s">
        <v>23</v>
      </c>
      <c r="U111" t="s">
        <v>24</v>
      </c>
      <c r="V111">
        <v>2004</v>
      </c>
      <c r="W111">
        <v>3004</v>
      </c>
      <c r="X111" t="s">
        <v>39</v>
      </c>
      <c r="Y111" t="s">
        <v>31</v>
      </c>
      <c r="Z111">
        <v>16</v>
      </c>
    </row>
    <row r="112" spans="6:26">
      <c r="F112">
        <v>1134</v>
      </c>
      <c r="G112" t="s">
        <v>32</v>
      </c>
      <c r="H112" t="str">
        <f t="shared" si="7"/>
        <v>Road Bikes</v>
      </c>
      <c r="I112" t="s">
        <v>100</v>
      </c>
      <c r="J112" t="s">
        <v>103</v>
      </c>
      <c r="K112" s="15">
        <v>44930</v>
      </c>
      <c r="L112">
        <f t="shared" si="9"/>
        <v>1</v>
      </c>
      <c r="M112">
        <f t="shared" si="10"/>
        <v>2023</v>
      </c>
      <c r="N112" s="16">
        <v>1365</v>
      </c>
      <c r="O112" s="16">
        <v>2100</v>
      </c>
      <c r="P112">
        <v>1</v>
      </c>
      <c r="Q112" s="16">
        <f t="shared" si="11"/>
        <v>2100</v>
      </c>
      <c r="R112" s="1">
        <f t="shared" si="12"/>
        <v>105</v>
      </c>
      <c r="S112" s="16">
        <f t="shared" si="8"/>
        <v>2205</v>
      </c>
      <c r="T112" t="s">
        <v>23</v>
      </c>
      <c r="U112" t="s">
        <v>24</v>
      </c>
      <c r="V112">
        <v>2064</v>
      </c>
      <c r="W112">
        <v>3064</v>
      </c>
      <c r="X112" t="s">
        <v>104</v>
      </c>
      <c r="Y112" t="s">
        <v>31</v>
      </c>
      <c r="Z112">
        <v>20</v>
      </c>
    </row>
    <row r="113" spans="6:26">
      <c r="F113">
        <v>1095</v>
      </c>
      <c r="G113" t="s">
        <v>40</v>
      </c>
      <c r="H113" t="str">
        <f t="shared" si="7"/>
        <v>Touring Bikes</v>
      </c>
      <c r="I113" t="s">
        <v>41</v>
      </c>
      <c r="J113" t="s">
        <v>42</v>
      </c>
      <c r="K113" s="15">
        <v>44931</v>
      </c>
      <c r="L113">
        <f t="shared" si="9"/>
        <v>1</v>
      </c>
      <c r="M113">
        <f t="shared" si="10"/>
        <v>2023</v>
      </c>
      <c r="N113" s="16">
        <v>897</v>
      </c>
      <c r="O113" s="16">
        <v>1300</v>
      </c>
      <c r="P113">
        <v>2</v>
      </c>
      <c r="Q113" s="16">
        <f t="shared" si="11"/>
        <v>2600</v>
      </c>
      <c r="R113" s="1">
        <f t="shared" si="12"/>
        <v>130</v>
      </c>
      <c r="S113" s="16">
        <f t="shared" si="8"/>
        <v>2730</v>
      </c>
      <c r="T113" t="s">
        <v>28</v>
      </c>
      <c r="U113" t="s">
        <v>29</v>
      </c>
      <c r="V113">
        <v>2005</v>
      </c>
      <c r="W113">
        <v>3005</v>
      </c>
      <c r="X113" t="s">
        <v>43</v>
      </c>
      <c r="Y113" t="s">
        <v>26</v>
      </c>
      <c r="Z113">
        <v>27</v>
      </c>
    </row>
    <row r="114" spans="6:26">
      <c r="F114">
        <v>1111</v>
      </c>
      <c r="G114" t="s">
        <v>40</v>
      </c>
      <c r="H114" t="str">
        <f t="shared" si="7"/>
        <v>Touring Bikes</v>
      </c>
      <c r="I114" t="s">
        <v>41</v>
      </c>
      <c r="J114" t="s">
        <v>42</v>
      </c>
      <c r="K114" s="15">
        <v>44931</v>
      </c>
      <c r="L114">
        <f t="shared" si="9"/>
        <v>1</v>
      </c>
      <c r="M114">
        <f t="shared" si="10"/>
        <v>2023</v>
      </c>
      <c r="N114" s="16">
        <v>897</v>
      </c>
      <c r="O114" s="16">
        <v>1300</v>
      </c>
      <c r="P114">
        <v>2</v>
      </c>
      <c r="Q114" s="16">
        <f t="shared" si="11"/>
        <v>2600</v>
      </c>
      <c r="R114" s="1">
        <f t="shared" si="12"/>
        <v>130</v>
      </c>
      <c r="S114" s="16">
        <f t="shared" si="8"/>
        <v>2730</v>
      </c>
      <c r="T114" t="s">
        <v>28</v>
      </c>
      <c r="U114" t="s">
        <v>29</v>
      </c>
      <c r="V114">
        <v>2005</v>
      </c>
      <c r="W114">
        <v>3005</v>
      </c>
      <c r="X114" t="s">
        <v>43</v>
      </c>
      <c r="Y114" t="s">
        <v>26</v>
      </c>
      <c r="Z114">
        <v>27</v>
      </c>
    </row>
    <row r="115" spans="6:26">
      <c r="F115">
        <v>1135</v>
      </c>
      <c r="G115" t="s">
        <v>40</v>
      </c>
      <c r="H115" t="str">
        <f t="shared" si="7"/>
        <v>Touring Bikes</v>
      </c>
      <c r="I115" t="s">
        <v>105</v>
      </c>
      <c r="J115" t="s">
        <v>106</v>
      </c>
      <c r="K115" s="15">
        <v>44931</v>
      </c>
      <c r="L115">
        <f t="shared" si="9"/>
        <v>1</v>
      </c>
      <c r="M115">
        <f t="shared" si="10"/>
        <v>2023</v>
      </c>
      <c r="N115" s="16">
        <v>1035</v>
      </c>
      <c r="O115" s="16">
        <v>1500</v>
      </c>
      <c r="P115">
        <v>2</v>
      </c>
      <c r="Q115" s="16">
        <f t="shared" si="11"/>
        <v>3000</v>
      </c>
      <c r="R115" s="1">
        <f t="shared" si="12"/>
        <v>150</v>
      </c>
      <c r="S115" s="16">
        <f t="shared" si="8"/>
        <v>3150</v>
      </c>
      <c r="T115" t="s">
        <v>28</v>
      </c>
      <c r="U115" t="s">
        <v>29</v>
      </c>
      <c r="V115">
        <v>2065</v>
      </c>
      <c r="W115">
        <v>3065</v>
      </c>
      <c r="X115" t="s">
        <v>107</v>
      </c>
      <c r="Y115" t="s">
        <v>26</v>
      </c>
      <c r="Z115">
        <v>30</v>
      </c>
    </row>
    <row r="116" spans="6:26">
      <c r="F116">
        <v>1096</v>
      </c>
      <c r="G116" t="s">
        <v>40</v>
      </c>
      <c r="H116" t="str">
        <f t="shared" si="7"/>
        <v>Touring Bikes</v>
      </c>
      <c r="I116" t="s">
        <v>41</v>
      </c>
      <c r="J116" t="s">
        <v>44</v>
      </c>
      <c r="K116" s="15">
        <v>44932</v>
      </c>
      <c r="L116">
        <f t="shared" si="9"/>
        <v>1</v>
      </c>
      <c r="M116">
        <f t="shared" si="10"/>
        <v>2023</v>
      </c>
      <c r="N116" s="16">
        <v>1104</v>
      </c>
      <c r="O116" s="16">
        <v>1600</v>
      </c>
      <c r="P116">
        <v>1</v>
      </c>
      <c r="Q116" s="16">
        <f t="shared" si="11"/>
        <v>1600</v>
      </c>
      <c r="R116" s="1">
        <f t="shared" si="12"/>
        <v>0</v>
      </c>
      <c r="S116" s="16">
        <f t="shared" si="8"/>
        <v>1600</v>
      </c>
      <c r="T116" t="s">
        <v>23</v>
      </c>
      <c r="U116" t="s">
        <v>24</v>
      </c>
      <c r="V116">
        <v>2006</v>
      </c>
      <c r="W116">
        <v>3006</v>
      </c>
      <c r="X116" t="s">
        <v>45</v>
      </c>
      <c r="Y116" t="s">
        <v>31</v>
      </c>
      <c r="Z116">
        <v>24</v>
      </c>
    </row>
    <row r="117" spans="6:26">
      <c r="F117">
        <v>1112</v>
      </c>
      <c r="G117" t="s">
        <v>40</v>
      </c>
      <c r="H117" t="str">
        <f t="shared" si="7"/>
        <v>Touring Bikes</v>
      </c>
      <c r="I117" t="s">
        <v>41</v>
      </c>
      <c r="J117" t="s">
        <v>44</v>
      </c>
      <c r="K117" s="15">
        <v>44932</v>
      </c>
      <c r="L117">
        <f t="shared" si="9"/>
        <v>1</v>
      </c>
      <c r="M117">
        <f t="shared" si="10"/>
        <v>2023</v>
      </c>
      <c r="N117" s="16">
        <v>1104</v>
      </c>
      <c r="O117" s="16">
        <v>1600</v>
      </c>
      <c r="P117">
        <v>1</v>
      </c>
      <c r="Q117" s="16">
        <f t="shared" si="11"/>
        <v>1600</v>
      </c>
      <c r="R117" s="1">
        <f t="shared" si="12"/>
        <v>0</v>
      </c>
      <c r="S117" s="16">
        <f t="shared" si="8"/>
        <v>1600</v>
      </c>
      <c r="T117" t="s">
        <v>23</v>
      </c>
      <c r="U117" t="s">
        <v>24</v>
      </c>
      <c r="V117">
        <v>2006</v>
      </c>
      <c r="W117">
        <v>3006</v>
      </c>
      <c r="X117" t="s">
        <v>45</v>
      </c>
      <c r="Y117" t="s">
        <v>31</v>
      </c>
      <c r="Z117">
        <v>24</v>
      </c>
    </row>
    <row r="118" spans="6:26">
      <c r="F118">
        <v>1136</v>
      </c>
      <c r="G118" t="s">
        <v>40</v>
      </c>
      <c r="H118" t="str">
        <f t="shared" si="7"/>
        <v>Touring Bikes</v>
      </c>
      <c r="I118" t="s">
        <v>105</v>
      </c>
      <c r="J118" t="s">
        <v>108</v>
      </c>
      <c r="K118" s="15">
        <v>44932</v>
      </c>
      <c r="L118">
        <f t="shared" si="9"/>
        <v>1</v>
      </c>
      <c r="M118">
        <f t="shared" si="10"/>
        <v>2023</v>
      </c>
      <c r="N118" s="16">
        <v>1242</v>
      </c>
      <c r="O118" s="16">
        <v>1800</v>
      </c>
      <c r="P118">
        <v>1</v>
      </c>
      <c r="Q118" s="16">
        <f t="shared" si="11"/>
        <v>1800</v>
      </c>
      <c r="R118" s="1">
        <f t="shared" si="12"/>
        <v>0</v>
      </c>
      <c r="S118" s="16">
        <f t="shared" si="8"/>
        <v>1800</v>
      </c>
      <c r="T118" t="s">
        <v>23</v>
      </c>
      <c r="U118" t="s">
        <v>24</v>
      </c>
      <c r="V118">
        <v>2066</v>
      </c>
      <c r="W118">
        <v>3066</v>
      </c>
      <c r="X118" t="s">
        <v>109</v>
      </c>
      <c r="Y118" t="s">
        <v>31</v>
      </c>
      <c r="Z118">
        <v>28</v>
      </c>
    </row>
    <row r="119" spans="6:26">
      <c r="F119">
        <v>1097</v>
      </c>
      <c r="G119" t="s">
        <v>20</v>
      </c>
      <c r="H119" t="str">
        <f t="shared" si="7"/>
        <v>Mountain Bikes</v>
      </c>
      <c r="I119" t="s">
        <v>46</v>
      </c>
      <c r="J119" t="s">
        <v>47</v>
      </c>
      <c r="K119" s="15">
        <v>44933</v>
      </c>
      <c r="L119">
        <f t="shared" si="9"/>
        <v>1</v>
      </c>
      <c r="M119">
        <f t="shared" si="10"/>
        <v>2023</v>
      </c>
      <c r="N119" s="16">
        <v>1496</v>
      </c>
      <c r="O119" s="16">
        <v>2200</v>
      </c>
      <c r="P119">
        <v>2</v>
      </c>
      <c r="Q119" s="16">
        <f t="shared" si="11"/>
        <v>4400</v>
      </c>
      <c r="R119" s="1">
        <f t="shared" si="12"/>
        <v>220</v>
      </c>
      <c r="S119" s="16">
        <f t="shared" si="8"/>
        <v>4620</v>
      </c>
      <c r="T119" t="s">
        <v>28</v>
      </c>
      <c r="U119" t="s">
        <v>24</v>
      </c>
      <c r="V119">
        <v>2007</v>
      </c>
      <c r="W119">
        <v>3007</v>
      </c>
      <c r="X119" t="s">
        <v>48</v>
      </c>
      <c r="Y119" t="s">
        <v>26</v>
      </c>
      <c r="Z119">
        <v>29</v>
      </c>
    </row>
    <row r="120" spans="6:26">
      <c r="F120">
        <v>1113</v>
      </c>
      <c r="G120" t="s">
        <v>20</v>
      </c>
      <c r="H120" t="str">
        <f t="shared" si="7"/>
        <v>Mountain Bikes</v>
      </c>
      <c r="I120" t="s">
        <v>46</v>
      </c>
      <c r="J120" t="s">
        <v>47</v>
      </c>
      <c r="K120" s="15">
        <v>44933</v>
      </c>
      <c r="L120">
        <f t="shared" si="9"/>
        <v>1</v>
      </c>
      <c r="M120">
        <f t="shared" si="10"/>
        <v>2023</v>
      </c>
      <c r="N120" s="16">
        <v>1496</v>
      </c>
      <c r="O120" s="16">
        <v>2200</v>
      </c>
      <c r="P120">
        <v>2</v>
      </c>
      <c r="Q120" s="16">
        <f t="shared" si="11"/>
        <v>4400</v>
      </c>
      <c r="R120" s="1">
        <f t="shared" si="12"/>
        <v>220</v>
      </c>
      <c r="S120" s="16">
        <f t="shared" si="8"/>
        <v>4620</v>
      </c>
      <c r="T120" t="s">
        <v>28</v>
      </c>
      <c r="U120" t="s">
        <v>24</v>
      </c>
      <c r="V120">
        <v>2007</v>
      </c>
      <c r="W120">
        <v>3007</v>
      </c>
      <c r="X120" t="s">
        <v>48</v>
      </c>
      <c r="Y120" t="s">
        <v>26</v>
      </c>
      <c r="Z120">
        <v>29</v>
      </c>
    </row>
    <row r="121" spans="6:26">
      <c r="F121">
        <v>1137</v>
      </c>
      <c r="G121" t="s">
        <v>94</v>
      </c>
      <c r="H121" t="str">
        <f t="shared" si="7"/>
        <v>E-Bikes</v>
      </c>
      <c r="I121" t="s">
        <v>110</v>
      </c>
      <c r="J121" t="s">
        <v>111</v>
      </c>
      <c r="K121" s="15">
        <v>44933</v>
      </c>
      <c r="L121">
        <f t="shared" si="9"/>
        <v>1</v>
      </c>
      <c r="M121">
        <f t="shared" si="10"/>
        <v>2023</v>
      </c>
      <c r="N121" s="16">
        <v>2080</v>
      </c>
      <c r="O121" s="16">
        <v>3200</v>
      </c>
      <c r="P121">
        <v>2</v>
      </c>
      <c r="Q121" s="16">
        <f t="shared" si="11"/>
        <v>6400</v>
      </c>
      <c r="R121" s="1">
        <f t="shared" si="12"/>
        <v>320</v>
      </c>
      <c r="S121" s="16">
        <f t="shared" si="8"/>
        <v>6720</v>
      </c>
      <c r="T121" t="s">
        <v>28</v>
      </c>
      <c r="U121" t="s">
        <v>24</v>
      </c>
      <c r="V121">
        <v>2067</v>
      </c>
      <c r="W121">
        <v>3067</v>
      </c>
      <c r="X121" t="s">
        <v>91</v>
      </c>
      <c r="Y121" t="s">
        <v>26</v>
      </c>
      <c r="Z121">
        <v>42</v>
      </c>
    </row>
    <row r="122" spans="6:26">
      <c r="F122">
        <v>1098</v>
      </c>
      <c r="G122" t="s">
        <v>20</v>
      </c>
      <c r="H122" t="str">
        <f t="shared" si="7"/>
        <v>Mountain Bikes</v>
      </c>
      <c r="I122" t="s">
        <v>46</v>
      </c>
      <c r="J122" t="s">
        <v>49</v>
      </c>
      <c r="K122" s="15">
        <v>44934</v>
      </c>
      <c r="L122">
        <f t="shared" si="9"/>
        <v>1</v>
      </c>
      <c r="M122">
        <f t="shared" si="10"/>
        <v>2023</v>
      </c>
      <c r="N122" s="16">
        <v>1700</v>
      </c>
      <c r="O122" s="16">
        <v>2500</v>
      </c>
      <c r="P122">
        <v>1</v>
      </c>
      <c r="Q122" s="16">
        <f t="shared" si="11"/>
        <v>2500</v>
      </c>
      <c r="R122" s="1">
        <f t="shared" si="12"/>
        <v>125</v>
      </c>
      <c r="S122" s="16">
        <f t="shared" si="8"/>
        <v>2625</v>
      </c>
      <c r="T122" t="s">
        <v>23</v>
      </c>
      <c r="U122" t="s">
        <v>29</v>
      </c>
      <c r="V122">
        <v>2008</v>
      </c>
      <c r="W122">
        <v>3008</v>
      </c>
      <c r="X122" t="s">
        <v>50</v>
      </c>
      <c r="Y122" t="s">
        <v>31</v>
      </c>
      <c r="Z122">
        <v>27</v>
      </c>
    </row>
    <row r="123" spans="6:26">
      <c r="F123">
        <v>1114</v>
      </c>
      <c r="G123" t="s">
        <v>20</v>
      </c>
      <c r="H123" t="str">
        <f t="shared" si="7"/>
        <v>Mountain Bikes</v>
      </c>
      <c r="I123" t="s">
        <v>46</v>
      </c>
      <c r="J123" t="s">
        <v>49</v>
      </c>
      <c r="K123" s="15">
        <v>44934</v>
      </c>
      <c r="L123">
        <f t="shared" si="9"/>
        <v>1</v>
      </c>
      <c r="M123">
        <f t="shared" si="10"/>
        <v>2023</v>
      </c>
      <c r="N123" s="16">
        <v>1700</v>
      </c>
      <c r="O123" s="16">
        <v>2500</v>
      </c>
      <c r="P123">
        <v>1</v>
      </c>
      <c r="Q123" s="16">
        <f t="shared" si="11"/>
        <v>2500</v>
      </c>
      <c r="R123" s="1">
        <f t="shared" si="12"/>
        <v>125</v>
      </c>
      <c r="S123" s="16">
        <f t="shared" si="8"/>
        <v>2625</v>
      </c>
      <c r="T123" t="s">
        <v>23</v>
      </c>
      <c r="U123" t="s">
        <v>29</v>
      </c>
      <c r="V123">
        <v>2008</v>
      </c>
      <c r="W123">
        <v>3008</v>
      </c>
      <c r="X123" t="s">
        <v>50</v>
      </c>
      <c r="Y123" t="s">
        <v>31</v>
      </c>
      <c r="Z123">
        <v>27</v>
      </c>
    </row>
    <row r="124" spans="6:26">
      <c r="F124">
        <v>1138</v>
      </c>
      <c r="G124" t="s">
        <v>94</v>
      </c>
      <c r="H124" t="str">
        <f t="shared" si="7"/>
        <v>E-Bikes</v>
      </c>
      <c r="I124" t="s">
        <v>110</v>
      </c>
      <c r="J124" t="s">
        <v>112</v>
      </c>
      <c r="K124" s="15">
        <v>44934</v>
      </c>
      <c r="L124">
        <f t="shared" si="9"/>
        <v>1</v>
      </c>
      <c r="M124">
        <f t="shared" si="10"/>
        <v>2023</v>
      </c>
      <c r="N124" s="16">
        <v>2405</v>
      </c>
      <c r="O124" s="16">
        <v>3700</v>
      </c>
      <c r="P124">
        <v>1</v>
      </c>
      <c r="Q124" s="16">
        <f t="shared" si="11"/>
        <v>3700</v>
      </c>
      <c r="R124" s="1">
        <f t="shared" si="12"/>
        <v>185</v>
      </c>
      <c r="S124" s="16">
        <f t="shared" si="8"/>
        <v>3885</v>
      </c>
      <c r="T124" t="s">
        <v>23</v>
      </c>
      <c r="U124" t="s">
        <v>29</v>
      </c>
      <c r="V124">
        <v>2068</v>
      </c>
      <c r="W124">
        <v>3068</v>
      </c>
      <c r="X124" t="s">
        <v>93</v>
      </c>
      <c r="Y124" t="s">
        <v>31</v>
      </c>
      <c r="Z124">
        <v>40</v>
      </c>
    </row>
    <row r="125" spans="6:26">
      <c r="F125">
        <v>1123</v>
      </c>
      <c r="G125" t="s">
        <v>20</v>
      </c>
      <c r="H125" t="str">
        <f t="shared" si="7"/>
        <v>Mountain Bikes</v>
      </c>
      <c r="I125" t="s">
        <v>74</v>
      </c>
      <c r="J125" t="s">
        <v>75</v>
      </c>
      <c r="K125" s="15">
        <v>44937</v>
      </c>
      <c r="L125">
        <f t="shared" si="9"/>
        <v>1</v>
      </c>
      <c r="M125">
        <f t="shared" si="10"/>
        <v>2023</v>
      </c>
      <c r="N125" s="16">
        <v>780</v>
      </c>
      <c r="O125" s="16">
        <v>1300</v>
      </c>
      <c r="P125">
        <v>2</v>
      </c>
      <c r="Q125" s="16">
        <f t="shared" si="11"/>
        <v>2600</v>
      </c>
      <c r="R125" s="1">
        <f t="shared" si="12"/>
        <v>130</v>
      </c>
      <c r="S125" s="16">
        <f t="shared" si="8"/>
        <v>2730</v>
      </c>
      <c r="T125" t="s">
        <v>23</v>
      </c>
      <c r="U125" t="s">
        <v>24</v>
      </c>
      <c r="V125">
        <v>2041</v>
      </c>
      <c r="W125">
        <v>3041</v>
      </c>
      <c r="X125" t="s">
        <v>76</v>
      </c>
      <c r="Y125" t="s">
        <v>26</v>
      </c>
      <c r="Z125">
        <v>32</v>
      </c>
    </row>
    <row r="126" spans="6:26">
      <c r="F126">
        <v>1124</v>
      </c>
      <c r="G126" t="s">
        <v>20</v>
      </c>
      <c r="H126" t="str">
        <f t="shared" si="7"/>
        <v>Mountain Bikes</v>
      </c>
      <c r="I126" t="s">
        <v>74</v>
      </c>
      <c r="J126" t="s">
        <v>77</v>
      </c>
      <c r="K126" s="15">
        <v>44938</v>
      </c>
      <c r="L126">
        <f t="shared" si="9"/>
        <v>1</v>
      </c>
      <c r="M126">
        <f t="shared" si="10"/>
        <v>2023</v>
      </c>
      <c r="N126" s="16">
        <v>960</v>
      </c>
      <c r="O126" s="16">
        <v>1600</v>
      </c>
      <c r="P126">
        <v>1</v>
      </c>
      <c r="Q126" s="16">
        <f t="shared" si="11"/>
        <v>1600</v>
      </c>
      <c r="R126" s="1">
        <f t="shared" si="12"/>
        <v>0</v>
      </c>
      <c r="S126" s="16">
        <f t="shared" si="8"/>
        <v>1600</v>
      </c>
      <c r="T126" t="s">
        <v>28</v>
      </c>
      <c r="U126" t="s">
        <v>29</v>
      </c>
      <c r="V126">
        <v>2042</v>
      </c>
      <c r="W126">
        <v>3042</v>
      </c>
      <c r="X126" t="s">
        <v>78</v>
      </c>
      <c r="Y126" t="s">
        <v>31</v>
      </c>
      <c r="Z126">
        <v>29</v>
      </c>
    </row>
    <row r="127" spans="6:26">
      <c r="F127">
        <v>1125</v>
      </c>
      <c r="G127" t="s">
        <v>32</v>
      </c>
      <c r="H127" t="str">
        <f t="shared" si="7"/>
        <v>Road Bikes</v>
      </c>
      <c r="I127" t="s">
        <v>79</v>
      </c>
      <c r="J127" t="s">
        <v>80</v>
      </c>
      <c r="K127" s="15">
        <v>44939</v>
      </c>
      <c r="L127">
        <f t="shared" si="9"/>
        <v>1</v>
      </c>
      <c r="M127">
        <f t="shared" si="10"/>
        <v>2023</v>
      </c>
      <c r="N127" s="16">
        <v>1292</v>
      </c>
      <c r="O127" s="16">
        <v>1900</v>
      </c>
      <c r="P127">
        <v>3</v>
      </c>
      <c r="Q127" s="16">
        <f t="shared" si="11"/>
        <v>5700</v>
      </c>
      <c r="R127" s="1">
        <f t="shared" si="12"/>
        <v>285</v>
      </c>
      <c r="S127" s="16">
        <f t="shared" si="8"/>
        <v>5985</v>
      </c>
      <c r="T127" t="s">
        <v>23</v>
      </c>
      <c r="U127" t="s">
        <v>35</v>
      </c>
      <c r="V127">
        <v>2043</v>
      </c>
      <c r="W127">
        <v>3043</v>
      </c>
      <c r="X127" t="s">
        <v>81</v>
      </c>
      <c r="Y127" t="s">
        <v>26</v>
      </c>
      <c r="Z127">
        <v>21</v>
      </c>
    </row>
    <row r="128" spans="6:26">
      <c r="F128">
        <v>1126</v>
      </c>
      <c r="G128" t="s">
        <v>32</v>
      </c>
      <c r="H128" t="str">
        <f t="shared" si="7"/>
        <v>Road Bikes</v>
      </c>
      <c r="I128" t="s">
        <v>79</v>
      </c>
      <c r="J128" t="s">
        <v>82</v>
      </c>
      <c r="K128" s="15">
        <v>44940</v>
      </c>
      <c r="L128">
        <f t="shared" si="9"/>
        <v>1</v>
      </c>
      <c r="M128">
        <f t="shared" si="10"/>
        <v>2023</v>
      </c>
      <c r="N128" s="16">
        <v>1496</v>
      </c>
      <c r="O128" s="16">
        <v>2200</v>
      </c>
      <c r="P128">
        <v>1</v>
      </c>
      <c r="Q128" s="16">
        <f t="shared" si="11"/>
        <v>2200</v>
      </c>
      <c r="R128" s="1">
        <f t="shared" si="12"/>
        <v>110</v>
      </c>
      <c r="S128" s="16">
        <f t="shared" si="8"/>
        <v>2310</v>
      </c>
      <c r="T128" t="s">
        <v>23</v>
      </c>
      <c r="U128" t="s">
        <v>24</v>
      </c>
      <c r="V128">
        <v>2044</v>
      </c>
      <c r="W128">
        <v>3044</v>
      </c>
      <c r="X128" t="s">
        <v>83</v>
      </c>
      <c r="Y128" t="s">
        <v>31</v>
      </c>
      <c r="Z128">
        <v>19</v>
      </c>
    </row>
    <row r="129" spans="6:26">
      <c r="F129">
        <v>1127</v>
      </c>
      <c r="G129" t="s">
        <v>40</v>
      </c>
      <c r="H129" t="str">
        <f t="shared" si="7"/>
        <v>Touring Bikes</v>
      </c>
      <c r="I129" t="s">
        <v>84</v>
      </c>
      <c r="J129" t="s">
        <v>85</v>
      </c>
      <c r="K129" s="15">
        <v>44941</v>
      </c>
      <c r="L129">
        <f t="shared" si="9"/>
        <v>1</v>
      </c>
      <c r="M129">
        <f t="shared" si="10"/>
        <v>2023</v>
      </c>
      <c r="N129" s="16">
        <v>1340</v>
      </c>
      <c r="O129" s="16">
        <v>2000</v>
      </c>
      <c r="P129">
        <v>2</v>
      </c>
      <c r="Q129" s="16">
        <f t="shared" si="11"/>
        <v>4000</v>
      </c>
      <c r="R129" s="1">
        <f t="shared" si="12"/>
        <v>200</v>
      </c>
      <c r="S129" s="16">
        <f t="shared" si="8"/>
        <v>4200</v>
      </c>
      <c r="T129" t="s">
        <v>28</v>
      </c>
      <c r="U129" t="s">
        <v>29</v>
      </c>
      <c r="V129">
        <v>2045</v>
      </c>
      <c r="W129">
        <v>3045</v>
      </c>
      <c r="X129" t="s">
        <v>86</v>
      </c>
      <c r="Y129" t="s">
        <v>26</v>
      </c>
      <c r="Z129">
        <v>36</v>
      </c>
    </row>
    <row r="130" spans="6:26">
      <c r="F130">
        <v>1128</v>
      </c>
      <c r="G130" t="s">
        <v>40</v>
      </c>
      <c r="H130" t="str">
        <f t="shared" ref="H130:H193" si="13">PROPER(G130)</f>
        <v>Touring Bikes</v>
      </c>
      <c r="I130" t="s">
        <v>84</v>
      </c>
      <c r="J130" t="s">
        <v>87</v>
      </c>
      <c r="K130" s="15">
        <v>44942</v>
      </c>
      <c r="L130">
        <f t="shared" si="9"/>
        <v>1</v>
      </c>
      <c r="M130">
        <f t="shared" si="10"/>
        <v>2023</v>
      </c>
      <c r="N130" s="16">
        <v>1541</v>
      </c>
      <c r="O130" s="16">
        <v>2300</v>
      </c>
      <c r="P130">
        <v>1</v>
      </c>
      <c r="Q130" s="16">
        <f t="shared" si="11"/>
        <v>2300</v>
      </c>
      <c r="R130" s="1">
        <f t="shared" si="12"/>
        <v>115</v>
      </c>
      <c r="S130" s="16">
        <f t="shared" ref="S130:S193" si="14">Q130+R130</f>
        <v>2415</v>
      </c>
      <c r="T130" t="s">
        <v>23</v>
      </c>
      <c r="U130" t="s">
        <v>24</v>
      </c>
      <c r="V130">
        <v>2046</v>
      </c>
      <c r="W130">
        <v>3046</v>
      </c>
      <c r="X130" t="s">
        <v>88</v>
      </c>
      <c r="Y130" t="s">
        <v>31</v>
      </c>
      <c r="Z130">
        <v>34</v>
      </c>
    </row>
    <row r="131" spans="6:26">
      <c r="F131">
        <v>1129</v>
      </c>
      <c r="G131" t="s">
        <v>20</v>
      </c>
      <c r="H131" t="str">
        <f t="shared" si="13"/>
        <v>Mountain Bikes</v>
      </c>
      <c r="I131" t="s">
        <v>89</v>
      </c>
      <c r="J131" t="s">
        <v>90</v>
      </c>
      <c r="K131" s="15">
        <v>44943</v>
      </c>
      <c r="L131">
        <f t="shared" ref="L131:L194" si="15">MONTH(K131)</f>
        <v>1</v>
      </c>
      <c r="M131">
        <f t="shared" ref="M131:M194" si="16">YEAR(K131)</f>
        <v>2023</v>
      </c>
      <c r="N131" s="16">
        <v>2250</v>
      </c>
      <c r="O131" s="16">
        <v>3000</v>
      </c>
      <c r="P131">
        <v>2</v>
      </c>
      <c r="Q131" s="16">
        <f t="shared" ref="Q131:Q194" si="17">O131*P131</f>
        <v>6000</v>
      </c>
      <c r="R131" s="1">
        <f t="shared" ref="R131:R194" si="18">IF(Q131&gt;2000,Q131*0.05,0)</f>
        <v>300</v>
      </c>
      <c r="S131" s="16">
        <f t="shared" si="14"/>
        <v>6300</v>
      </c>
      <c r="T131" t="s">
        <v>28</v>
      </c>
      <c r="U131" t="s">
        <v>24</v>
      </c>
      <c r="V131">
        <v>2047</v>
      </c>
      <c r="W131">
        <v>3047</v>
      </c>
      <c r="X131" t="s">
        <v>91</v>
      </c>
      <c r="Y131" t="s">
        <v>26</v>
      </c>
      <c r="Z131">
        <v>40</v>
      </c>
    </row>
    <row r="132" spans="6:26">
      <c r="F132">
        <v>1130</v>
      </c>
      <c r="G132" t="s">
        <v>20</v>
      </c>
      <c r="H132" t="str">
        <f t="shared" si="13"/>
        <v>Mountain Bikes</v>
      </c>
      <c r="I132" t="s">
        <v>89</v>
      </c>
      <c r="J132" t="s">
        <v>92</v>
      </c>
      <c r="K132" s="15">
        <v>44944</v>
      </c>
      <c r="L132">
        <f t="shared" si="15"/>
        <v>1</v>
      </c>
      <c r="M132">
        <f t="shared" si="16"/>
        <v>2023</v>
      </c>
      <c r="N132" s="16">
        <v>2625</v>
      </c>
      <c r="O132" s="16">
        <v>3500</v>
      </c>
      <c r="P132">
        <v>1</v>
      </c>
      <c r="Q132" s="16">
        <f t="shared" si="17"/>
        <v>3500</v>
      </c>
      <c r="R132" s="1">
        <f t="shared" si="18"/>
        <v>175</v>
      </c>
      <c r="S132" s="16">
        <f t="shared" si="14"/>
        <v>3675</v>
      </c>
      <c r="T132" t="s">
        <v>23</v>
      </c>
      <c r="U132" t="s">
        <v>29</v>
      </c>
      <c r="V132">
        <v>2048</v>
      </c>
      <c r="W132">
        <v>3048</v>
      </c>
      <c r="X132" t="s">
        <v>93</v>
      </c>
      <c r="Y132" t="s">
        <v>31</v>
      </c>
      <c r="Z132">
        <v>38</v>
      </c>
    </row>
    <row r="133" spans="6:26">
      <c r="F133">
        <v>1099</v>
      </c>
      <c r="G133" t="s">
        <v>20</v>
      </c>
      <c r="H133" t="str">
        <f t="shared" si="13"/>
        <v>Mountain Bikes</v>
      </c>
      <c r="I133" t="s">
        <v>51</v>
      </c>
      <c r="J133" t="s">
        <v>52</v>
      </c>
      <c r="K133" s="15">
        <v>44947</v>
      </c>
      <c r="L133">
        <f t="shared" si="15"/>
        <v>1</v>
      </c>
      <c r="M133">
        <f t="shared" si="16"/>
        <v>2023</v>
      </c>
      <c r="N133" s="16">
        <v>737</v>
      </c>
      <c r="O133" s="16">
        <v>1100</v>
      </c>
      <c r="P133">
        <v>2</v>
      </c>
      <c r="Q133" s="16">
        <f t="shared" si="17"/>
        <v>2200</v>
      </c>
      <c r="R133" s="1">
        <f t="shared" si="18"/>
        <v>110</v>
      </c>
      <c r="S133" s="16">
        <f t="shared" si="14"/>
        <v>2310</v>
      </c>
      <c r="T133" t="s">
        <v>23</v>
      </c>
      <c r="U133" t="s">
        <v>24</v>
      </c>
      <c r="V133">
        <v>2021</v>
      </c>
      <c r="W133">
        <v>3021</v>
      </c>
      <c r="X133" t="s">
        <v>53</v>
      </c>
      <c r="Y133" t="s">
        <v>26</v>
      </c>
      <c r="Z133">
        <v>24</v>
      </c>
    </row>
    <row r="134" spans="6:26">
      <c r="F134">
        <v>1115</v>
      </c>
      <c r="G134" t="s">
        <v>20</v>
      </c>
      <c r="H134" t="str">
        <f t="shared" si="13"/>
        <v>Mountain Bikes</v>
      </c>
      <c r="I134" t="s">
        <v>51</v>
      </c>
      <c r="J134" t="s">
        <v>52</v>
      </c>
      <c r="K134" s="15">
        <v>44947</v>
      </c>
      <c r="L134">
        <f t="shared" si="15"/>
        <v>1</v>
      </c>
      <c r="M134">
        <f t="shared" si="16"/>
        <v>2023</v>
      </c>
      <c r="N134" s="16">
        <v>737</v>
      </c>
      <c r="O134" s="16">
        <v>1100</v>
      </c>
      <c r="P134">
        <v>2</v>
      </c>
      <c r="Q134" s="16">
        <f t="shared" si="17"/>
        <v>2200</v>
      </c>
      <c r="R134" s="1">
        <f t="shared" si="18"/>
        <v>110</v>
      </c>
      <c r="S134" s="16">
        <f t="shared" si="14"/>
        <v>2310</v>
      </c>
      <c r="T134" t="s">
        <v>23</v>
      </c>
      <c r="U134" t="s">
        <v>24</v>
      </c>
      <c r="V134">
        <v>2021</v>
      </c>
      <c r="W134">
        <v>3021</v>
      </c>
      <c r="X134" t="s">
        <v>53</v>
      </c>
      <c r="Y134" t="s">
        <v>26</v>
      </c>
      <c r="Z134">
        <v>24</v>
      </c>
    </row>
    <row r="135" spans="6:26">
      <c r="F135">
        <v>1100</v>
      </c>
      <c r="G135" t="s">
        <v>20</v>
      </c>
      <c r="H135" t="str">
        <f t="shared" si="13"/>
        <v>Mountain Bikes</v>
      </c>
      <c r="I135" t="s">
        <v>51</v>
      </c>
      <c r="J135" t="s">
        <v>54</v>
      </c>
      <c r="K135" s="15">
        <v>44948</v>
      </c>
      <c r="L135">
        <f t="shared" si="15"/>
        <v>1</v>
      </c>
      <c r="M135">
        <f t="shared" si="16"/>
        <v>2023</v>
      </c>
      <c r="N135" s="16">
        <v>938</v>
      </c>
      <c r="O135" s="16">
        <v>1400</v>
      </c>
      <c r="P135">
        <v>1</v>
      </c>
      <c r="Q135" s="16">
        <f t="shared" si="17"/>
        <v>1400</v>
      </c>
      <c r="R135" s="1">
        <f t="shared" si="18"/>
        <v>0</v>
      </c>
      <c r="S135" s="16">
        <f t="shared" si="14"/>
        <v>1400</v>
      </c>
      <c r="T135" t="s">
        <v>28</v>
      </c>
      <c r="U135" t="s">
        <v>29</v>
      </c>
      <c r="V135">
        <v>2022</v>
      </c>
      <c r="W135">
        <v>3022</v>
      </c>
      <c r="X135" t="s">
        <v>55</v>
      </c>
      <c r="Y135" t="s">
        <v>31</v>
      </c>
      <c r="Z135">
        <v>21</v>
      </c>
    </row>
    <row r="136" spans="6:26">
      <c r="F136">
        <v>1116</v>
      </c>
      <c r="G136" t="s">
        <v>20</v>
      </c>
      <c r="H136" t="str">
        <f t="shared" si="13"/>
        <v>Mountain Bikes</v>
      </c>
      <c r="I136" t="s">
        <v>51</v>
      </c>
      <c r="J136" t="s">
        <v>54</v>
      </c>
      <c r="K136" s="15">
        <v>44948</v>
      </c>
      <c r="L136">
        <f t="shared" si="15"/>
        <v>1</v>
      </c>
      <c r="M136">
        <f t="shared" si="16"/>
        <v>2023</v>
      </c>
      <c r="N136" s="16">
        <v>938</v>
      </c>
      <c r="O136" s="16">
        <v>1400</v>
      </c>
      <c r="P136">
        <v>1</v>
      </c>
      <c r="Q136" s="16">
        <f t="shared" si="17"/>
        <v>1400</v>
      </c>
      <c r="R136" s="1">
        <f t="shared" si="18"/>
        <v>0</v>
      </c>
      <c r="S136" s="16">
        <f t="shared" si="14"/>
        <v>1400</v>
      </c>
      <c r="T136" t="s">
        <v>28</v>
      </c>
      <c r="U136" t="s">
        <v>29</v>
      </c>
      <c r="V136">
        <v>2022</v>
      </c>
      <c r="W136">
        <v>3022</v>
      </c>
      <c r="X136" t="s">
        <v>55</v>
      </c>
      <c r="Y136" t="s">
        <v>31</v>
      </c>
      <c r="Z136">
        <v>21</v>
      </c>
    </row>
    <row r="137" spans="6:26">
      <c r="F137">
        <v>1101</v>
      </c>
      <c r="G137" t="s">
        <v>32</v>
      </c>
      <c r="H137" t="str">
        <f t="shared" si="13"/>
        <v>Road Bikes</v>
      </c>
      <c r="I137" t="s">
        <v>57</v>
      </c>
      <c r="J137" t="s">
        <v>58</v>
      </c>
      <c r="K137" s="15">
        <v>44949</v>
      </c>
      <c r="L137">
        <f t="shared" si="15"/>
        <v>1</v>
      </c>
      <c r="M137">
        <f t="shared" si="16"/>
        <v>2023</v>
      </c>
      <c r="N137" s="16">
        <v>1190</v>
      </c>
      <c r="O137" s="16">
        <v>1700</v>
      </c>
      <c r="P137">
        <v>3</v>
      </c>
      <c r="Q137" s="16">
        <f t="shared" si="17"/>
        <v>5100</v>
      </c>
      <c r="R137" s="1">
        <f t="shared" si="18"/>
        <v>255</v>
      </c>
      <c r="S137" s="16">
        <f t="shared" si="14"/>
        <v>5355</v>
      </c>
      <c r="T137" t="s">
        <v>23</v>
      </c>
      <c r="U137" t="s">
        <v>35</v>
      </c>
      <c r="V137">
        <v>2023</v>
      </c>
      <c r="W137">
        <v>3023</v>
      </c>
      <c r="X137" t="s">
        <v>59</v>
      </c>
      <c r="Y137" t="s">
        <v>26</v>
      </c>
      <c r="Z137">
        <v>20</v>
      </c>
    </row>
    <row r="138" spans="6:26">
      <c r="F138">
        <v>1117</v>
      </c>
      <c r="G138" t="s">
        <v>32</v>
      </c>
      <c r="H138" t="str">
        <f t="shared" si="13"/>
        <v>Road Bikes</v>
      </c>
      <c r="I138" t="s">
        <v>57</v>
      </c>
      <c r="J138" t="s">
        <v>58</v>
      </c>
      <c r="K138" s="15">
        <v>44949</v>
      </c>
      <c r="L138">
        <f t="shared" si="15"/>
        <v>1</v>
      </c>
      <c r="M138">
        <f t="shared" si="16"/>
        <v>2023</v>
      </c>
      <c r="N138" s="16">
        <v>1190</v>
      </c>
      <c r="O138" s="16">
        <v>1700</v>
      </c>
      <c r="P138">
        <v>3</v>
      </c>
      <c r="Q138" s="16">
        <f t="shared" si="17"/>
        <v>5100</v>
      </c>
      <c r="R138" s="1">
        <f t="shared" si="18"/>
        <v>255</v>
      </c>
      <c r="S138" s="16">
        <f t="shared" si="14"/>
        <v>5355</v>
      </c>
      <c r="T138" t="s">
        <v>23</v>
      </c>
      <c r="U138" t="s">
        <v>35</v>
      </c>
      <c r="V138">
        <v>2023</v>
      </c>
      <c r="W138">
        <v>3023</v>
      </c>
      <c r="X138" t="s">
        <v>59</v>
      </c>
      <c r="Y138" t="s">
        <v>26</v>
      </c>
      <c r="Z138">
        <v>20</v>
      </c>
    </row>
    <row r="139" spans="6:26">
      <c r="F139">
        <v>1102</v>
      </c>
      <c r="G139" t="s">
        <v>32</v>
      </c>
      <c r="H139" t="str">
        <f t="shared" si="13"/>
        <v>Road Bikes</v>
      </c>
      <c r="I139" t="s">
        <v>57</v>
      </c>
      <c r="J139" t="s">
        <v>61</v>
      </c>
      <c r="K139" s="15">
        <v>44950</v>
      </c>
      <c r="L139">
        <f t="shared" si="15"/>
        <v>1</v>
      </c>
      <c r="M139">
        <f t="shared" si="16"/>
        <v>2023</v>
      </c>
      <c r="N139" s="16">
        <v>1400</v>
      </c>
      <c r="O139" s="16">
        <v>2000</v>
      </c>
      <c r="P139">
        <v>1</v>
      </c>
      <c r="Q139" s="16">
        <f t="shared" si="17"/>
        <v>2000</v>
      </c>
      <c r="R139" s="1">
        <f t="shared" si="18"/>
        <v>0</v>
      </c>
      <c r="S139" s="16">
        <f t="shared" si="14"/>
        <v>2000</v>
      </c>
      <c r="T139" t="s">
        <v>23</v>
      </c>
      <c r="U139" t="s">
        <v>24</v>
      </c>
      <c r="V139">
        <v>2024</v>
      </c>
      <c r="W139">
        <v>3024</v>
      </c>
      <c r="X139" t="s">
        <v>62</v>
      </c>
      <c r="Y139" t="s">
        <v>31</v>
      </c>
      <c r="Z139">
        <v>18</v>
      </c>
    </row>
    <row r="140" spans="6:26">
      <c r="F140">
        <v>1118</v>
      </c>
      <c r="G140" t="s">
        <v>32</v>
      </c>
      <c r="H140" t="str">
        <f t="shared" si="13"/>
        <v>Road Bikes</v>
      </c>
      <c r="I140" t="s">
        <v>57</v>
      </c>
      <c r="J140" t="s">
        <v>61</v>
      </c>
      <c r="K140" s="15">
        <v>44950</v>
      </c>
      <c r="L140">
        <f t="shared" si="15"/>
        <v>1</v>
      </c>
      <c r="M140">
        <f t="shared" si="16"/>
        <v>2023</v>
      </c>
      <c r="N140" s="16">
        <v>1400</v>
      </c>
      <c r="O140" s="16">
        <v>2000</v>
      </c>
      <c r="P140">
        <v>1</v>
      </c>
      <c r="Q140" s="16">
        <f t="shared" si="17"/>
        <v>2000</v>
      </c>
      <c r="R140" s="1">
        <f t="shared" si="18"/>
        <v>0</v>
      </c>
      <c r="S140" s="16">
        <f t="shared" si="14"/>
        <v>2000</v>
      </c>
      <c r="T140" t="s">
        <v>23</v>
      </c>
      <c r="U140" t="s">
        <v>24</v>
      </c>
      <c r="V140">
        <v>2024</v>
      </c>
      <c r="W140">
        <v>3024</v>
      </c>
      <c r="X140" t="s">
        <v>62</v>
      </c>
      <c r="Y140" t="s">
        <v>31</v>
      </c>
      <c r="Z140">
        <v>18</v>
      </c>
    </row>
    <row r="141" spans="6:26">
      <c r="F141">
        <v>1103</v>
      </c>
      <c r="G141" t="s">
        <v>40</v>
      </c>
      <c r="H141" t="str">
        <f t="shared" si="13"/>
        <v>Touring Bikes</v>
      </c>
      <c r="I141" t="s">
        <v>64</v>
      </c>
      <c r="J141" t="s">
        <v>65</v>
      </c>
      <c r="K141" s="15">
        <v>44951</v>
      </c>
      <c r="L141">
        <f t="shared" si="15"/>
        <v>1</v>
      </c>
      <c r="M141">
        <f t="shared" si="16"/>
        <v>2023</v>
      </c>
      <c r="N141" s="16">
        <v>975</v>
      </c>
      <c r="O141" s="16">
        <v>1500</v>
      </c>
      <c r="P141">
        <v>2</v>
      </c>
      <c r="Q141" s="16">
        <f t="shared" si="17"/>
        <v>3000</v>
      </c>
      <c r="R141" s="1">
        <f t="shared" si="18"/>
        <v>150</v>
      </c>
      <c r="S141" s="16">
        <f t="shared" si="14"/>
        <v>3150</v>
      </c>
      <c r="T141" t="s">
        <v>28</v>
      </c>
      <c r="U141" t="s">
        <v>29</v>
      </c>
      <c r="V141">
        <v>2025</v>
      </c>
      <c r="W141">
        <v>3025</v>
      </c>
      <c r="X141" t="s">
        <v>66</v>
      </c>
      <c r="Y141" t="s">
        <v>26</v>
      </c>
      <c r="Z141">
        <v>28</v>
      </c>
    </row>
    <row r="142" spans="6:26">
      <c r="F142">
        <v>1119</v>
      </c>
      <c r="G142" t="s">
        <v>40</v>
      </c>
      <c r="H142" t="str">
        <f t="shared" si="13"/>
        <v>Touring Bikes</v>
      </c>
      <c r="I142" t="s">
        <v>64</v>
      </c>
      <c r="J142" t="s">
        <v>65</v>
      </c>
      <c r="K142" s="15">
        <v>44951</v>
      </c>
      <c r="L142">
        <f t="shared" si="15"/>
        <v>1</v>
      </c>
      <c r="M142">
        <f t="shared" si="16"/>
        <v>2023</v>
      </c>
      <c r="N142" s="16">
        <v>975</v>
      </c>
      <c r="O142" s="16">
        <v>1500</v>
      </c>
      <c r="P142">
        <v>2</v>
      </c>
      <c r="Q142" s="16">
        <f t="shared" si="17"/>
        <v>3000</v>
      </c>
      <c r="R142" s="1">
        <f t="shared" si="18"/>
        <v>150</v>
      </c>
      <c r="S142" s="16">
        <f t="shared" si="14"/>
        <v>3150</v>
      </c>
      <c r="T142" t="s">
        <v>28</v>
      </c>
      <c r="U142" t="s">
        <v>29</v>
      </c>
      <c r="V142">
        <v>2025</v>
      </c>
      <c r="W142">
        <v>3025</v>
      </c>
      <c r="X142" t="s">
        <v>66</v>
      </c>
      <c r="Y142" t="s">
        <v>26</v>
      </c>
      <c r="Z142">
        <v>28</v>
      </c>
    </row>
    <row r="143" spans="6:26">
      <c r="F143">
        <v>1104</v>
      </c>
      <c r="G143" t="s">
        <v>40</v>
      </c>
      <c r="H143" t="str">
        <f t="shared" si="13"/>
        <v>Touring Bikes</v>
      </c>
      <c r="I143" t="s">
        <v>64</v>
      </c>
      <c r="J143" t="s">
        <v>67</v>
      </c>
      <c r="K143" s="15">
        <v>44952</v>
      </c>
      <c r="L143">
        <f t="shared" si="15"/>
        <v>1</v>
      </c>
      <c r="M143">
        <f t="shared" si="16"/>
        <v>2023</v>
      </c>
      <c r="N143" s="16">
        <v>1170</v>
      </c>
      <c r="O143" s="16">
        <v>1800</v>
      </c>
      <c r="P143">
        <v>1</v>
      </c>
      <c r="Q143" s="16">
        <f t="shared" si="17"/>
        <v>1800</v>
      </c>
      <c r="R143" s="1">
        <f t="shared" si="18"/>
        <v>0</v>
      </c>
      <c r="S143" s="16">
        <f t="shared" si="14"/>
        <v>1800</v>
      </c>
      <c r="T143" t="s">
        <v>23</v>
      </c>
      <c r="U143" t="s">
        <v>24</v>
      </c>
      <c r="V143">
        <v>2026</v>
      </c>
      <c r="W143">
        <v>3026</v>
      </c>
      <c r="X143" t="s">
        <v>68</v>
      </c>
      <c r="Y143" t="s">
        <v>31</v>
      </c>
      <c r="Z143">
        <v>26</v>
      </c>
    </row>
    <row r="144" spans="6:26">
      <c r="F144">
        <v>1120</v>
      </c>
      <c r="G144" t="s">
        <v>40</v>
      </c>
      <c r="H144" t="str">
        <f t="shared" si="13"/>
        <v>Touring Bikes</v>
      </c>
      <c r="I144" t="s">
        <v>64</v>
      </c>
      <c r="J144" t="s">
        <v>67</v>
      </c>
      <c r="K144" s="15">
        <v>44952</v>
      </c>
      <c r="L144">
        <f t="shared" si="15"/>
        <v>1</v>
      </c>
      <c r="M144">
        <f t="shared" si="16"/>
        <v>2023</v>
      </c>
      <c r="N144" s="16">
        <v>1170</v>
      </c>
      <c r="O144" s="16">
        <v>1800</v>
      </c>
      <c r="P144">
        <v>1</v>
      </c>
      <c r="Q144" s="16">
        <f t="shared" si="17"/>
        <v>1800</v>
      </c>
      <c r="R144" s="1">
        <f t="shared" si="18"/>
        <v>0</v>
      </c>
      <c r="S144" s="16">
        <f t="shared" si="14"/>
        <v>1800</v>
      </c>
      <c r="T144" t="s">
        <v>23</v>
      </c>
      <c r="U144" t="s">
        <v>24</v>
      </c>
      <c r="V144">
        <v>2026</v>
      </c>
      <c r="W144">
        <v>3026</v>
      </c>
      <c r="X144" t="s">
        <v>68</v>
      </c>
      <c r="Y144" t="s">
        <v>31</v>
      </c>
      <c r="Z144">
        <v>26</v>
      </c>
    </row>
    <row r="145" spans="6:26">
      <c r="F145">
        <v>1105</v>
      </c>
      <c r="G145" t="s">
        <v>20</v>
      </c>
      <c r="H145" t="str">
        <f t="shared" si="13"/>
        <v>Mountain Bikes</v>
      </c>
      <c r="I145" t="s">
        <v>69</v>
      </c>
      <c r="J145" t="s">
        <v>70</v>
      </c>
      <c r="K145" s="15">
        <v>44953</v>
      </c>
      <c r="L145">
        <f t="shared" si="15"/>
        <v>1</v>
      </c>
      <c r="M145">
        <f t="shared" si="16"/>
        <v>2023</v>
      </c>
      <c r="N145" s="16">
        <v>1656</v>
      </c>
      <c r="O145" s="16">
        <v>2300</v>
      </c>
      <c r="P145">
        <v>2</v>
      </c>
      <c r="Q145" s="16">
        <f t="shared" si="17"/>
        <v>4600</v>
      </c>
      <c r="R145" s="1">
        <f t="shared" si="18"/>
        <v>230</v>
      </c>
      <c r="S145" s="16">
        <f t="shared" si="14"/>
        <v>4830</v>
      </c>
      <c r="T145" t="s">
        <v>28</v>
      </c>
      <c r="U145" t="s">
        <v>24</v>
      </c>
      <c r="V145">
        <v>2027</v>
      </c>
      <c r="W145">
        <v>3027</v>
      </c>
      <c r="X145" t="s">
        <v>71</v>
      </c>
      <c r="Y145" t="s">
        <v>26</v>
      </c>
      <c r="Z145">
        <v>30</v>
      </c>
    </row>
    <row r="146" spans="6:26">
      <c r="F146">
        <v>1121</v>
      </c>
      <c r="G146" t="s">
        <v>20</v>
      </c>
      <c r="H146" t="str">
        <f t="shared" si="13"/>
        <v>Mountain Bikes</v>
      </c>
      <c r="I146" t="s">
        <v>69</v>
      </c>
      <c r="J146" t="s">
        <v>70</v>
      </c>
      <c r="K146" s="15">
        <v>44953</v>
      </c>
      <c r="L146">
        <f t="shared" si="15"/>
        <v>1</v>
      </c>
      <c r="M146">
        <f t="shared" si="16"/>
        <v>2023</v>
      </c>
      <c r="N146" s="16">
        <v>1656</v>
      </c>
      <c r="O146" s="16">
        <v>2300</v>
      </c>
      <c r="P146">
        <v>2</v>
      </c>
      <c r="Q146" s="16">
        <f t="shared" si="17"/>
        <v>4600</v>
      </c>
      <c r="R146" s="1">
        <f t="shared" si="18"/>
        <v>230</v>
      </c>
      <c r="S146" s="16">
        <f t="shared" si="14"/>
        <v>4830</v>
      </c>
      <c r="T146" t="s">
        <v>28</v>
      </c>
      <c r="U146" t="s">
        <v>24</v>
      </c>
      <c r="V146">
        <v>2027</v>
      </c>
      <c r="W146">
        <v>3027</v>
      </c>
      <c r="X146" t="s">
        <v>71</v>
      </c>
      <c r="Y146" t="s">
        <v>26</v>
      </c>
      <c r="Z146">
        <v>30</v>
      </c>
    </row>
    <row r="147" spans="6:26">
      <c r="F147">
        <v>1106</v>
      </c>
      <c r="G147" t="s">
        <v>20</v>
      </c>
      <c r="H147" t="str">
        <f t="shared" si="13"/>
        <v>Mountain Bikes</v>
      </c>
      <c r="I147" t="s">
        <v>69</v>
      </c>
      <c r="J147" t="s">
        <v>72</v>
      </c>
      <c r="K147" s="15">
        <v>44954</v>
      </c>
      <c r="L147">
        <f t="shared" si="15"/>
        <v>1</v>
      </c>
      <c r="M147">
        <f t="shared" si="16"/>
        <v>2023</v>
      </c>
      <c r="N147" s="16">
        <v>1872</v>
      </c>
      <c r="O147" s="16">
        <v>2600</v>
      </c>
      <c r="P147">
        <v>1</v>
      </c>
      <c r="Q147" s="16">
        <f t="shared" si="17"/>
        <v>2600</v>
      </c>
      <c r="R147" s="1">
        <f t="shared" si="18"/>
        <v>130</v>
      </c>
      <c r="S147" s="16">
        <f t="shared" si="14"/>
        <v>2730</v>
      </c>
      <c r="T147" t="s">
        <v>23</v>
      </c>
      <c r="U147" t="s">
        <v>29</v>
      </c>
      <c r="V147">
        <v>2028</v>
      </c>
      <c r="W147">
        <v>3028</v>
      </c>
      <c r="X147" t="s">
        <v>73</v>
      </c>
      <c r="Y147" t="s">
        <v>31</v>
      </c>
      <c r="Z147">
        <v>28</v>
      </c>
    </row>
    <row r="148" spans="6:26">
      <c r="F148">
        <v>1122</v>
      </c>
      <c r="G148" t="s">
        <v>20</v>
      </c>
      <c r="H148" t="str">
        <f t="shared" si="13"/>
        <v>Mountain Bikes</v>
      </c>
      <c r="I148" t="s">
        <v>69</v>
      </c>
      <c r="J148" t="s">
        <v>72</v>
      </c>
      <c r="K148" s="15">
        <v>44954</v>
      </c>
      <c r="L148">
        <f t="shared" si="15"/>
        <v>1</v>
      </c>
      <c r="M148">
        <f t="shared" si="16"/>
        <v>2023</v>
      </c>
      <c r="N148" s="16">
        <v>1872</v>
      </c>
      <c r="O148" s="16">
        <v>2600</v>
      </c>
      <c r="P148">
        <v>1</v>
      </c>
      <c r="Q148" s="16">
        <f t="shared" si="17"/>
        <v>2600</v>
      </c>
      <c r="R148" s="1">
        <f t="shared" si="18"/>
        <v>130</v>
      </c>
      <c r="S148" s="16">
        <f t="shared" si="14"/>
        <v>2730</v>
      </c>
      <c r="T148" t="s">
        <v>23</v>
      </c>
      <c r="U148" t="s">
        <v>29</v>
      </c>
      <c r="V148">
        <v>2028</v>
      </c>
      <c r="W148">
        <v>3028</v>
      </c>
      <c r="X148" t="s">
        <v>73</v>
      </c>
      <c r="Y148" t="s">
        <v>31</v>
      </c>
      <c r="Z148">
        <v>28</v>
      </c>
    </row>
    <row r="149" spans="6:26">
      <c r="F149">
        <v>1041</v>
      </c>
      <c r="G149" t="s">
        <v>133</v>
      </c>
      <c r="H149" t="str">
        <f t="shared" si="13"/>
        <v>Kids Bikes</v>
      </c>
      <c r="I149" t="s">
        <v>134</v>
      </c>
      <c r="J149" t="s">
        <v>135</v>
      </c>
      <c r="K149" s="15">
        <v>44958</v>
      </c>
      <c r="L149">
        <f t="shared" si="15"/>
        <v>2</v>
      </c>
      <c r="M149">
        <f t="shared" si="16"/>
        <v>2023</v>
      </c>
      <c r="N149" s="16">
        <v>90</v>
      </c>
      <c r="O149" s="16">
        <v>150</v>
      </c>
      <c r="P149">
        <v>2</v>
      </c>
      <c r="Q149" s="16">
        <f t="shared" si="17"/>
        <v>300</v>
      </c>
      <c r="R149" s="1">
        <f t="shared" si="18"/>
        <v>0</v>
      </c>
      <c r="S149" s="16">
        <f t="shared" si="14"/>
        <v>300</v>
      </c>
      <c r="T149" t="s">
        <v>23</v>
      </c>
      <c r="U149" t="s">
        <v>24</v>
      </c>
      <c r="V149">
        <v>2101</v>
      </c>
      <c r="W149">
        <v>3101</v>
      </c>
      <c r="X149" t="s">
        <v>136</v>
      </c>
      <c r="Y149" t="s">
        <v>26</v>
      </c>
      <c r="Z149">
        <v>10</v>
      </c>
    </row>
    <row r="150" spans="6:26">
      <c r="F150">
        <v>1153</v>
      </c>
      <c r="G150" t="s">
        <v>20</v>
      </c>
      <c r="H150" t="str">
        <f t="shared" si="13"/>
        <v>Mountain Bikes</v>
      </c>
      <c r="I150" t="s">
        <v>21</v>
      </c>
      <c r="J150" t="s">
        <v>22</v>
      </c>
      <c r="K150" s="15">
        <v>44958</v>
      </c>
      <c r="L150">
        <f t="shared" si="15"/>
        <v>2</v>
      </c>
      <c r="M150">
        <f t="shared" si="16"/>
        <v>2023</v>
      </c>
      <c r="N150" s="16">
        <v>840</v>
      </c>
      <c r="O150" s="16">
        <v>1200</v>
      </c>
      <c r="P150">
        <v>2</v>
      </c>
      <c r="Q150" s="16">
        <f t="shared" si="17"/>
        <v>2400</v>
      </c>
      <c r="R150" s="1">
        <f t="shared" si="18"/>
        <v>120</v>
      </c>
      <c r="S150" s="16">
        <f t="shared" si="14"/>
        <v>2520</v>
      </c>
      <c r="T150" t="s">
        <v>23</v>
      </c>
      <c r="U150" t="s">
        <v>24</v>
      </c>
      <c r="V150">
        <v>2001</v>
      </c>
      <c r="W150">
        <v>3001</v>
      </c>
      <c r="X150" t="s">
        <v>25</v>
      </c>
      <c r="Y150" t="s">
        <v>26</v>
      </c>
      <c r="Z150">
        <v>25</v>
      </c>
    </row>
    <row r="151" spans="6:26">
      <c r="F151">
        <v>1042</v>
      </c>
      <c r="G151" t="s">
        <v>133</v>
      </c>
      <c r="H151" t="str">
        <f t="shared" si="13"/>
        <v>Kids Bikes</v>
      </c>
      <c r="I151" t="s">
        <v>134</v>
      </c>
      <c r="J151" t="s">
        <v>137</v>
      </c>
      <c r="K151" s="15">
        <v>44959</v>
      </c>
      <c r="L151">
        <f t="shared" si="15"/>
        <v>2</v>
      </c>
      <c r="M151">
        <f t="shared" si="16"/>
        <v>2023</v>
      </c>
      <c r="N151" s="16">
        <v>120</v>
      </c>
      <c r="O151" s="16">
        <v>200</v>
      </c>
      <c r="P151">
        <v>1</v>
      </c>
      <c r="Q151" s="16">
        <f t="shared" si="17"/>
        <v>200</v>
      </c>
      <c r="R151" s="1">
        <f t="shared" si="18"/>
        <v>0</v>
      </c>
      <c r="S151" s="16">
        <f t="shared" si="14"/>
        <v>200</v>
      </c>
      <c r="T151" t="s">
        <v>28</v>
      </c>
      <c r="U151" t="s">
        <v>29</v>
      </c>
      <c r="V151">
        <v>2102</v>
      </c>
      <c r="W151">
        <v>3102</v>
      </c>
      <c r="X151" t="s">
        <v>138</v>
      </c>
      <c r="Y151" t="s">
        <v>31</v>
      </c>
      <c r="Z151">
        <v>9</v>
      </c>
    </row>
    <row r="152" spans="6:26">
      <c r="F152">
        <v>1154</v>
      </c>
      <c r="G152" t="s">
        <v>20</v>
      </c>
      <c r="H152" t="str">
        <f t="shared" si="13"/>
        <v>Mountain Bikes</v>
      </c>
      <c r="I152" t="s">
        <v>21</v>
      </c>
      <c r="J152" t="s">
        <v>27</v>
      </c>
      <c r="K152" s="15">
        <v>44959</v>
      </c>
      <c r="L152">
        <f t="shared" si="15"/>
        <v>2</v>
      </c>
      <c r="M152">
        <f t="shared" si="16"/>
        <v>2023</v>
      </c>
      <c r="N152" s="16">
        <v>1050</v>
      </c>
      <c r="O152" s="16">
        <v>1500</v>
      </c>
      <c r="P152">
        <v>1</v>
      </c>
      <c r="Q152" s="16">
        <f t="shared" si="17"/>
        <v>1500</v>
      </c>
      <c r="R152" s="1">
        <f t="shared" si="18"/>
        <v>0</v>
      </c>
      <c r="S152" s="16">
        <f t="shared" si="14"/>
        <v>1500</v>
      </c>
      <c r="T152" t="s">
        <v>28</v>
      </c>
      <c r="U152" t="s">
        <v>29</v>
      </c>
      <c r="V152">
        <v>2002</v>
      </c>
      <c r="W152">
        <v>3002</v>
      </c>
      <c r="X152" t="s">
        <v>30</v>
      </c>
      <c r="Y152" t="s">
        <v>31</v>
      </c>
      <c r="Z152">
        <v>22</v>
      </c>
    </row>
    <row r="153" spans="6:26">
      <c r="F153">
        <v>1043</v>
      </c>
      <c r="G153" t="s">
        <v>139</v>
      </c>
      <c r="H153" t="str">
        <f t="shared" si="13"/>
        <v>Bmx Bikes</v>
      </c>
      <c r="I153" t="s">
        <v>140</v>
      </c>
      <c r="J153" t="s">
        <v>141</v>
      </c>
      <c r="K153" s="15">
        <v>44960</v>
      </c>
      <c r="L153">
        <f t="shared" si="15"/>
        <v>2</v>
      </c>
      <c r="M153">
        <f t="shared" si="16"/>
        <v>2023</v>
      </c>
      <c r="N153" s="16">
        <v>240</v>
      </c>
      <c r="O153" s="16">
        <v>400</v>
      </c>
      <c r="P153">
        <v>3</v>
      </c>
      <c r="Q153" s="16">
        <f t="shared" si="17"/>
        <v>1200</v>
      </c>
      <c r="R153" s="1">
        <f t="shared" si="18"/>
        <v>0</v>
      </c>
      <c r="S153" s="16">
        <f t="shared" si="14"/>
        <v>1200</v>
      </c>
      <c r="T153" t="s">
        <v>23</v>
      </c>
      <c r="U153" t="s">
        <v>35</v>
      </c>
      <c r="V153">
        <v>2103</v>
      </c>
      <c r="W153">
        <v>3103</v>
      </c>
      <c r="X153" t="s">
        <v>142</v>
      </c>
      <c r="Y153" t="s">
        <v>26</v>
      </c>
      <c r="Z153">
        <v>25</v>
      </c>
    </row>
    <row r="154" spans="6:26">
      <c r="F154">
        <v>1155</v>
      </c>
      <c r="G154" t="s">
        <v>32</v>
      </c>
      <c r="H154" t="str">
        <f t="shared" si="13"/>
        <v>Road Bikes</v>
      </c>
      <c r="I154" t="s">
        <v>33</v>
      </c>
      <c r="J154" t="s">
        <v>34</v>
      </c>
      <c r="K154" s="15">
        <v>44960</v>
      </c>
      <c r="L154">
        <f t="shared" si="15"/>
        <v>2</v>
      </c>
      <c r="M154">
        <f t="shared" si="16"/>
        <v>2023</v>
      </c>
      <c r="N154" s="16">
        <v>1260</v>
      </c>
      <c r="O154" s="16">
        <v>1800</v>
      </c>
      <c r="P154">
        <v>3</v>
      </c>
      <c r="Q154" s="16">
        <f t="shared" si="17"/>
        <v>5400</v>
      </c>
      <c r="R154" s="1">
        <f t="shared" si="18"/>
        <v>270</v>
      </c>
      <c r="S154" s="16">
        <f t="shared" si="14"/>
        <v>5670</v>
      </c>
      <c r="T154" t="s">
        <v>23</v>
      </c>
      <c r="U154" t="s">
        <v>35</v>
      </c>
      <c r="V154">
        <v>2003</v>
      </c>
      <c r="W154">
        <v>3003</v>
      </c>
      <c r="X154" t="s">
        <v>36</v>
      </c>
      <c r="Y154" t="s">
        <v>26</v>
      </c>
      <c r="Z154">
        <v>18</v>
      </c>
    </row>
    <row r="155" spans="6:26">
      <c r="F155">
        <v>1044</v>
      </c>
      <c r="G155" t="s">
        <v>139</v>
      </c>
      <c r="H155" t="str">
        <f t="shared" si="13"/>
        <v>Bmx Bikes</v>
      </c>
      <c r="I155" t="s">
        <v>140</v>
      </c>
      <c r="J155" t="s">
        <v>143</v>
      </c>
      <c r="K155" s="15">
        <v>44961</v>
      </c>
      <c r="L155">
        <f t="shared" si="15"/>
        <v>2</v>
      </c>
      <c r="M155">
        <f t="shared" si="16"/>
        <v>2023</v>
      </c>
      <c r="N155" s="16">
        <v>360</v>
      </c>
      <c r="O155" s="16">
        <v>600</v>
      </c>
      <c r="P155">
        <v>1</v>
      </c>
      <c r="Q155" s="16">
        <f t="shared" si="17"/>
        <v>600</v>
      </c>
      <c r="R155" s="1">
        <f t="shared" si="18"/>
        <v>0</v>
      </c>
      <c r="S155" s="16">
        <f t="shared" si="14"/>
        <v>600</v>
      </c>
      <c r="T155" t="s">
        <v>23</v>
      </c>
      <c r="U155" t="s">
        <v>24</v>
      </c>
      <c r="V155">
        <v>2104</v>
      </c>
      <c r="W155">
        <v>3104</v>
      </c>
      <c r="X155" t="s">
        <v>144</v>
      </c>
      <c r="Y155" t="s">
        <v>31</v>
      </c>
      <c r="Z155">
        <v>23</v>
      </c>
    </row>
    <row r="156" spans="6:26">
      <c r="F156">
        <v>1081</v>
      </c>
      <c r="G156" t="s">
        <v>32</v>
      </c>
      <c r="H156" t="str">
        <f t="shared" si="13"/>
        <v>Road Bikes</v>
      </c>
      <c r="I156" t="s">
        <v>33</v>
      </c>
      <c r="J156" t="s">
        <v>38</v>
      </c>
      <c r="K156" s="15">
        <v>44961</v>
      </c>
      <c r="L156">
        <f t="shared" si="15"/>
        <v>2</v>
      </c>
      <c r="M156">
        <f t="shared" si="16"/>
        <v>2023</v>
      </c>
      <c r="N156" s="16">
        <v>1470</v>
      </c>
      <c r="O156" s="16">
        <v>2100</v>
      </c>
      <c r="P156">
        <v>1</v>
      </c>
      <c r="Q156" s="16">
        <f t="shared" si="17"/>
        <v>2100</v>
      </c>
      <c r="R156" s="1">
        <f t="shared" si="18"/>
        <v>105</v>
      </c>
      <c r="S156" s="16">
        <f t="shared" si="14"/>
        <v>2205</v>
      </c>
      <c r="T156" t="s">
        <v>23</v>
      </c>
      <c r="U156" t="s">
        <v>24</v>
      </c>
      <c r="V156">
        <v>2004</v>
      </c>
      <c r="W156">
        <v>3004</v>
      </c>
      <c r="X156" t="s">
        <v>39</v>
      </c>
      <c r="Y156" t="s">
        <v>31</v>
      </c>
      <c r="Z156">
        <v>16</v>
      </c>
    </row>
    <row r="157" spans="6:26">
      <c r="F157">
        <v>1045</v>
      </c>
      <c r="G157" t="s">
        <v>20</v>
      </c>
      <c r="H157" t="str">
        <f t="shared" si="13"/>
        <v>Mountain Bikes</v>
      </c>
      <c r="I157" t="s">
        <v>21</v>
      </c>
      <c r="J157" t="s">
        <v>145</v>
      </c>
      <c r="K157" s="15">
        <v>44962</v>
      </c>
      <c r="L157">
        <f t="shared" si="15"/>
        <v>2</v>
      </c>
      <c r="M157">
        <f t="shared" si="16"/>
        <v>2023</v>
      </c>
      <c r="N157" s="16">
        <v>1296</v>
      </c>
      <c r="O157" s="16">
        <v>1800</v>
      </c>
      <c r="P157">
        <v>2</v>
      </c>
      <c r="Q157" s="16">
        <f t="shared" si="17"/>
        <v>3600</v>
      </c>
      <c r="R157" s="1">
        <f t="shared" si="18"/>
        <v>180</v>
      </c>
      <c r="S157" s="16">
        <f t="shared" si="14"/>
        <v>3780</v>
      </c>
      <c r="T157" t="s">
        <v>28</v>
      </c>
      <c r="U157" t="s">
        <v>29</v>
      </c>
      <c r="V157">
        <v>2105</v>
      </c>
      <c r="W157">
        <v>3105</v>
      </c>
      <c r="X157" t="s">
        <v>146</v>
      </c>
      <c r="Y157" t="s">
        <v>26</v>
      </c>
      <c r="Z157">
        <v>29</v>
      </c>
    </row>
    <row r="158" spans="6:26">
      <c r="F158">
        <v>1082</v>
      </c>
      <c r="G158" t="s">
        <v>40</v>
      </c>
      <c r="H158" t="str">
        <f t="shared" si="13"/>
        <v>Touring Bikes</v>
      </c>
      <c r="I158" t="s">
        <v>41</v>
      </c>
      <c r="J158" t="s">
        <v>42</v>
      </c>
      <c r="K158" s="15">
        <v>44962</v>
      </c>
      <c r="L158">
        <f t="shared" si="15"/>
        <v>2</v>
      </c>
      <c r="M158">
        <f t="shared" si="16"/>
        <v>2023</v>
      </c>
      <c r="N158" s="16">
        <v>897</v>
      </c>
      <c r="O158" s="16">
        <v>1300</v>
      </c>
      <c r="P158">
        <v>2</v>
      </c>
      <c r="Q158" s="16">
        <f t="shared" si="17"/>
        <v>2600</v>
      </c>
      <c r="R158" s="1">
        <f t="shared" si="18"/>
        <v>130</v>
      </c>
      <c r="S158" s="16">
        <f t="shared" si="14"/>
        <v>2730</v>
      </c>
      <c r="T158" t="s">
        <v>28</v>
      </c>
      <c r="U158" t="s">
        <v>29</v>
      </c>
      <c r="V158">
        <v>2005</v>
      </c>
      <c r="W158">
        <v>3005</v>
      </c>
      <c r="X158" t="s">
        <v>43</v>
      </c>
      <c r="Y158" t="s">
        <v>26</v>
      </c>
      <c r="Z158">
        <v>27</v>
      </c>
    </row>
    <row r="159" spans="6:26">
      <c r="F159">
        <v>1046</v>
      </c>
      <c r="G159" t="s">
        <v>20</v>
      </c>
      <c r="H159" t="str">
        <f t="shared" si="13"/>
        <v>Mountain Bikes</v>
      </c>
      <c r="I159" t="s">
        <v>21</v>
      </c>
      <c r="J159" t="s">
        <v>147</v>
      </c>
      <c r="K159" s="15">
        <v>44963</v>
      </c>
      <c r="L159">
        <f t="shared" si="15"/>
        <v>2</v>
      </c>
      <c r="M159">
        <f t="shared" si="16"/>
        <v>2023</v>
      </c>
      <c r="N159" s="16">
        <v>1728</v>
      </c>
      <c r="O159" s="16">
        <v>2400</v>
      </c>
      <c r="P159">
        <v>1</v>
      </c>
      <c r="Q159" s="16">
        <f t="shared" si="17"/>
        <v>2400</v>
      </c>
      <c r="R159" s="1">
        <f t="shared" si="18"/>
        <v>120</v>
      </c>
      <c r="S159" s="16">
        <f t="shared" si="14"/>
        <v>2520</v>
      </c>
      <c r="T159" t="s">
        <v>23</v>
      </c>
      <c r="U159" t="s">
        <v>24</v>
      </c>
      <c r="V159">
        <v>2106</v>
      </c>
      <c r="W159">
        <v>3106</v>
      </c>
      <c r="X159" t="s">
        <v>148</v>
      </c>
      <c r="Y159" t="s">
        <v>31</v>
      </c>
      <c r="Z159">
        <v>27</v>
      </c>
    </row>
    <row r="160" spans="6:26">
      <c r="F160">
        <v>1083</v>
      </c>
      <c r="G160" t="s">
        <v>40</v>
      </c>
      <c r="H160" t="str">
        <f t="shared" si="13"/>
        <v>Touring Bikes</v>
      </c>
      <c r="I160" t="s">
        <v>41</v>
      </c>
      <c r="J160" t="s">
        <v>44</v>
      </c>
      <c r="K160" s="15">
        <v>44963</v>
      </c>
      <c r="L160">
        <f t="shared" si="15"/>
        <v>2</v>
      </c>
      <c r="M160">
        <f t="shared" si="16"/>
        <v>2023</v>
      </c>
      <c r="N160" s="16">
        <v>1104</v>
      </c>
      <c r="O160" s="16">
        <v>1600</v>
      </c>
      <c r="P160">
        <v>1</v>
      </c>
      <c r="Q160" s="16">
        <f t="shared" si="17"/>
        <v>1600</v>
      </c>
      <c r="R160" s="1">
        <f t="shared" si="18"/>
        <v>0</v>
      </c>
      <c r="S160" s="16">
        <f t="shared" si="14"/>
        <v>1600</v>
      </c>
      <c r="T160" t="s">
        <v>23</v>
      </c>
      <c r="U160" t="s">
        <v>24</v>
      </c>
      <c r="V160">
        <v>2006</v>
      </c>
      <c r="W160">
        <v>3006</v>
      </c>
      <c r="X160" t="s">
        <v>45</v>
      </c>
      <c r="Y160" t="s">
        <v>31</v>
      </c>
      <c r="Z160">
        <v>24</v>
      </c>
    </row>
    <row r="161" spans="6:26">
      <c r="F161">
        <v>1047</v>
      </c>
      <c r="G161" t="s">
        <v>32</v>
      </c>
      <c r="H161" t="str">
        <f t="shared" si="13"/>
        <v>Road Bikes</v>
      </c>
      <c r="I161" t="s">
        <v>149</v>
      </c>
      <c r="J161" t="s">
        <v>150</v>
      </c>
      <c r="K161" s="15">
        <v>44964</v>
      </c>
      <c r="L161">
        <f t="shared" si="15"/>
        <v>2</v>
      </c>
      <c r="M161">
        <f t="shared" si="16"/>
        <v>2023</v>
      </c>
      <c r="N161" s="16">
        <v>1491</v>
      </c>
      <c r="O161" s="16">
        <v>2100</v>
      </c>
      <c r="P161">
        <v>2</v>
      </c>
      <c r="Q161" s="16">
        <f t="shared" si="17"/>
        <v>4200</v>
      </c>
      <c r="R161" s="1">
        <f t="shared" si="18"/>
        <v>210</v>
      </c>
      <c r="S161" s="16">
        <f t="shared" si="14"/>
        <v>4410</v>
      </c>
      <c r="T161" t="s">
        <v>28</v>
      </c>
      <c r="U161" t="s">
        <v>24</v>
      </c>
      <c r="V161">
        <v>2107</v>
      </c>
      <c r="W161">
        <v>3107</v>
      </c>
      <c r="X161" t="s">
        <v>151</v>
      </c>
      <c r="Y161" t="s">
        <v>26</v>
      </c>
      <c r="Z161">
        <v>20</v>
      </c>
    </row>
    <row r="162" spans="6:26">
      <c r="F162">
        <v>1084</v>
      </c>
      <c r="G162" t="s">
        <v>20</v>
      </c>
      <c r="H162" t="str">
        <f t="shared" si="13"/>
        <v>Mountain Bikes</v>
      </c>
      <c r="I162" t="s">
        <v>46</v>
      </c>
      <c r="J162" t="s">
        <v>47</v>
      </c>
      <c r="K162" s="15">
        <v>44964</v>
      </c>
      <c r="L162">
        <f t="shared" si="15"/>
        <v>2</v>
      </c>
      <c r="M162">
        <f t="shared" si="16"/>
        <v>2023</v>
      </c>
      <c r="N162" s="16">
        <v>1496</v>
      </c>
      <c r="O162" s="16">
        <v>2200</v>
      </c>
      <c r="P162">
        <v>2</v>
      </c>
      <c r="Q162" s="16">
        <f t="shared" si="17"/>
        <v>4400</v>
      </c>
      <c r="R162" s="1">
        <f t="shared" si="18"/>
        <v>220</v>
      </c>
      <c r="S162" s="16">
        <f t="shared" si="14"/>
        <v>4620</v>
      </c>
      <c r="T162" t="s">
        <v>28</v>
      </c>
      <c r="U162" t="s">
        <v>24</v>
      </c>
      <c r="V162">
        <v>2007</v>
      </c>
      <c r="W162">
        <v>3007</v>
      </c>
      <c r="X162" t="s">
        <v>48</v>
      </c>
      <c r="Y162" t="s">
        <v>26</v>
      </c>
      <c r="Z162">
        <v>29</v>
      </c>
    </row>
    <row r="163" spans="6:26">
      <c r="F163">
        <v>1048</v>
      </c>
      <c r="G163" t="s">
        <v>32</v>
      </c>
      <c r="H163" t="str">
        <f t="shared" si="13"/>
        <v>Road Bikes</v>
      </c>
      <c r="I163" t="s">
        <v>149</v>
      </c>
      <c r="J163" t="s">
        <v>152</v>
      </c>
      <c r="K163" s="15">
        <v>44965</v>
      </c>
      <c r="L163">
        <f t="shared" si="15"/>
        <v>2</v>
      </c>
      <c r="M163">
        <f t="shared" si="16"/>
        <v>2023</v>
      </c>
      <c r="N163" s="16">
        <v>1846</v>
      </c>
      <c r="O163" s="16">
        <v>2600</v>
      </c>
      <c r="P163">
        <v>1</v>
      </c>
      <c r="Q163" s="16">
        <f t="shared" si="17"/>
        <v>2600</v>
      </c>
      <c r="R163" s="1">
        <f t="shared" si="18"/>
        <v>130</v>
      </c>
      <c r="S163" s="16">
        <f t="shared" si="14"/>
        <v>2730</v>
      </c>
      <c r="T163" t="s">
        <v>23</v>
      </c>
      <c r="U163" t="s">
        <v>29</v>
      </c>
      <c r="V163">
        <v>2108</v>
      </c>
      <c r="W163">
        <v>3108</v>
      </c>
      <c r="X163" t="s">
        <v>153</v>
      </c>
      <c r="Y163" t="s">
        <v>31</v>
      </c>
      <c r="Z163">
        <v>18</v>
      </c>
    </row>
    <row r="164" spans="6:26">
      <c r="F164">
        <v>1085</v>
      </c>
      <c r="G164" t="s">
        <v>20</v>
      </c>
      <c r="H164" t="str">
        <f t="shared" si="13"/>
        <v>Mountain Bikes</v>
      </c>
      <c r="I164" t="s">
        <v>46</v>
      </c>
      <c r="J164" t="s">
        <v>49</v>
      </c>
      <c r="K164" s="15">
        <v>44965</v>
      </c>
      <c r="L164">
        <f t="shared" si="15"/>
        <v>2</v>
      </c>
      <c r="M164">
        <f t="shared" si="16"/>
        <v>2023</v>
      </c>
      <c r="N164" s="16">
        <v>1700</v>
      </c>
      <c r="O164" s="16">
        <v>2500</v>
      </c>
      <c r="P164">
        <v>1</v>
      </c>
      <c r="Q164" s="16">
        <f t="shared" si="17"/>
        <v>2500</v>
      </c>
      <c r="R164" s="1">
        <f t="shared" si="18"/>
        <v>125</v>
      </c>
      <c r="S164" s="16">
        <f t="shared" si="14"/>
        <v>2625</v>
      </c>
      <c r="T164" t="s">
        <v>23</v>
      </c>
      <c r="U164" t="s">
        <v>29</v>
      </c>
      <c r="V164">
        <v>2008</v>
      </c>
      <c r="W164">
        <v>3008</v>
      </c>
      <c r="X164" t="s">
        <v>50</v>
      </c>
      <c r="Y164" t="s">
        <v>31</v>
      </c>
      <c r="Z164">
        <v>27</v>
      </c>
    </row>
    <row r="165" spans="6:26">
      <c r="F165">
        <v>1033</v>
      </c>
      <c r="G165" t="s">
        <v>113</v>
      </c>
      <c r="H165" t="str">
        <f t="shared" si="13"/>
        <v>Hybrid Bikes</v>
      </c>
      <c r="I165" t="s">
        <v>114</v>
      </c>
      <c r="J165" t="s">
        <v>115</v>
      </c>
      <c r="K165" s="15">
        <v>44976</v>
      </c>
      <c r="L165">
        <f t="shared" si="15"/>
        <v>2</v>
      </c>
      <c r="M165">
        <f t="shared" si="16"/>
        <v>2023</v>
      </c>
      <c r="N165" s="16">
        <v>720</v>
      </c>
      <c r="O165" s="16">
        <v>1200</v>
      </c>
      <c r="P165">
        <v>2</v>
      </c>
      <c r="Q165" s="16">
        <f t="shared" si="17"/>
        <v>2400</v>
      </c>
      <c r="R165" s="1">
        <f t="shared" si="18"/>
        <v>120</v>
      </c>
      <c r="S165" s="16">
        <f t="shared" si="14"/>
        <v>2520</v>
      </c>
      <c r="T165" t="s">
        <v>23</v>
      </c>
      <c r="U165" t="s">
        <v>24</v>
      </c>
      <c r="V165">
        <v>2081</v>
      </c>
      <c r="W165">
        <v>3081</v>
      </c>
      <c r="X165" t="s">
        <v>116</v>
      </c>
      <c r="Y165" t="s">
        <v>26</v>
      </c>
      <c r="Z165">
        <v>27</v>
      </c>
    </row>
    <row r="166" spans="6:26">
      <c r="F166">
        <v>1139</v>
      </c>
      <c r="G166" t="s">
        <v>113</v>
      </c>
      <c r="H166" t="str">
        <f t="shared" si="13"/>
        <v>Hybrid Bikes</v>
      </c>
      <c r="I166" t="s">
        <v>114</v>
      </c>
      <c r="J166" t="s">
        <v>115</v>
      </c>
      <c r="K166" s="15">
        <v>44976</v>
      </c>
      <c r="L166">
        <f t="shared" si="15"/>
        <v>2</v>
      </c>
      <c r="M166">
        <f t="shared" si="16"/>
        <v>2023</v>
      </c>
      <c r="N166" s="16">
        <v>720</v>
      </c>
      <c r="O166" s="16">
        <v>1200</v>
      </c>
      <c r="P166">
        <v>2</v>
      </c>
      <c r="Q166" s="16">
        <f t="shared" si="17"/>
        <v>2400</v>
      </c>
      <c r="R166" s="1">
        <f t="shared" si="18"/>
        <v>120</v>
      </c>
      <c r="S166" s="16">
        <f t="shared" si="14"/>
        <v>2520</v>
      </c>
      <c r="T166" t="s">
        <v>23</v>
      </c>
      <c r="U166" t="s">
        <v>24</v>
      </c>
      <c r="V166">
        <v>2081</v>
      </c>
      <c r="W166">
        <v>3081</v>
      </c>
      <c r="X166" t="s">
        <v>116</v>
      </c>
      <c r="Y166" t="s">
        <v>26</v>
      </c>
      <c r="Z166">
        <v>27</v>
      </c>
    </row>
    <row r="167" spans="6:26">
      <c r="F167">
        <v>1034</v>
      </c>
      <c r="G167" t="s">
        <v>113</v>
      </c>
      <c r="H167" t="str">
        <f t="shared" si="13"/>
        <v>Hybrid Bikes</v>
      </c>
      <c r="I167" t="s">
        <v>114</v>
      </c>
      <c r="J167" t="s">
        <v>117</v>
      </c>
      <c r="K167" s="15">
        <v>44977</v>
      </c>
      <c r="L167">
        <f t="shared" si="15"/>
        <v>2</v>
      </c>
      <c r="M167">
        <f t="shared" si="16"/>
        <v>2023</v>
      </c>
      <c r="N167" s="16">
        <v>900</v>
      </c>
      <c r="O167" s="16">
        <v>1500</v>
      </c>
      <c r="P167">
        <v>1</v>
      </c>
      <c r="Q167" s="16">
        <f t="shared" si="17"/>
        <v>1500</v>
      </c>
      <c r="R167" s="1">
        <f t="shared" si="18"/>
        <v>0</v>
      </c>
      <c r="S167" s="16">
        <f t="shared" si="14"/>
        <v>1500</v>
      </c>
      <c r="T167" t="s">
        <v>28</v>
      </c>
      <c r="U167" t="s">
        <v>29</v>
      </c>
      <c r="V167">
        <v>2082</v>
      </c>
      <c r="W167">
        <v>3082</v>
      </c>
      <c r="X167" t="s">
        <v>118</v>
      </c>
      <c r="Y167" t="s">
        <v>31</v>
      </c>
      <c r="Z167">
        <v>25</v>
      </c>
    </row>
    <row r="168" spans="6:26">
      <c r="F168">
        <v>1140</v>
      </c>
      <c r="G168" t="s">
        <v>113</v>
      </c>
      <c r="H168" t="str">
        <f t="shared" si="13"/>
        <v>Hybrid Bikes</v>
      </c>
      <c r="I168" t="s">
        <v>114</v>
      </c>
      <c r="J168" t="s">
        <v>117</v>
      </c>
      <c r="K168" s="15">
        <v>44977</v>
      </c>
      <c r="L168">
        <f t="shared" si="15"/>
        <v>2</v>
      </c>
      <c r="M168">
        <f t="shared" si="16"/>
        <v>2023</v>
      </c>
      <c r="N168" s="16">
        <v>900</v>
      </c>
      <c r="O168" s="16">
        <v>1500</v>
      </c>
      <c r="P168">
        <v>1</v>
      </c>
      <c r="Q168" s="16">
        <f t="shared" si="17"/>
        <v>1500</v>
      </c>
      <c r="R168" s="1">
        <f t="shared" si="18"/>
        <v>0</v>
      </c>
      <c r="S168" s="16">
        <f t="shared" si="14"/>
        <v>1500</v>
      </c>
      <c r="T168" t="s">
        <v>28</v>
      </c>
      <c r="U168" t="s">
        <v>29</v>
      </c>
      <c r="V168">
        <v>2082</v>
      </c>
      <c r="W168">
        <v>3082</v>
      </c>
      <c r="X168" t="s">
        <v>118</v>
      </c>
      <c r="Y168" t="s">
        <v>31</v>
      </c>
      <c r="Z168">
        <v>25</v>
      </c>
    </row>
    <row r="169" spans="6:26">
      <c r="F169">
        <v>1035</v>
      </c>
      <c r="G169" t="s">
        <v>32</v>
      </c>
      <c r="H169" t="str">
        <f t="shared" si="13"/>
        <v>Road Bikes</v>
      </c>
      <c r="I169" t="s">
        <v>119</v>
      </c>
      <c r="J169" t="s">
        <v>120</v>
      </c>
      <c r="K169" s="15">
        <v>44978</v>
      </c>
      <c r="L169">
        <f t="shared" si="15"/>
        <v>2</v>
      </c>
      <c r="M169">
        <f t="shared" si="16"/>
        <v>2023</v>
      </c>
      <c r="N169" s="16">
        <v>1932</v>
      </c>
      <c r="O169" s="16">
        <v>2800</v>
      </c>
      <c r="P169">
        <v>3</v>
      </c>
      <c r="Q169" s="16">
        <f t="shared" si="17"/>
        <v>8400</v>
      </c>
      <c r="R169" s="1">
        <f t="shared" si="18"/>
        <v>420</v>
      </c>
      <c r="S169" s="16">
        <f t="shared" si="14"/>
        <v>8820</v>
      </c>
      <c r="T169" t="s">
        <v>23</v>
      </c>
      <c r="U169" t="s">
        <v>35</v>
      </c>
      <c r="V169">
        <v>2083</v>
      </c>
      <c r="W169">
        <v>3083</v>
      </c>
      <c r="X169" t="s">
        <v>121</v>
      </c>
      <c r="Y169" t="s">
        <v>26</v>
      </c>
      <c r="Z169">
        <v>18</v>
      </c>
    </row>
    <row r="170" spans="6:26">
      <c r="F170">
        <v>1086</v>
      </c>
      <c r="G170" t="s">
        <v>20</v>
      </c>
      <c r="H170" t="str">
        <f t="shared" si="13"/>
        <v>Mountain Bikes</v>
      </c>
      <c r="I170" t="s">
        <v>51</v>
      </c>
      <c r="J170" t="s">
        <v>52</v>
      </c>
      <c r="K170" s="15">
        <v>44978</v>
      </c>
      <c r="L170">
        <f t="shared" si="15"/>
        <v>2</v>
      </c>
      <c r="M170">
        <f t="shared" si="16"/>
        <v>2023</v>
      </c>
      <c r="N170" s="16">
        <v>737</v>
      </c>
      <c r="O170" s="16">
        <v>1100</v>
      </c>
      <c r="P170">
        <v>2</v>
      </c>
      <c r="Q170" s="16">
        <f t="shared" si="17"/>
        <v>2200</v>
      </c>
      <c r="R170" s="1">
        <f t="shared" si="18"/>
        <v>110</v>
      </c>
      <c r="S170" s="16">
        <f t="shared" si="14"/>
        <v>2310</v>
      </c>
      <c r="T170" t="s">
        <v>23</v>
      </c>
      <c r="U170" t="s">
        <v>24</v>
      </c>
      <c r="V170">
        <v>2021</v>
      </c>
      <c r="W170">
        <v>3021</v>
      </c>
      <c r="X170" t="s">
        <v>53</v>
      </c>
      <c r="Y170" t="s">
        <v>26</v>
      </c>
      <c r="Z170">
        <v>24</v>
      </c>
    </row>
    <row r="171" spans="6:26">
      <c r="F171">
        <v>1141</v>
      </c>
      <c r="G171" t="s">
        <v>32</v>
      </c>
      <c r="H171" t="str">
        <f t="shared" si="13"/>
        <v>Road Bikes</v>
      </c>
      <c r="I171" t="s">
        <v>119</v>
      </c>
      <c r="J171" t="s">
        <v>120</v>
      </c>
      <c r="K171" s="15">
        <v>44978</v>
      </c>
      <c r="L171">
        <f t="shared" si="15"/>
        <v>2</v>
      </c>
      <c r="M171">
        <f t="shared" si="16"/>
        <v>2023</v>
      </c>
      <c r="N171" s="16">
        <v>1932</v>
      </c>
      <c r="O171" s="16">
        <v>2800</v>
      </c>
      <c r="P171">
        <v>3</v>
      </c>
      <c r="Q171" s="16">
        <f t="shared" si="17"/>
        <v>8400</v>
      </c>
      <c r="R171" s="1">
        <f t="shared" si="18"/>
        <v>420</v>
      </c>
      <c r="S171" s="16">
        <f t="shared" si="14"/>
        <v>8820</v>
      </c>
      <c r="T171" t="s">
        <v>23</v>
      </c>
      <c r="U171" t="s">
        <v>35</v>
      </c>
      <c r="V171">
        <v>2083</v>
      </c>
      <c r="W171">
        <v>3083</v>
      </c>
      <c r="X171" t="s">
        <v>121</v>
      </c>
      <c r="Y171" t="s">
        <v>26</v>
      </c>
      <c r="Z171">
        <v>18</v>
      </c>
    </row>
    <row r="172" spans="6:26">
      <c r="F172">
        <v>1036</v>
      </c>
      <c r="G172" t="s">
        <v>32</v>
      </c>
      <c r="H172" t="str">
        <f t="shared" si="13"/>
        <v>Road Bikes</v>
      </c>
      <c r="I172" t="s">
        <v>119</v>
      </c>
      <c r="J172" t="s">
        <v>122</v>
      </c>
      <c r="K172" s="15">
        <v>44979</v>
      </c>
      <c r="L172">
        <f t="shared" si="15"/>
        <v>2</v>
      </c>
      <c r="M172">
        <f t="shared" si="16"/>
        <v>2023</v>
      </c>
      <c r="N172" s="16">
        <v>2208</v>
      </c>
      <c r="O172" s="16">
        <v>3200</v>
      </c>
      <c r="P172">
        <v>1</v>
      </c>
      <c r="Q172" s="16">
        <f t="shared" si="17"/>
        <v>3200</v>
      </c>
      <c r="R172" s="1">
        <f t="shared" si="18"/>
        <v>160</v>
      </c>
      <c r="S172" s="16">
        <f t="shared" si="14"/>
        <v>3360</v>
      </c>
      <c r="T172" t="s">
        <v>23</v>
      </c>
      <c r="U172" t="s">
        <v>24</v>
      </c>
      <c r="V172">
        <v>2084</v>
      </c>
      <c r="W172">
        <v>3084</v>
      </c>
      <c r="X172" t="s">
        <v>123</v>
      </c>
      <c r="Y172" t="s">
        <v>31</v>
      </c>
      <c r="Z172">
        <v>16</v>
      </c>
    </row>
    <row r="173" spans="6:26">
      <c r="F173">
        <v>1087</v>
      </c>
      <c r="G173" t="s">
        <v>20</v>
      </c>
      <c r="H173" t="str">
        <f t="shared" si="13"/>
        <v>Mountain Bikes</v>
      </c>
      <c r="I173" t="s">
        <v>51</v>
      </c>
      <c r="J173" t="s">
        <v>54</v>
      </c>
      <c r="K173" s="15">
        <v>44979</v>
      </c>
      <c r="L173">
        <f t="shared" si="15"/>
        <v>2</v>
      </c>
      <c r="M173">
        <f t="shared" si="16"/>
        <v>2023</v>
      </c>
      <c r="N173" s="16">
        <v>938</v>
      </c>
      <c r="O173" s="16">
        <v>1400</v>
      </c>
      <c r="P173">
        <v>1</v>
      </c>
      <c r="Q173" s="16">
        <f t="shared" si="17"/>
        <v>1400</v>
      </c>
      <c r="R173" s="1">
        <f t="shared" si="18"/>
        <v>0</v>
      </c>
      <c r="S173" s="16">
        <f t="shared" si="14"/>
        <v>1400</v>
      </c>
      <c r="T173" t="s">
        <v>28</v>
      </c>
      <c r="U173" t="s">
        <v>29</v>
      </c>
      <c r="V173">
        <v>2022</v>
      </c>
      <c r="W173">
        <v>3022</v>
      </c>
      <c r="X173" t="s">
        <v>55</v>
      </c>
      <c r="Y173" t="s">
        <v>31</v>
      </c>
      <c r="Z173">
        <v>21</v>
      </c>
    </row>
    <row r="174" spans="6:26">
      <c r="F174">
        <v>1142</v>
      </c>
      <c r="G174" t="s">
        <v>32</v>
      </c>
      <c r="H174" t="str">
        <f t="shared" si="13"/>
        <v>Road Bikes</v>
      </c>
      <c r="I174" t="s">
        <v>119</v>
      </c>
      <c r="J174" t="s">
        <v>122</v>
      </c>
      <c r="K174" s="15">
        <v>44979</v>
      </c>
      <c r="L174">
        <f t="shared" si="15"/>
        <v>2</v>
      </c>
      <c r="M174">
        <f t="shared" si="16"/>
        <v>2023</v>
      </c>
      <c r="N174" s="16">
        <v>2208</v>
      </c>
      <c r="O174" s="16">
        <v>3200</v>
      </c>
      <c r="P174">
        <v>1</v>
      </c>
      <c r="Q174" s="16">
        <f t="shared" si="17"/>
        <v>3200</v>
      </c>
      <c r="R174" s="1">
        <f t="shared" si="18"/>
        <v>160</v>
      </c>
      <c r="S174" s="16">
        <f t="shared" si="14"/>
        <v>3360</v>
      </c>
      <c r="T174" t="s">
        <v>23</v>
      </c>
      <c r="U174" t="s">
        <v>24</v>
      </c>
      <c r="V174">
        <v>2084</v>
      </c>
      <c r="W174">
        <v>3084</v>
      </c>
      <c r="X174" t="s">
        <v>123</v>
      </c>
      <c r="Y174" t="s">
        <v>31</v>
      </c>
      <c r="Z174">
        <v>16</v>
      </c>
    </row>
    <row r="175" spans="6:26">
      <c r="F175">
        <v>1146</v>
      </c>
      <c r="G175" t="s">
        <v>20</v>
      </c>
      <c r="H175" t="str">
        <f t="shared" si="13"/>
        <v>Mountain Bikes</v>
      </c>
      <c r="I175" t="s">
        <v>51</v>
      </c>
      <c r="J175" t="s">
        <v>54</v>
      </c>
      <c r="K175" s="15">
        <v>44979</v>
      </c>
      <c r="L175">
        <f t="shared" si="15"/>
        <v>2</v>
      </c>
      <c r="M175">
        <f t="shared" si="16"/>
        <v>2023</v>
      </c>
      <c r="N175" s="16">
        <v>938</v>
      </c>
      <c r="O175" s="16">
        <v>1400</v>
      </c>
      <c r="P175">
        <v>1</v>
      </c>
      <c r="Q175" s="16">
        <f t="shared" si="17"/>
        <v>1400</v>
      </c>
      <c r="R175" s="1">
        <f t="shared" si="18"/>
        <v>0</v>
      </c>
      <c r="S175" s="16">
        <f t="shared" si="14"/>
        <v>1400</v>
      </c>
      <c r="T175" t="s">
        <v>28</v>
      </c>
      <c r="U175" t="s">
        <v>29</v>
      </c>
      <c r="V175">
        <v>2022</v>
      </c>
      <c r="W175">
        <v>3022</v>
      </c>
      <c r="X175" t="s">
        <v>55</v>
      </c>
      <c r="Y175" t="s">
        <v>31</v>
      </c>
      <c r="Z175">
        <v>21</v>
      </c>
    </row>
    <row r="176" spans="6:26">
      <c r="F176">
        <v>1037</v>
      </c>
      <c r="G176" t="s">
        <v>40</v>
      </c>
      <c r="H176" t="str">
        <f t="shared" si="13"/>
        <v>Touring Bikes</v>
      </c>
      <c r="I176" t="s">
        <v>124</v>
      </c>
      <c r="J176" t="s">
        <v>125</v>
      </c>
      <c r="K176" s="15">
        <v>44980</v>
      </c>
      <c r="L176">
        <f t="shared" si="15"/>
        <v>2</v>
      </c>
      <c r="M176">
        <f t="shared" si="16"/>
        <v>2023</v>
      </c>
      <c r="N176" s="16">
        <v>1500</v>
      </c>
      <c r="O176" s="16">
        <v>2000</v>
      </c>
      <c r="P176">
        <v>2</v>
      </c>
      <c r="Q176" s="16">
        <f t="shared" si="17"/>
        <v>4000</v>
      </c>
      <c r="R176" s="1">
        <f t="shared" si="18"/>
        <v>200</v>
      </c>
      <c r="S176" s="16">
        <f t="shared" si="14"/>
        <v>4200</v>
      </c>
      <c r="T176" t="s">
        <v>28</v>
      </c>
      <c r="U176" t="s">
        <v>29</v>
      </c>
      <c r="V176">
        <v>2085</v>
      </c>
      <c r="W176">
        <v>3085</v>
      </c>
      <c r="X176" t="s">
        <v>126</v>
      </c>
      <c r="Y176" t="s">
        <v>26</v>
      </c>
      <c r="Z176">
        <v>33</v>
      </c>
    </row>
    <row r="177" spans="6:26">
      <c r="F177">
        <v>1088</v>
      </c>
      <c r="G177" t="s">
        <v>32</v>
      </c>
      <c r="H177" t="str">
        <f t="shared" si="13"/>
        <v>Road Bikes</v>
      </c>
      <c r="I177" t="s">
        <v>57</v>
      </c>
      <c r="J177" t="s">
        <v>58</v>
      </c>
      <c r="K177" s="15">
        <v>44980</v>
      </c>
      <c r="L177">
        <f t="shared" si="15"/>
        <v>2</v>
      </c>
      <c r="M177">
        <f t="shared" si="16"/>
        <v>2023</v>
      </c>
      <c r="N177" s="16">
        <v>1190</v>
      </c>
      <c r="O177" s="16">
        <v>1700</v>
      </c>
      <c r="P177">
        <v>3</v>
      </c>
      <c r="Q177" s="16">
        <f t="shared" si="17"/>
        <v>5100</v>
      </c>
      <c r="R177" s="1">
        <f t="shared" si="18"/>
        <v>255</v>
      </c>
      <c r="S177" s="16">
        <f t="shared" si="14"/>
        <v>5355</v>
      </c>
      <c r="T177" t="s">
        <v>23</v>
      </c>
      <c r="U177" t="s">
        <v>35</v>
      </c>
      <c r="V177">
        <v>2023</v>
      </c>
      <c r="W177">
        <v>3023</v>
      </c>
      <c r="X177" t="s">
        <v>59</v>
      </c>
      <c r="Y177" t="s">
        <v>26</v>
      </c>
      <c r="Z177">
        <v>20</v>
      </c>
    </row>
    <row r="178" spans="6:26">
      <c r="F178">
        <v>1143</v>
      </c>
      <c r="G178" t="s">
        <v>40</v>
      </c>
      <c r="H178" t="str">
        <f t="shared" si="13"/>
        <v>Touring Bikes</v>
      </c>
      <c r="I178" t="s">
        <v>124</v>
      </c>
      <c r="J178" t="s">
        <v>125</v>
      </c>
      <c r="K178" s="15">
        <v>44980</v>
      </c>
      <c r="L178">
        <f t="shared" si="15"/>
        <v>2</v>
      </c>
      <c r="M178">
        <f t="shared" si="16"/>
        <v>2023</v>
      </c>
      <c r="N178" s="16">
        <v>1500</v>
      </c>
      <c r="O178" s="16">
        <v>2000</v>
      </c>
      <c r="P178">
        <v>2</v>
      </c>
      <c r="Q178" s="16">
        <f t="shared" si="17"/>
        <v>4000</v>
      </c>
      <c r="R178" s="1">
        <f t="shared" si="18"/>
        <v>200</v>
      </c>
      <c r="S178" s="16">
        <f t="shared" si="14"/>
        <v>4200</v>
      </c>
      <c r="T178" t="s">
        <v>28</v>
      </c>
      <c r="U178" t="s">
        <v>29</v>
      </c>
      <c r="V178">
        <v>2085</v>
      </c>
      <c r="W178">
        <v>3085</v>
      </c>
      <c r="X178" t="s">
        <v>126</v>
      </c>
      <c r="Y178" t="s">
        <v>26</v>
      </c>
      <c r="Z178">
        <v>33</v>
      </c>
    </row>
    <row r="179" spans="6:26">
      <c r="F179">
        <v>1147</v>
      </c>
      <c r="G179" t="s">
        <v>32</v>
      </c>
      <c r="H179" t="str">
        <f t="shared" si="13"/>
        <v>Road Bikes</v>
      </c>
      <c r="I179" t="s">
        <v>57</v>
      </c>
      <c r="J179" t="s">
        <v>58</v>
      </c>
      <c r="K179" s="15">
        <v>44980</v>
      </c>
      <c r="L179">
        <f t="shared" si="15"/>
        <v>2</v>
      </c>
      <c r="M179">
        <f t="shared" si="16"/>
        <v>2023</v>
      </c>
      <c r="N179" s="16">
        <v>1190</v>
      </c>
      <c r="O179" s="16">
        <v>1700</v>
      </c>
      <c r="P179">
        <v>3</v>
      </c>
      <c r="Q179" s="16">
        <f t="shared" si="17"/>
        <v>5100</v>
      </c>
      <c r="R179" s="1">
        <f t="shared" si="18"/>
        <v>255</v>
      </c>
      <c r="S179" s="16">
        <f t="shared" si="14"/>
        <v>5355</v>
      </c>
      <c r="T179" t="s">
        <v>23</v>
      </c>
      <c r="U179" t="s">
        <v>35</v>
      </c>
      <c r="V179">
        <v>2023</v>
      </c>
      <c r="W179">
        <v>3023</v>
      </c>
      <c r="X179" t="s">
        <v>59</v>
      </c>
      <c r="Y179" t="s">
        <v>26</v>
      </c>
      <c r="Z179">
        <v>20</v>
      </c>
    </row>
    <row r="180" spans="6:26">
      <c r="F180">
        <v>1038</v>
      </c>
      <c r="G180" t="s">
        <v>40</v>
      </c>
      <c r="H180" t="str">
        <f t="shared" si="13"/>
        <v>Touring Bikes</v>
      </c>
      <c r="I180" t="s">
        <v>124</v>
      </c>
      <c r="J180" t="s">
        <v>127</v>
      </c>
      <c r="K180" s="15">
        <v>44981</v>
      </c>
      <c r="L180">
        <f t="shared" si="15"/>
        <v>2</v>
      </c>
      <c r="M180">
        <f t="shared" si="16"/>
        <v>2023</v>
      </c>
      <c r="N180" s="16">
        <v>1800</v>
      </c>
      <c r="O180" s="16">
        <v>2400</v>
      </c>
      <c r="P180">
        <v>1</v>
      </c>
      <c r="Q180" s="16">
        <f t="shared" si="17"/>
        <v>2400</v>
      </c>
      <c r="R180" s="1">
        <f t="shared" si="18"/>
        <v>120</v>
      </c>
      <c r="S180" s="16">
        <f t="shared" si="14"/>
        <v>2520</v>
      </c>
      <c r="T180" t="s">
        <v>23</v>
      </c>
      <c r="U180" t="s">
        <v>24</v>
      </c>
      <c r="V180">
        <v>2086</v>
      </c>
      <c r="W180">
        <v>3086</v>
      </c>
      <c r="X180" t="s">
        <v>128</v>
      </c>
      <c r="Y180" t="s">
        <v>31</v>
      </c>
      <c r="Z180">
        <v>30</v>
      </c>
    </row>
    <row r="181" spans="6:26">
      <c r="F181">
        <v>1089</v>
      </c>
      <c r="G181" t="s">
        <v>32</v>
      </c>
      <c r="H181" t="str">
        <f t="shared" si="13"/>
        <v>Road Bikes</v>
      </c>
      <c r="I181" t="s">
        <v>57</v>
      </c>
      <c r="J181" t="s">
        <v>61</v>
      </c>
      <c r="K181" s="15">
        <v>44981</v>
      </c>
      <c r="L181">
        <f t="shared" si="15"/>
        <v>2</v>
      </c>
      <c r="M181">
        <f t="shared" si="16"/>
        <v>2023</v>
      </c>
      <c r="N181" s="16">
        <v>1400</v>
      </c>
      <c r="O181" s="16">
        <v>2000</v>
      </c>
      <c r="P181">
        <v>1</v>
      </c>
      <c r="Q181" s="16">
        <f t="shared" si="17"/>
        <v>2000</v>
      </c>
      <c r="R181" s="1">
        <f t="shared" si="18"/>
        <v>0</v>
      </c>
      <c r="S181" s="16">
        <f t="shared" si="14"/>
        <v>2000</v>
      </c>
      <c r="T181" t="s">
        <v>23</v>
      </c>
      <c r="U181" t="s">
        <v>24</v>
      </c>
      <c r="V181">
        <v>2024</v>
      </c>
      <c r="W181">
        <v>3024</v>
      </c>
      <c r="X181" t="s">
        <v>62</v>
      </c>
      <c r="Y181" t="s">
        <v>31</v>
      </c>
      <c r="Z181">
        <v>18</v>
      </c>
    </row>
    <row r="182" spans="6:26">
      <c r="F182">
        <v>1144</v>
      </c>
      <c r="G182" t="s">
        <v>40</v>
      </c>
      <c r="H182" t="str">
        <f t="shared" si="13"/>
        <v>Touring Bikes</v>
      </c>
      <c r="I182" t="s">
        <v>124</v>
      </c>
      <c r="J182" t="s">
        <v>127</v>
      </c>
      <c r="K182" s="15">
        <v>44981</v>
      </c>
      <c r="L182">
        <f t="shared" si="15"/>
        <v>2</v>
      </c>
      <c r="M182">
        <f t="shared" si="16"/>
        <v>2023</v>
      </c>
      <c r="N182" s="16">
        <v>1800</v>
      </c>
      <c r="O182" s="16">
        <v>2400</v>
      </c>
      <c r="P182">
        <v>1</v>
      </c>
      <c r="Q182" s="16">
        <f t="shared" si="17"/>
        <v>2400</v>
      </c>
      <c r="R182" s="1">
        <f t="shared" si="18"/>
        <v>120</v>
      </c>
      <c r="S182" s="16">
        <f t="shared" si="14"/>
        <v>2520</v>
      </c>
      <c r="T182" t="s">
        <v>23</v>
      </c>
      <c r="U182" t="s">
        <v>24</v>
      </c>
      <c r="V182">
        <v>2086</v>
      </c>
      <c r="W182">
        <v>3086</v>
      </c>
      <c r="X182" t="s">
        <v>128</v>
      </c>
      <c r="Y182" t="s">
        <v>31</v>
      </c>
      <c r="Z182">
        <v>30</v>
      </c>
    </row>
    <row r="183" spans="6:26">
      <c r="F183">
        <v>1148</v>
      </c>
      <c r="G183" t="s">
        <v>32</v>
      </c>
      <c r="H183" t="str">
        <f t="shared" si="13"/>
        <v>Road Bikes</v>
      </c>
      <c r="I183" t="s">
        <v>57</v>
      </c>
      <c r="J183" t="s">
        <v>61</v>
      </c>
      <c r="K183" s="15">
        <v>44981</v>
      </c>
      <c r="L183">
        <f t="shared" si="15"/>
        <v>2</v>
      </c>
      <c r="M183">
        <f t="shared" si="16"/>
        <v>2023</v>
      </c>
      <c r="N183" s="16">
        <v>1400</v>
      </c>
      <c r="O183" s="16">
        <v>2000</v>
      </c>
      <c r="P183">
        <v>1</v>
      </c>
      <c r="Q183" s="16">
        <f t="shared" si="17"/>
        <v>2000</v>
      </c>
      <c r="R183" s="1">
        <f t="shared" si="18"/>
        <v>0</v>
      </c>
      <c r="S183" s="16">
        <f t="shared" si="14"/>
        <v>2000</v>
      </c>
      <c r="T183" t="s">
        <v>23</v>
      </c>
      <c r="U183" t="s">
        <v>24</v>
      </c>
      <c r="V183">
        <v>2024</v>
      </c>
      <c r="W183">
        <v>3024</v>
      </c>
      <c r="X183" t="s">
        <v>62</v>
      </c>
      <c r="Y183" t="s">
        <v>31</v>
      </c>
      <c r="Z183">
        <v>18</v>
      </c>
    </row>
    <row r="184" spans="6:26">
      <c r="F184">
        <v>1039</v>
      </c>
      <c r="G184" t="s">
        <v>20</v>
      </c>
      <c r="H184" t="str">
        <f t="shared" si="13"/>
        <v>Mountain Bikes</v>
      </c>
      <c r="I184" t="s">
        <v>46</v>
      </c>
      <c r="J184" t="s">
        <v>129</v>
      </c>
      <c r="K184" s="15">
        <v>44982</v>
      </c>
      <c r="L184">
        <f t="shared" si="15"/>
        <v>2</v>
      </c>
      <c r="M184">
        <f t="shared" si="16"/>
        <v>2023</v>
      </c>
      <c r="N184" s="16">
        <v>2291</v>
      </c>
      <c r="O184" s="16">
        <v>2900</v>
      </c>
      <c r="P184">
        <v>2</v>
      </c>
      <c r="Q184" s="16">
        <f t="shared" si="17"/>
        <v>5800</v>
      </c>
      <c r="R184" s="1">
        <f t="shared" si="18"/>
        <v>290</v>
      </c>
      <c r="S184" s="16">
        <f t="shared" si="14"/>
        <v>6090</v>
      </c>
      <c r="T184" t="s">
        <v>28</v>
      </c>
      <c r="U184" t="s">
        <v>24</v>
      </c>
      <c r="V184">
        <v>2087</v>
      </c>
      <c r="W184">
        <v>3087</v>
      </c>
      <c r="X184" t="s">
        <v>130</v>
      </c>
      <c r="Y184" t="s">
        <v>26</v>
      </c>
      <c r="Z184">
        <v>34</v>
      </c>
    </row>
    <row r="185" spans="6:26">
      <c r="F185">
        <v>1090</v>
      </c>
      <c r="G185" t="s">
        <v>40</v>
      </c>
      <c r="H185" t="str">
        <f t="shared" si="13"/>
        <v>Touring Bikes</v>
      </c>
      <c r="I185" t="s">
        <v>64</v>
      </c>
      <c r="J185" t="s">
        <v>65</v>
      </c>
      <c r="K185" s="15">
        <v>44982</v>
      </c>
      <c r="L185">
        <f t="shared" si="15"/>
        <v>2</v>
      </c>
      <c r="M185">
        <f t="shared" si="16"/>
        <v>2023</v>
      </c>
      <c r="N185" s="16">
        <v>975</v>
      </c>
      <c r="O185" s="16">
        <v>1500</v>
      </c>
      <c r="P185">
        <v>2</v>
      </c>
      <c r="Q185" s="16">
        <f t="shared" si="17"/>
        <v>3000</v>
      </c>
      <c r="R185" s="1">
        <f t="shared" si="18"/>
        <v>150</v>
      </c>
      <c r="S185" s="16">
        <f t="shared" si="14"/>
        <v>3150</v>
      </c>
      <c r="T185" t="s">
        <v>28</v>
      </c>
      <c r="U185" t="s">
        <v>29</v>
      </c>
      <c r="V185">
        <v>2025</v>
      </c>
      <c r="W185">
        <v>3025</v>
      </c>
      <c r="X185" t="s">
        <v>66</v>
      </c>
      <c r="Y185" t="s">
        <v>26</v>
      </c>
      <c r="Z185">
        <v>28</v>
      </c>
    </row>
    <row r="186" spans="6:26">
      <c r="F186">
        <v>1145</v>
      </c>
      <c r="G186" t="s">
        <v>20</v>
      </c>
      <c r="H186" t="str">
        <f t="shared" si="13"/>
        <v>Mountain Bikes</v>
      </c>
      <c r="I186" t="s">
        <v>46</v>
      </c>
      <c r="J186" t="s">
        <v>129</v>
      </c>
      <c r="K186" s="15">
        <v>44982</v>
      </c>
      <c r="L186">
        <f t="shared" si="15"/>
        <v>2</v>
      </c>
      <c r="M186">
        <f t="shared" si="16"/>
        <v>2023</v>
      </c>
      <c r="N186" s="16">
        <v>2291</v>
      </c>
      <c r="O186" s="16">
        <v>2900</v>
      </c>
      <c r="P186">
        <v>2</v>
      </c>
      <c r="Q186" s="16">
        <f t="shared" si="17"/>
        <v>5800</v>
      </c>
      <c r="R186" s="1">
        <f t="shared" si="18"/>
        <v>290</v>
      </c>
      <c r="S186" s="16">
        <f t="shared" si="14"/>
        <v>6090</v>
      </c>
      <c r="T186" t="s">
        <v>28</v>
      </c>
      <c r="U186" t="s">
        <v>24</v>
      </c>
      <c r="V186">
        <v>2087</v>
      </c>
      <c r="W186">
        <v>3087</v>
      </c>
      <c r="X186" t="s">
        <v>130</v>
      </c>
      <c r="Y186" t="s">
        <v>26</v>
      </c>
      <c r="Z186">
        <v>34</v>
      </c>
    </row>
    <row r="187" spans="6:26">
      <c r="F187">
        <v>1149</v>
      </c>
      <c r="G187" t="s">
        <v>40</v>
      </c>
      <c r="H187" t="str">
        <f t="shared" si="13"/>
        <v>Touring Bikes</v>
      </c>
      <c r="I187" t="s">
        <v>64</v>
      </c>
      <c r="J187" t="s">
        <v>65</v>
      </c>
      <c r="K187" s="15">
        <v>44982</v>
      </c>
      <c r="L187">
        <f t="shared" si="15"/>
        <v>2</v>
      </c>
      <c r="M187">
        <f t="shared" si="16"/>
        <v>2023</v>
      </c>
      <c r="N187" s="16">
        <v>975</v>
      </c>
      <c r="O187" s="16">
        <v>1500</v>
      </c>
      <c r="P187">
        <v>2</v>
      </c>
      <c r="Q187" s="16">
        <f t="shared" si="17"/>
        <v>3000</v>
      </c>
      <c r="R187" s="1">
        <f t="shared" si="18"/>
        <v>150</v>
      </c>
      <c r="S187" s="16">
        <f t="shared" si="14"/>
        <v>3150</v>
      </c>
      <c r="T187" t="s">
        <v>28</v>
      </c>
      <c r="U187" t="s">
        <v>29</v>
      </c>
      <c r="V187">
        <v>2025</v>
      </c>
      <c r="W187">
        <v>3025</v>
      </c>
      <c r="X187" t="s">
        <v>66</v>
      </c>
      <c r="Y187" t="s">
        <v>26</v>
      </c>
      <c r="Z187">
        <v>28</v>
      </c>
    </row>
    <row r="188" spans="6:26">
      <c r="F188">
        <v>1040</v>
      </c>
      <c r="G188" t="s">
        <v>20</v>
      </c>
      <c r="H188" t="str">
        <f t="shared" si="13"/>
        <v>Mountain Bikes</v>
      </c>
      <c r="I188" t="s">
        <v>46</v>
      </c>
      <c r="J188" t="s">
        <v>131</v>
      </c>
      <c r="K188" s="15">
        <v>44983</v>
      </c>
      <c r="L188">
        <f t="shared" si="15"/>
        <v>2</v>
      </c>
      <c r="M188">
        <f t="shared" si="16"/>
        <v>2023</v>
      </c>
      <c r="N188" s="16">
        <v>2607</v>
      </c>
      <c r="O188" s="16">
        <v>3300</v>
      </c>
      <c r="P188">
        <v>1</v>
      </c>
      <c r="Q188" s="16">
        <f t="shared" si="17"/>
        <v>3300</v>
      </c>
      <c r="R188" s="1">
        <f t="shared" si="18"/>
        <v>165</v>
      </c>
      <c r="S188" s="16">
        <f t="shared" si="14"/>
        <v>3465</v>
      </c>
      <c r="T188" t="s">
        <v>28</v>
      </c>
      <c r="U188" t="s">
        <v>29</v>
      </c>
      <c r="V188">
        <v>2088</v>
      </c>
      <c r="W188">
        <v>3088</v>
      </c>
      <c r="X188" t="s">
        <v>132</v>
      </c>
      <c r="Y188" t="s">
        <v>31</v>
      </c>
      <c r="Z188">
        <v>32</v>
      </c>
    </row>
    <row r="189" spans="6:26">
      <c r="F189">
        <v>1091</v>
      </c>
      <c r="G189" t="s">
        <v>40</v>
      </c>
      <c r="H189" t="str">
        <f t="shared" si="13"/>
        <v>Touring Bikes</v>
      </c>
      <c r="I189" t="s">
        <v>64</v>
      </c>
      <c r="J189" t="s">
        <v>67</v>
      </c>
      <c r="K189" s="15">
        <v>44983</v>
      </c>
      <c r="L189">
        <f t="shared" si="15"/>
        <v>2</v>
      </c>
      <c r="M189">
        <f t="shared" si="16"/>
        <v>2023</v>
      </c>
      <c r="N189" s="16">
        <v>1170</v>
      </c>
      <c r="O189" s="16">
        <v>1800</v>
      </c>
      <c r="P189">
        <v>1</v>
      </c>
      <c r="Q189" s="16">
        <f t="shared" si="17"/>
        <v>1800</v>
      </c>
      <c r="R189" s="1">
        <f t="shared" si="18"/>
        <v>0</v>
      </c>
      <c r="S189" s="16">
        <f t="shared" si="14"/>
        <v>1800</v>
      </c>
      <c r="T189" t="s">
        <v>23</v>
      </c>
      <c r="U189" t="s">
        <v>24</v>
      </c>
      <c r="V189">
        <v>2026</v>
      </c>
      <c r="W189">
        <v>3026</v>
      </c>
      <c r="X189" t="s">
        <v>68</v>
      </c>
      <c r="Y189" t="s">
        <v>31</v>
      </c>
      <c r="Z189">
        <v>26</v>
      </c>
    </row>
    <row r="190" spans="6:26">
      <c r="F190">
        <v>1150</v>
      </c>
      <c r="G190" t="s">
        <v>40</v>
      </c>
      <c r="H190" t="str">
        <f t="shared" si="13"/>
        <v>Touring Bikes</v>
      </c>
      <c r="I190" t="s">
        <v>64</v>
      </c>
      <c r="J190" t="s">
        <v>67</v>
      </c>
      <c r="K190" s="15">
        <v>44983</v>
      </c>
      <c r="L190">
        <f t="shared" si="15"/>
        <v>2</v>
      </c>
      <c r="M190">
        <f t="shared" si="16"/>
        <v>2023</v>
      </c>
      <c r="N190" s="16">
        <v>1170</v>
      </c>
      <c r="O190" s="16">
        <v>1800</v>
      </c>
      <c r="P190">
        <v>1</v>
      </c>
      <c r="Q190" s="16">
        <f t="shared" si="17"/>
        <v>1800</v>
      </c>
      <c r="R190" s="1">
        <f t="shared" si="18"/>
        <v>0</v>
      </c>
      <c r="S190" s="16">
        <f t="shared" si="14"/>
        <v>1800</v>
      </c>
      <c r="T190" t="s">
        <v>23</v>
      </c>
      <c r="U190" t="s">
        <v>24</v>
      </c>
      <c r="V190">
        <v>2026</v>
      </c>
      <c r="W190">
        <v>3026</v>
      </c>
      <c r="X190" t="s">
        <v>68</v>
      </c>
      <c r="Y190" t="s">
        <v>31</v>
      </c>
      <c r="Z190">
        <v>26</v>
      </c>
    </row>
    <row r="191" spans="6:26">
      <c r="F191">
        <v>1092</v>
      </c>
      <c r="G191" t="s">
        <v>20</v>
      </c>
      <c r="H191" t="str">
        <f t="shared" si="13"/>
        <v>Mountain Bikes</v>
      </c>
      <c r="I191" t="s">
        <v>69</v>
      </c>
      <c r="J191" t="s">
        <v>70</v>
      </c>
      <c r="K191" s="15">
        <v>44984</v>
      </c>
      <c r="L191">
        <f t="shared" si="15"/>
        <v>2</v>
      </c>
      <c r="M191">
        <f t="shared" si="16"/>
        <v>2023</v>
      </c>
      <c r="N191" s="16">
        <v>1656</v>
      </c>
      <c r="O191" s="16">
        <v>2300</v>
      </c>
      <c r="P191">
        <v>2</v>
      </c>
      <c r="Q191" s="16">
        <f t="shared" si="17"/>
        <v>4600</v>
      </c>
      <c r="R191" s="1">
        <f t="shared" si="18"/>
        <v>230</v>
      </c>
      <c r="S191" s="16">
        <f t="shared" si="14"/>
        <v>4830</v>
      </c>
      <c r="T191" t="s">
        <v>28</v>
      </c>
      <c r="U191" t="s">
        <v>24</v>
      </c>
      <c r="V191">
        <v>2027</v>
      </c>
      <c r="W191">
        <v>3027</v>
      </c>
      <c r="X191" t="s">
        <v>71</v>
      </c>
      <c r="Y191" t="s">
        <v>26</v>
      </c>
      <c r="Z191">
        <v>30</v>
      </c>
    </row>
    <row r="192" spans="6:26">
      <c r="F192">
        <v>1151</v>
      </c>
      <c r="G192" t="s">
        <v>20</v>
      </c>
      <c r="H192" t="str">
        <f t="shared" si="13"/>
        <v>Mountain Bikes</v>
      </c>
      <c r="I192" t="s">
        <v>69</v>
      </c>
      <c r="J192" t="s">
        <v>70</v>
      </c>
      <c r="K192" s="15">
        <v>44984</v>
      </c>
      <c r="L192">
        <f t="shared" si="15"/>
        <v>2</v>
      </c>
      <c r="M192">
        <f t="shared" si="16"/>
        <v>2023</v>
      </c>
      <c r="N192" s="16">
        <v>1656</v>
      </c>
      <c r="O192" s="16">
        <v>2300</v>
      </c>
      <c r="P192">
        <v>2</v>
      </c>
      <c r="Q192" s="16">
        <f t="shared" si="17"/>
        <v>4600</v>
      </c>
      <c r="R192" s="1">
        <f t="shared" si="18"/>
        <v>230</v>
      </c>
      <c r="S192" s="16">
        <f t="shared" si="14"/>
        <v>4830</v>
      </c>
      <c r="T192" t="s">
        <v>28</v>
      </c>
      <c r="U192" t="s">
        <v>24</v>
      </c>
      <c r="V192">
        <v>2027</v>
      </c>
      <c r="W192">
        <v>3027</v>
      </c>
      <c r="X192" t="s">
        <v>71</v>
      </c>
      <c r="Y192" t="s">
        <v>26</v>
      </c>
      <c r="Z192">
        <v>30</v>
      </c>
    </row>
    <row r="193" spans="6:26">
      <c r="F193">
        <v>1093</v>
      </c>
      <c r="G193" t="s">
        <v>20</v>
      </c>
      <c r="H193" t="str">
        <f t="shared" si="13"/>
        <v>Mountain Bikes</v>
      </c>
      <c r="I193" t="s">
        <v>69</v>
      </c>
      <c r="J193" t="s">
        <v>72</v>
      </c>
      <c r="K193" s="15">
        <v>44985</v>
      </c>
      <c r="L193">
        <f t="shared" si="15"/>
        <v>2</v>
      </c>
      <c r="M193">
        <f t="shared" si="16"/>
        <v>2023</v>
      </c>
      <c r="N193" s="16">
        <v>1872</v>
      </c>
      <c r="O193" s="16">
        <v>2600</v>
      </c>
      <c r="P193">
        <v>1</v>
      </c>
      <c r="Q193" s="16">
        <f t="shared" si="17"/>
        <v>2600</v>
      </c>
      <c r="R193" s="1">
        <f t="shared" si="18"/>
        <v>130</v>
      </c>
      <c r="S193" s="16">
        <f t="shared" si="14"/>
        <v>2730</v>
      </c>
      <c r="T193" t="s">
        <v>23</v>
      </c>
      <c r="U193" t="s">
        <v>29</v>
      </c>
      <c r="V193">
        <v>2028</v>
      </c>
      <c r="W193">
        <v>3028</v>
      </c>
      <c r="X193" t="s">
        <v>73</v>
      </c>
      <c r="Y193" t="s">
        <v>31</v>
      </c>
      <c r="Z193">
        <v>28</v>
      </c>
    </row>
    <row r="194" spans="6:26">
      <c r="F194">
        <v>1152</v>
      </c>
      <c r="G194" t="s">
        <v>20</v>
      </c>
      <c r="H194" t="str">
        <f t="shared" ref="H194:H257" si="19">PROPER(G194)</f>
        <v>Mountain Bikes</v>
      </c>
      <c r="I194" t="s">
        <v>69</v>
      </c>
      <c r="J194" t="s">
        <v>72</v>
      </c>
      <c r="K194" s="15">
        <v>44985</v>
      </c>
      <c r="L194">
        <f t="shared" si="15"/>
        <v>2</v>
      </c>
      <c r="M194">
        <f t="shared" si="16"/>
        <v>2023</v>
      </c>
      <c r="N194" s="16">
        <v>1872</v>
      </c>
      <c r="O194" s="16">
        <v>2600</v>
      </c>
      <c r="P194">
        <v>1</v>
      </c>
      <c r="Q194" s="16">
        <f t="shared" si="17"/>
        <v>2600</v>
      </c>
      <c r="R194" s="1">
        <f t="shared" si="18"/>
        <v>130</v>
      </c>
      <c r="S194" s="16">
        <f t="shared" ref="S194:S257" si="20">Q194+R194</f>
        <v>2730</v>
      </c>
      <c r="T194" t="s">
        <v>23</v>
      </c>
      <c r="U194" t="s">
        <v>29</v>
      </c>
      <c r="V194">
        <v>2028</v>
      </c>
      <c r="W194">
        <v>3028</v>
      </c>
      <c r="X194" t="s">
        <v>73</v>
      </c>
      <c r="Y194" t="s">
        <v>31</v>
      </c>
      <c r="Z194">
        <v>28</v>
      </c>
    </row>
    <row r="195" spans="6:26">
      <c r="F195">
        <v>1001</v>
      </c>
      <c r="G195" t="s">
        <v>20</v>
      </c>
      <c r="H195" t="str">
        <f t="shared" si="19"/>
        <v>Mountain Bikes</v>
      </c>
      <c r="I195" t="s">
        <v>21</v>
      </c>
      <c r="J195" t="s">
        <v>22</v>
      </c>
      <c r="K195" s="15">
        <v>44986</v>
      </c>
      <c r="L195">
        <f>MONTH(K195)</f>
        <v>3</v>
      </c>
      <c r="M195">
        <f t="shared" ref="M195:M246" si="21">YEAR(K195)</f>
        <v>2023</v>
      </c>
      <c r="N195" s="16">
        <v>840</v>
      </c>
      <c r="O195" s="16">
        <v>1200</v>
      </c>
      <c r="P195">
        <v>2</v>
      </c>
      <c r="Q195" s="16">
        <f t="shared" ref="Q195:Q246" si="22">O195*P195</f>
        <v>2400</v>
      </c>
      <c r="R195" s="1">
        <f t="shared" ref="R195:R246" si="23">IF(Q195&gt;2000,Q195*0.05,0)</f>
        <v>120</v>
      </c>
      <c r="S195" s="16">
        <f t="shared" si="20"/>
        <v>2520</v>
      </c>
      <c r="T195" t="s">
        <v>23</v>
      </c>
      <c r="U195" t="s">
        <v>24</v>
      </c>
      <c r="V195">
        <v>2001</v>
      </c>
      <c r="W195">
        <v>3001</v>
      </c>
      <c r="X195" t="s">
        <v>25</v>
      </c>
      <c r="Y195" t="s">
        <v>26</v>
      </c>
      <c r="Z195">
        <v>25</v>
      </c>
    </row>
    <row r="196" spans="6:26">
      <c r="F196">
        <v>1025</v>
      </c>
      <c r="G196" t="s">
        <v>94</v>
      </c>
      <c r="H196" t="str">
        <f t="shared" si="19"/>
        <v>E-Bikes</v>
      </c>
      <c r="I196" t="s">
        <v>95</v>
      </c>
      <c r="J196" t="s">
        <v>96</v>
      </c>
      <c r="K196" s="15">
        <v>44986</v>
      </c>
      <c r="L196">
        <f t="shared" ref="L196:L246" si="24">MONTH(K196)</f>
        <v>3</v>
      </c>
      <c r="M196">
        <f t="shared" si="21"/>
        <v>2023</v>
      </c>
      <c r="N196" s="16">
        <v>1460</v>
      </c>
      <c r="O196" s="16">
        <v>2000</v>
      </c>
      <c r="P196">
        <v>2</v>
      </c>
      <c r="Q196" s="16">
        <f t="shared" si="22"/>
        <v>4000</v>
      </c>
      <c r="R196" s="1">
        <f t="shared" si="23"/>
        <v>200</v>
      </c>
      <c r="S196" s="16">
        <f t="shared" si="20"/>
        <v>4200</v>
      </c>
      <c r="T196" t="s">
        <v>23</v>
      </c>
      <c r="U196" t="s">
        <v>24</v>
      </c>
      <c r="V196">
        <v>2061</v>
      </c>
      <c r="W196">
        <v>3061</v>
      </c>
      <c r="X196" t="s">
        <v>97</v>
      </c>
      <c r="Y196" t="s">
        <v>26</v>
      </c>
      <c r="Z196">
        <v>35</v>
      </c>
    </row>
    <row r="197" spans="6:26">
      <c r="F197">
        <v>1156</v>
      </c>
      <c r="G197" t="s">
        <v>20</v>
      </c>
      <c r="H197" t="str">
        <f t="shared" si="19"/>
        <v>Mountain Bikes</v>
      </c>
      <c r="I197" t="s">
        <v>21</v>
      </c>
      <c r="J197" t="s">
        <v>22</v>
      </c>
      <c r="K197" s="15">
        <v>44986</v>
      </c>
      <c r="L197">
        <f t="shared" si="24"/>
        <v>3</v>
      </c>
      <c r="M197">
        <f t="shared" si="21"/>
        <v>2023</v>
      </c>
      <c r="N197" s="16">
        <v>840</v>
      </c>
      <c r="O197" s="16">
        <v>1200</v>
      </c>
      <c r="P197">
        <v>2</v>
      </c>
      <c r="Q197" s="16">
        <f t="shared" si="22"/>
        <v>2400</v>
      </c>
      <c r="R197" s="1">
        <f t="shared" si="23"/>
        <v>120</v>
      </c>
      <c r="S197" s="16">
        <f t="shared" si="20"/>
        <v>2520</v>
      </c>
      <c r="T197" t="s">
        <v>23</v>
      </c>
      <c r="U197" t="s">
        <v>24</v>
      </c>
      <c r="V197">
        <v>2001</v>
      </c>
      <c r="W197">
        <v>3001</v>
      </c>
      <c r="X197" t="s">
        <v>25</v>
      </c>
      <c r="Y197" t="s">
        <v>26</v>
      </c>
      <c r="Z197">
        <v>25</v>
      </c>
    </row>
    <row r="198" spans="6:26">
      <c r="F198">
        <v>1002</v>
      </c>
      <c r="G198" t="s">
        <v>20</v>
      </c>
      <c r="H198" t="str">
        <f t="shared" si="19"/>
        <v>Mountain Bikes</v>
      </c>
      <c r="I198" t="s">
        <v>21</v>
      </c>
      <c r="J198" t="s">
        <v>27</v>
      </c>
      <c r="K198" s="15">
        <v>44987</v>
      </c>
      <c r="L198">
        <f t="shared" si="24"/>
        <v>3</v>
      </c>
      <c r="M198">
        <f t="shared" si="21"/>
        <v>2023</v>
      </c>
      <c r="N198" s="16">
        <v>1050</v>
      </c>
      <c r="O198" s="16">
        <v>1500</v>
      </c>
      <c r="P198">
        <v>1</v>
      </c>
      <c r="Q198" s="16">
        <f t="shared" si="22"/>
        <v>1500</v>
      </c>
      <c r="R198" s="1">
        <f t="shared" si="23"/>
        <v>0</v>
      </c>
      <c r="S198" s="16">
        <f t="shared" si="20"/>
        <v>1500</v>
      </c>
      <c r="T198" t="s">
        <v>28</v>
      </c>
      <c r="U198" t="s">
        <v>29</v>
      </c>
      <c r="V198">
        <v>2002</v>
      </c>
      <c r="W198">
        <v>3002</v>
      </c>
      <c r="X198" t="s">
        <v>30</v>
      </c>
      <c r="Y198" t="s">
        <v>31</v>
      </c>
      <c r="Z198">
        <v>22</v>
      </c>
    </row>
    <row r="199" spans="6:26">
      <c r="F199">
        <v>1026</v>
      </c>
      <c r="G199" t="s">
        <v>94</v>
      </c>
      <c r="H199" t="str">
        <f t="shared" si="19"/>
        <v>E-Bikes</v>
      </c>
      <c r="I199" t="s">
        <v>95</v>
      </c>
      <c r="J199" t="s">
        <v>98</v>
      </c>
      <c r="K199" s="15">
        <v>44987</v>
      </c>
      <c r="L199">
        <f t="shared" si="24"/>
        <v>3</v>
      </c>
      <c r="M199">
        <f t="shared" si="21"/>
        <v>2023</v>
      </c>
      <c r="N199" s="16">
        <v>1825</v>
      </c>
      <c r="O199" s="16">
        <v>2500</v>
      </c>
      <c r="P199">
        <v>1</v>
      </c>
      <c r="Q199" s="16">
        <f t="shared" si="22"/>
        <v>2500</v>
      </c>
      <c r="R199" s="1">
        <f t="shared" si="23"/>
        <v>125</v>
      </c>
      <c r="S199" s="16">
        <f t="shared" si="20"/>
        <v>2625</v>
      </c>
      <c r="T199" t="s">
        <v>28</v>
      </c>
      <c r="U199" t="s">
        <v>29</v>
      </c>
      <c r="V199">
        <v>2062</v>
      </c>
      <c r="W199">
        <v>3062</v>
      </c>
      <c r="X199" t="s">
        <v>99</v>
      </c>
      <c r="Y199" t="s">
        <v>31</v>
      </c>
      <c r="Z199">
        <v>33</v>
      </c>
    </row>
    <row r="200" spans="6:26">
      <c r="F200">
        <v>1157</v>
      </c>
      <c r="G200" t="s">
        <v>20</v>
      </c>
      <c r="H200" t="str">
        <f t="shared" si="19"/>
        <v>Mountain Bikes</v>
      </c>
      <c r="I200" t="s">
        <v>21</v>
      </c>
      <c r="J200" t="s">
        <v>27</v>
      </c>
      <c r="K200" s="15">
        <v>44987</v>
      </c>
      <c r="L200">
        <f t="shared" si="24"/>
        <v>3</v>
      </c>
      <c r="M200">
        <f t="shared" si="21"/>
        <v>2023</v>
      </c>
      <c r="N200" s="16">
        <v>1050</v>
      </c>
      <c r="O200" s="16">
        <v>1500</v>
      </c>
      <c r="P200">
        <v>1</v>
      </c>
      <c r="Q200" s="16">
        <f t="shared" si="22"/>
        <v>1500</v>
      </c>
      <c r="R200" s="1">
        <f t="shared" si="23"/>
        <v>0</v>
      </c>
      <c r="S200" s="16">
        <f t="shared" si="20"/>
        <v>1500</v>
      </c>
      <c r="T200" t="s">
        <v>28</v>
      </c>
      <c r="U200" t="s">
        <v>29</v>
      </c>
      <c r="V200">
        <v>2002</v>
      </c>
      <c r="W200">
        <v>3002</v>
      </c>
      <c r="X200" t="s">
        <v>30</v>
      </c>
      <c r="Y200" t="s">
        <v>31</v>
      </c>
      <c r="Z200">
        <v>22</v>
      </c>
    </row>
    <row r="201" spans="6:26">
      <c r="F201">
        <v>1003</v>
      </c>
      <c r="G201" t="s">
        <v>32</v>
      </c>
      <c r="H201" t="str">
        <f t="shared" si="19"/>
        <v>Road Bikes</v>
      </c>
      <c r="I201" t="s">
        <v>33</v>
      </c>
      <c r="J201" t="s">
        <v>34</v>
      </c>
      <c r="K201" s="15">
        <v>44988</v>
      </c>
      <c r="L201">
        <f t="shared" si="24"/>
        <v>3</v>
      </c>
      <c r="M201">
        <f t="shared" si="21"/>
        <v>2023</v>
      </c>
      <c r="N201" s="16">
        <v>1260</v>
      </c>
      <c r="O201" s="16">
        <v>1800</v>
      </c>
      <c r="P201">
        <v>3</v>
      </c>
      <c r="Q201" s="16">
        <f t="shared" si="22"/>
        <v>5400</v>
      </c>
      <c r="R201" s="1">
        <f t="shared" si="23"/>
        <v>270</v>
      </c>
      <c r="S201" s="16">
        <f t="shared" si="20"/>
        <v>5670</v>
      </c>
      <c r="T201" t="s">
        <v>23</v>
      </c>
      <c r="U201" t="s">
        <v>35</v>
      </c>
      <c r="V201">
        <v>2003</v>
      </c>
      <c r="W201">
        <v>3003</v>
      </c>
      <c r="X201" t="s">
        <v>36</v>
      </c>
      <c r="Y201" t="s">
        <v>26</v>
      </c>
      <c r="Z201">
        <v>18</v>
      </c>
    </row>
    <row r="202" spans="6:26">
      <c r="F202">
        <v>1027</v>
      </c>
      <c r="G202" t="s">
        <v>32</v>
      </c>
      <c r="H202" t="str">
        <f t="shared" si="19"/>
        <v>Road Bikes</v>
      </c>
      <c r="I202" t="s">
        <v>100</v>
      </c>
      <c r="J202" t="s">
        <v>101</v>
      </c>
      <c r="K202" s="15">
        <v>44988</v>
      </c>
      <c r="L202">
        <f t="shared" si="24"/>
        <v>3</v>
      </c>
      <c r="M202">
        <f t="shared" si="21"/>
        <v>2023</v>
      </c>
      <c r="N202" s="16">
        <v>1105</v>
      </c>
      <c r="O202" s="16">
        <v>1700</v>
      </c>
      <c r="P202">
        <v>3</v>
      </c>
      <c r="Q202" s="16">
        <f t="shared" si="22"/>
        <v>5100</v>
      </c>
      <c r="R202" s="1">
        <f t="shared" si="23"/>
        <v>255</v>
      </c>
      <c r="S202" s="16">
        <f t="shared" si="20"/>
        <v>5355</v>
      </c>
      <c r="T202" t="s">
        <v>23</v>
      </c>
      <c r="U202" t="s">
        <v>35</v>
      </c>
      <c r="V202">
        <v>2063</v>
      </c>
      <c r="W202">
        <v>3063</v>
      </c>
      <c r="X202" t="s">
        <v>102</v>
      </c>
      <c r="Y202" t="s">
        <v>26</v>
      </c>
      <c r="Z202">
        <v>22</v>
      </c>
    </row>
    <row r="203" spans="6:26">
      <c r="F203">
        <v>1158</v>
      </c>
      <c r="G203" t="s">
        <v>32</v>
      </c>
      <c r="H203" t="str">
        <f t="shared" si="19"/>
        <v>Road Bikes</v>
      </c>
      <c r="I203" t="s">
        <v>33</v>
      </c>
      <c r="J203" t="s">
        <v>34</v>
      </c>
      <c r="K203" s="15">
        <v>44988</v>
      </c>
      <c r="L203">
        <f t="shared" si="24"/>
        <v>3</v>
      </c>
      <c r="M203">
        <f t="shared" si="21"/>
        <v>2023</v>
      </c>
      <c r="N203" s="16">
        <v>1260</v>
      </c>
      <c r="O203" s="16">
        <v>1800</v>
      </c>
      <c r="P203">
        <v>3</v>
      </c>
      <c r="Q203" s="16">
        <f t="shared" si="22"/>
        <v>5400</v>
      </c>
      <c r="R203" s="1">
        <f t="shared" si="23"/>
        <v>270</v>
      </c>
      <c r="S203" s="16">
        <f t="shared" si="20"/>
        <v>5670</v>
      </c>
      <c r="T203" t="s">
        <v>23</v>
      </c>
      <c r="U203" t="s">
        <v>35</v>
      </c>
      <c r="V203">
        <v>2003</v>
      </c>
      <c r="W203">
        <v>3003</v>
      </c>
      <c r="X203" t="s">
        <v>36</v>
      </c>
      <c r="Y203" t="s">
        <v>26</v>
      </c>
      <c r="Z203">
        <v>18</v>
      </c>
    </row>
    <row r="204" spans="6:26">
      <c r="F204">
        <v>1004</v>
      </c>
      <c r="G204" t="s">
        <v>32</v>
      </c>
      <c r="H204" t="str">
        <f t="shared" si="19"/>
        <v>Road Bikes</v>
      </c>
      <c r="I204" t="s">
        <v>33</v>
      </c>
      <c r="J204" t="s">
        <v>38</v>
      </c>
      <c r="K204" s="15">
        <v>44989</v>
      </c>
      <c r="L204">
        <f t="shared" si="24"/>
        <v>3</v>
      </c>
      <c r="M204">
        <f t="shared" si="21"/>
        <v>2023</v>
      </c>
      <c r="N204" s="16">
        <v>1470</v>
      </c>
      <c r="O204" s="16">
        <v>2100</v>
      </c>
      <c r="P204">
        <v>1</v>
      </c>
      <c r="Q204" s="16">
        <f t="shared" si="22"/>
        <v>2100</v>
      </c>
      <c r="R204" s="1">
        <f t="shared" si="23"/>
        <v>105</v>
      </c>
      <c r="S204" s="16">
        <f t="shared" si="20"/>
        <v>2205</v>
      </c>
      <c r="T204" t="s">
        <v>23</v>
      </c>
      <c r="U204" t="s">
        <v>24</v>
      </c>
      <c r="V204">
        <v>2004</v>
      </c>
      <c r="W204">
        <v>3004</v>
      </c>
      <c r="X204" t="s">
        <v>39</v>
      </c>
      <c r="Y204" t="s">
        <v>31</v>
      </c>
      <c r="Z204">
        <v>16</v>
      </c>
    </row>
    <row r="205" spans="6:26">
      <c r="F205">
        <v>1028</v>
      </c>
      <c r="G205" t="s">
        <v>32</v>
      </c>
      <c r="H205" t="str">
        <f t="shared" si="19"/>
        <v>Road Bikes</v>
      </c>
      <c r="I205" t="s">
        <v>100</v>
      </c>
      <c r="J205" t="s">
        <v>103</v>
      </c>
      <c r="K205" s="15">
        <v>44989</v>
      </c>
      <c r="L205">
        <f t="shared" si="24"/>
        <v>3</v>
      </c>
      <c r="M205">
        <f t="shared" si="21"/>
        <v>2023</v>
      </c>
      <c r="N205" s="16">
        <v>1365</v>
      </c>
      <c r="O205" s="16">
        <v>2100</v>
      </c>
      <c r="P205">
        <v>1</v>
      </c>
      <c r="Q205" s="16">
        <f t="shared" si="22"/>
        <v>2100</v>
      </c>
      <c r="R205" s="1">
        <f t="shared" si="23"/>
        <v>105</v>
      </c>
      <c r="S205" s="16">
        <f t="shared" si="20"/>
        <v>2205</v>
      </c>
      <c r="T205" t="s">
        <v>23</v>
      </c>
      <c r="U205" t="s">
        <v>24</v>
      </c>
      <c r="V205">
        <v>2064</v>
      </c>
      <c r="W205">
        <v>3064</v>
      </c>
      <c r="X205" t="s">
        <v>104</v>
      </c>
      <c r="Y205" t="s">
        <v>31</v>
      </c>
      <c r="Z205">
        <v>20</v>
      </c>
    </row>
    <row r="206" spans="6:26">
      <c r="F206">
        <v>1159</v>
      </c>
      <c r="G206" t="s">
        <v>32</v>
      </c>
      <c r="H206" t="str">
        <f t="shared" si="19"/>
        <v>Road Bikes</v>
      </c>
      <c r="I206" t="s">
        <v>33</v>
      </c>
      <c r="J206" t="s">
        <v>38</v>
      </c>
      <c r="K206" s="15">
        <v>44989</v>
      </c>
      <c r="L206">
        <f t="shared" si="24"/>
        <v>3</v>
      </c>
      <c r="M206">
        <f t="shared" si="21"/>
        <v>2023</v>
      </c>
      <c r="N206" s="16">
        <v>1470</v>
      </c>
      <c r="O206" s="16">
        <v>2100</v>
      </c>
      <c r="P206">
        <v>1</v>
      </c>
      <c r="Q206" s="16">
        <f t="shared" si="22"/>
        <v>2100</v>
      </c>
      <c r="R206" s="1">
        <f t="shared" si="23"/>
        <v>105</v>
      </c>
      <c r="S206" s="16">
        <f t="shared" si="20"/>
        <v>2205</v>
      </c>
      <c r="T206" t="s">
        <v>23</v>
      </c>
      <c r="U206" t="s">
        <v>24</v>
      </c>
      <c r="V206">
        <v>2004</v>
      </c>
      <c r="W206">
        <v>3004</v>
      </c>
      <c r="X206" t="s">
        <v>39</v>
      </c>
      <c r="Y206" t="s">
        <v>31</v>
      </c>
      <c r="Z206">
        <v>16</v>
      </c>
    </row>
    <row r="207" spans="6:26">
      <c r="F207">
        <v>1005</v>
      </c>
      <c r="G207" t="s">
        <v>40</v>
      </c>
      <c r="H207" t="str">
        <f t="shared" si="19"/>
        <v>Touring Bikes</v>
      </c>
      <c r="I207" t="s">
        <v>41</v>
      </c>
      <c r="J207" t="s">
        <v>42</v>
      </c>
      <c r="K207" s="15">
        <v>44990</v>
      </c>
      <c r="L207">
        <f t="shared" si="24"/>
        <v>3</v>
      </c>
      <c r="M207">
        <f t="shared" si="21"/>
        <v>2023</v>
      </c>
      <c r="N207" s="16">
        <v>897</v>
      </c>
      <c r="O207" s="16">
        <v>1300</v>
      </c>
      <c r="P207">
        <v>2</v>
      </c>
      <c r="Q207" s="16">
        <f t="shared" si="22"/>
        <v>2600</v>
      </c>
      <c r="R207" s="1">
        <f t="shared" si="23"/>
        <v>130</v>
      </c>
      <c r="S207" s="16">
        <f t="shared" si="20"/>
        <v>2730</v>
      </c>
      <c r="T207" t="s">
        <v>28</v>
      </c>
      <c r="U207" t="s">
        <v>29</v>
      </c>
      <c r="V207">
        <v>2005</v>
      </c>
      <c r="W207">
        <v>3005</v>
      </c>
      <c r="X207" t="s">
        <v>43</v>
      </c>
      <c r="Y207" t="s">
        <v>26</v>
      </c>
      <c r="Z207">
        <v>27</v>
      </c>
    </row>
    <row r="208" spans="6:26">
      <c r="F208">
        <v>1029</v>
      </c>
      <c r="G208" t="s">
        <v>40</v>
      </c>
      <c r="H208" t="str">
        <f t="shared" si="19"/>
        <v>Touring Bikes</v>
      </c>
      <c r="I208" t="s">
        <v>105</v>
      </c>
      <c r="J208" t="s">
        <v>106</v>
      </c>
      <c r="K208" s="15">
        <v>44990</v>
      </c>
      <c r="L208">
        <f t="shared" si="24"/>
        <v>3</v>
      </c>
      <c r="M208">
        <f t="shared" si="21"/>
        <v>2023</v>
      </c>
      <c r="N208" s="16">
        <v>1035</v>
      </c>
      <c r="O208" s="16">
        <v>1500</v>
      </c>
      <c r="P208">
        <v>2</v>
      </c>
      <c r="Q208" s="16">
        <f t="shared" si="22"/>
        <v>3000</v>
      </c>
      <c r="R208" s="1">
        <f t="shared" si="23"/>
        <v>150</v>
      </c>
      <c r="S208" s="16">
        <f t="shared" si="20"/>
        <v>3150</v>
      </c>
      <c r="T208" t="s">
        <v>28</v>
      </c>
      <c r="U208" t="s">
        <v>29</v>
      </c>
      <c r="V208">
        <v>2065</v>
      </c>
      <c r="W208">
        <v>3065</v>
      </c>
      <c r="X208" t="s">
        <v>107</v>
      </c>
      <c r="Y208" t="s">
        <v>26</v>
      </c>
      <c r="Z208">
        <v>30</v>
      </c>
    </row>
    <row r="209" spans="6:26">
      <c r="F209">
        <v>1160</v>
      </c>
      <c r="G209" t="s">
        <v>40</v>
      </c>
      <c r="H209" t="str">
        <f t="shared" si="19"/>
        <v>Touring Bikes</v>
      </c>
      <c r="I209" t="s">
        <v>41</v>
      </c>
      <c r="J209" t="s">
        <v>42</v>
      </c>
      <c r="K209" s="15">
        <v>44990</v>
      </c>
      <c r="L209">
        <f t="shared" si="24"/>
        <v>3</v>
      </c>
      <c r="M209">
        <f t="shared" si="21"/>
        <v>2023</v>
      </c>
      <c r="N209" s="16">
        <v>897</v>
      </c>
      <c r="O209" s="16">
        <v>1300</v>
      </c>
      <c r="P209">
        <v>2</v>
      </c>
      <c r="Q209" s="16">
        <f t="shared" si="22"/>
        <v>2600</v>
      </c>
      <c r="R209" s="1">
        <f t="shared" si="23"/>
        <v>130</v>
      </c>
      <c r="S209" s="16">
        <f t="shared" si="20"/>
        <v>2730</v>
      </c>
      <c r="T209" t="s">
        <v>28</v>
      </c>
      <c r="U209" t="s">
        <v>29</v>
      </c>
      <c r="V209">
        <v>2005</v>
      </c>
      <c r="W209">
        <v>3005</v>
      </c>
      <c r="X209" t="s">
        <v>43</v>
      </c>
      <c r="Y209" t="s">
        <v>26</v>
      </c>
      <c r="Z209">
        <v>27</v>
      </c>
    </row>
    <row r="210" spans="6:26">
      <c r="F210">
        <v>1006</v>
      </c>
      <c r="G210" t="s">
        <v>40</v>
      </c>
      <c r="H210" t="str">
        <f t="shared" si="19"/>
        <v>Touring Bikes</v>
      </c>
      <c r="I210" t="s">
        <v>41</v>
      </c>
      <c r="J210" t="s">
        <v>44</v>
      </c>
      <c r="K210" s="15">
        <v>44991</v>
      </c>
      <c r="L210">
        <f t="shared" si="24"/>
        <v>3</v>
      </c>
      <c r="M210">
        <f t="shared" si="21"/>
        <v>2023</v>
      </c>
      <c r="N210" s="16">
        <v>1104</v>
      </c>
      <c r="O210" s="16">
        <v>1600</v>
      </c>
      <c r="P210">
        <v>1</v>
      </c>
      <c r="Q210" s="16">
        <f t="shared" si="22"/>
        <v>1600</v>
      </c>
      <c r="R210" s="1">
        <f t="shared" si="23"/>
        <v>0</v>
      </c>
      <c r="S210" s="16">
        <f t="shared" si="20"/>
        <v>1600</v>
      </c>
      <c r="T210" t="s">
        <v>23</v>
      </c>
      <c r="U210" t="s">
        <v>24</v>
      </c>
      <c r="V210">
        <v>2006</v>
      </c>
      <c r="W210">
        <v>3006</v>
      </c>
      <c r="X210" t="s">
        <v>45</v>
      </c>
      <c r="Y210" t="s">
        <v>31</v>
      </c>
      <c r="Z210">
        <v>24</v>
      </c>
    </row>
    <row r="211" spans="6:26">
      <c r="F211">
        <v>1030</v>
      </c>
      <c r="G211" t="s">
        <v>40</v>
      </c>
      <c r="H211" t="str">
        <f t="shared" si="19"/>
        <v>Touring Bikes</v>
      </c>
      <c r="I211" t="s">
        <v>105</v>
      </c>
      <c r="J211" t="s">
        <v>108</v>
      </c>
      <c r="K211" s="15">
        <v>44991</v>
      </c>
      <c r="L211">
        <f t="shared" si="24"/>
        <v>3</v>
      </c>
      <c r="M211">
        <f t="shared" si="21"/>
        <v>2023</v>
      </c>
      <c r="N211" s="16">
        <v>1242</v>
      </c>
      <c r="O211" s="16">
        <v>1800</v>
      </c>
      <c r="P211">
        <v>1</v>
      </c>
      <c r="Q211" s="16">
        <f t="shared" si="22"/>
        <v>1800</v>
      </c>
      <c r="R211" s="1">
        <f t="shared" si="23"/>
        <v>0</v>
      </c>
      <c r="S211" s="16">
        <f t="shared" si="20"/>
        <v>1800</v>
      </c>
      <c r="T211" t="s">
        <v>23</v>
      </c>
      <c r="U211" t="s">
        <v>24</v>
      </c>
      <c r="V211">
        <v>2066</v>
      </c>
      <c r="W211">
        <v>3066</v>
      </c>
      <c r="X211" t="s">
        <v>109</v>
      </c>
      <c r="Y211" t="s">
        <v>31</v>
      </c>
      <c r="Z211">
        <v>28</v>
      </c>
    </row>
    <row r="212" spans="6:26">
      <c r="F212">
        <v>1161</v>
      </c>
      <c r="G212" t="s">
        <v>40</v>
      </c>
      <c r="H212" t="str">
        <f t="shared" si="19"/>
        <v>Touring Bikes</v>
      </c>
      <c r="I212" t="s">
        <v>41</v>
      </c>
      <c r="J212" t="s">
        <v>44</v>
      </c>
      <c r="K212" s="15">
        <v>44991</v>
      </c>
      <c r="L212">
        <f t="shared" si="24"/>
        <v>3</v>
      </c>
      <c r="M212">
        <f t="shared" si="21"/>
        <v>2023</v>
      </c>
      <c r="N212" s="16">
        <v>1104</v>
      </c>
      <c r="O212" s="16">
        <v>1600</v>
      </c>
      <c r="P212">
        <v>1</v>
      </c>
      <c r="Q212" s="16">
        <f t="shared" si="22"/>
        <v>1600</v>
      </c>
      <c r="R212" s="1">
        <f t="shared" si="23"/>
        <v>0</v>
      </c>
      <c r="S212" s="16">
        <f t="shared" si="20"/>
        <v>1600</v>
      </c>
      <c r="T212" t="s">
        <v>23</v>
      </c>
      <c r="U212" t="s">
        <v>24</v>
      </c>
      <c r="V212">
        <v>2006</v>
      </c>
      <c r="W212">
        <v>3006</v>
      </c>
      <c r="X212" t="s">
        <v>45</v>
      </c>
      <c r="Y212" t="s">
        <v>31</v>
      </c>
      <c r="Z212">
        <v>24</v>
      </c>
    </row>
    <row r="213" spans="6:26">
      <c r="F213">
        <v>1007</v>
      </c>
      <c r="G213" t="s">
        <v>20</v>
      </c>
      <c r="H213" t="str">
        <f t="shared" si="19"/>
        <v>Mountain Bikes</v>
      </c>
      <c r="I213" t="s">
        <v>46</v>
      </c>
      <c r="J213" t="s">
        <v>47</v>
      </c>
      <c r="K213" s="15">
        <v>44992</v>
      </c>
      <c r="L213">
        <f t="shared" si="24"/>
        <v>3</v>
      </c>
      <c r="M213">
        <f t="shared" si="21"/>
        <v>2023</v>
      </c>
      <c r="N213" s="16">
        <v>1496</v>
      </c>
      <c r="O213" s="16">
        <v>2200</v>
      </c>
      <c r="P213">
        <v>2</v>
      </c>
      <c r="Q213" s="16">
        <f t="shared" si="22"/>
        <v>4400</v>
      </c>
      <c r="R213" s="1">
        <f t="shared" si="23"/>
        <v>220</v>
      </c>
      <c r="S213" s="16">
        <f t="shared" si="20"/>
        <v>4620</v>
      </c>
      <c r="T213" t="s">
        <v>28</v>
      </c>
      <c r="U213" t="s">
        <v>24</v>
      </c>
      <c r="V213">
        <v>2007</v>
      </c>
      <c r="W213">
        <v>3007</v>
      </c>
      <c r="X213" t="s">
        <v>48</v>
      </c>
      <c r="Y213" t="s">
        <v>26</v>
      </c>
      <c r="Z213">
        <v>29</v>
      </c>
    </row>
    <row r="214" spans="6:26">
      <c r="F214">
        <v>1031</v>
      </c>
      <c r="G214" t="s">
        <v>94</v>
      </c>
      <c r="H214" t="str">
        <f t="shared" si="19"/>
        <v>E-Bikes</v>
      </c>
      <c r="I214" t="s">
        <v>110</v>
      </c>
      <c r="J214" t="s">
        <v>111</v>
      </c>
      <c r="K214" s="15">
        <v>44992</v>
      </c>
      <c r="L214">
        <f t="shared" si="24"/>
        <v>3</v>
      </c>
      <c r="M214">
        <f t="shared" si="21"/>
        <v>2023</v>
      </c>
      <c r="N214" s="16">
        <v>2080</v>
      </c>
      <c r="O214" s="16">
        <v>3200</v>
      </c>
      <c r="P214">
        <v>2</v>
      </c>
      <c r="Q214" s="16">
        <f t="shared" si="22"/>
        <v>6400</v>
      </c>
      <c r="R214" s="1">
        <f t="shared" si="23"/>
        <v>320</v>
      </c>
      <c r="S214" s="16">
        <f t="shared" si="20"/>
        <v>6720</v>
      </c>
      <c r="T214" t="s">
        <v>28</v>
      </c>
      <c r="U214" t="s">
        <v>24</v>
      </c>
      <c r="V214">
        <v>2067</v>
      </c>
      <c r="W214">
        <v>3067</v>
      </c>
      <c r="X214" t="s">
        <v>91</v>
      </c>
      <c r="Y214" t="s">
        <v>26</v>
      </c>
      <c r="Z214">
        <v>42</v>
      </c>
    </row>
    <row r="215" spans="6:26">
      <c r="F215">
        <v>1162</v>
      </c>
      <c r="G215" t="s">
        <v>20</v>
      </c>
      <c r="H215" t="str">
        <f t="shared" si="19"/>
        <v>Mountain Bikes</v>
      </c>
      <c r="I215" t="s">
        <v>46</v>
      </c>
      <c r="J215" t="s">
        <v>47</v>
      </c>
      <c r="K215" s="15">
        <v>44992</v>
      </c>
      <c r="L215">
        <f t="shared" si="24"/>
        <v>3</v>
      </c>
      <c r="M215">
        <f t="shared" si="21"/>
        <v>2023</v>
      </c>
      <c r="N215" s="16">
        <v>1496</v>
      </c>
      <c r="O215" s="16">
        <v>2200</v>
      </c>
      <c r="P215">
        <v>2</v>
      </c>
      <c r="Q215" s="16">
        <f t="shared" si="22"/>
        <v>4400</v>
      </c>
      <c r="R215" s="1">
        <f t="shared" si="23"/>
        <v>220</v>
      </c>
      <c r="S215" s="16">
        <f t="shared" si="20"/>
        <v>4620</v>
      </c>
      <c r="T215" t="s">
        <v>28</v>
      </c>
      <c r="U215" t="s">
        <v>24</v>
      </c>
      <c r="V215">
        <v>2007</v>
      </c>
      <c r="W215">
        <v>3007</v>
      </c>
      <c r="X215" t="s">
        <v>48</v>
      </c>
      <c r="Y215" t="s">
        <v>26</v>
      </c>
      <c r="Z215">
        <v>29</v>
      </c>
    </row>
    <row r="216" spans="6:26">
      <c r="F216">
        <v>1008</v>
      </c>
      <c r="G216" t="s">
        <v>20</v>
      </c>
      <c r="H216" t="str">
        <f t="shared" si="19"/>
        <v>Mountain Bikes</v>
      </c>
      <c r="I216" t="s">
        <v>46</v>
      </c>
      <c r="J216" t="s">
        <v>49</v>
      </c>
      <c r="K216" s="15">
        <v>44993</v>
      </c>
      <c r="L216">
        <f t="shared" si="24"/>
        <v>3</v>
      </c>
      <c r="M216">
        <f t="shared" si="21"/>
        <v>2023</v>
      </c>
      <c r="N216" s="16">
        <v>1700</v>
      </c>
      <c r="O216" s="16">
        <v>2500</v>
      </c>
      <c r="P216">
        <v>1</v>
      </c>
      <c r="Q216" s="16">
        <f t="shared" si="22"/>
        <v>2500</v>
      </c>
      <c r="R216" s="1">
        <f t="shared" si="23"/>
        <v>125</v>
      </c>
      <c r="S216" s="16">
        <f t="shared" si="20"/>
        <v>2625</v>
      </c>
      <c r="T216" t="s">
        <v>23</v>
      </c>
      <c r="U216" t="s">
        <v>29</v>
      </c>
      <c r="V216">
        <v>2008</v>
      </c>
      <c r="W216">
        <v>3008</v>
      </c>
      <c r="X216" t="s">
        <v>50</v>
      </c>
      <c r="Y216" t="s">
        <v>31</v>
      </c>
      <c r="Z216">
        <v>27</v>
      </c>
    </row>
    <row r="217" spans="6:26">
      <c r="F217">
        <v>1032</v>
      </c>
      <c r="G217" t="s">
        <v>94</v>
      </c>
      <c r="H217" t="str">
        <f t="shared" si="19"/>
        <v>E-Bikes</v>
      </c>
      <c r="I217" t="s">
        <v>110</v>
      </c>
      <c r="J217" t="s">
        <v>112</v>
      </c>
      <c r="K217" s="15">
        <v>44993</v>
      </c>
      <c r="L217">
        <f t="shared" si="24"/>
        <v>3</v>
      </c>
      <c r="M217">
        <f t="shared" si="21"/>
        <v>2023</v>
      </c>
      <c r="N217" s="16">
        <v>2405</v>
      </c>
      <c r="O217" s="16">
        <v>3700</v>
      </c>
      <c r="P217">
        <v>1</v>
      </c>
      <c r="Q217" s="16">
        <f t="shared" si="22"/>
        <v>3700</v>
      </c>
      <c r="R217" s="1">
        <f t="shared" si="23"/>
        <v>185</v>
      </c>
      <c r="S217" s="16">
        <f t="shared" si="20"/>
        <v>3885</v>
      </c>
      <c r="T217" t="s">
        <v>23</v>
      </c>
      <c r="U217" t="s">
        <v>29</v>
      </c>
      <c r="V217">
        <v>2068</v>
      </c>
      <c r="W217">
        <v>3068</v>
      </c>
      <c r="X217" t="s">
        <v>93</v>
      </c>
      <c r="Y217" t="s">
        <v>31</v>
      </c>
      <c r="Z217">
        <v>40</v>
      </c>
    </row>
    <row r="218" spans="6:26">
      <c r="F218">
        <v>1163</v>
      </c>
      <c r="G218" t="s">
        <v>20</v>
      </c>
      <c r="H218" t="str">
        <f t="shared" si="19"/>
        <v>Mountain Bikes</v>
      </c>
      <c r="I218" t="s">
        <v>46</v>
      </c>
      <c r="J218" t="s">
        <v>49</v>
      </c>
      <c r="K218" s="15">
        <v>44993</v>
      </c>
      <c r="L218">
        <f t="shared" si="24"/>
        <v>3</v>
      </c>
      <c r="M218">
        <f t="shared" si="21"/>
        <v>2023</v>
      </c>
      <c r="N218" s="16">
        <v>1700</v>
      </c>
      <c r="O218" s="16">
        <v>2500</v>
      </c>
      <c r="P218">
        <v>1</v>
      </c>
      <c r="Q218" s="16">
        <f t="shared" si="22"/>
        <v>2500</v>
      </c>
      <c r="R218" s="1">
        <f t="shared" si="23"/>
        <v>125</v>
      </c>
      <c r="S218" s="16">
        <f t="shared" si="20"/>
        <v>2625</v>
      </c>
      <c r="T218" t="s">
        <v>23</v>
      </c>
      <c r="U218" t="s">
        <v>29</v>
      </c>
      <c r="V218">
        <v>2008</v>
      </c>
      <c r="W218">
        <v>3008</v>
      </c>
      <c r="X218" t="s">
        <v>50</v>
      </c>
      <c r="Y218" t="s">
        <v>31</v>
      </c>
      <c r="Z218">
        <v>27</v>
      </c>
    </row>
    <row r="219" spans="6:26">
      <c r="F219">
        <v>1017</v>
      </c>
      <c r="G219" t="s">
        <v>20</v>
      </c>
      <c r="H219" t="str">
        <f t="shared" si="19"/>
        <v>Mountain Bikes</v>
      </c>
      <c r="I219" t="s">
        <v>74</v>
      </c>
      <c r="J219" t="s">
        <v>75</v>
      </c>
      <c r="K219" s="15">
        <v>44996</v>
      </c>
      <c r="L219">
        <f t="shared" si="24"/>
        <v>3</v>
      </c>
      <c r="M219">
        <f t="shared" si="21"/>
        <v>2023</v>
      </c>
      <c r="N219" s="16">
        <v>780</v>
      </c>
      <c r="O219" s="16">
        <v>1300</v>
      </c>
      <c r="P219">
        <v>2</v>
      </c>
      <c r="Q219" s="16">
        <f t="shared" si="22"/>
        <v>2600</v>
      </c>
      <c r="R219" s="1">
        <f t="shared" si="23"/>
        <v>130</v>
      </c>
      <c r="S219" s="16">
        <f t="shared" si="20"/>
        <v>2730</v>
      </c>
      <c r="T219" t="s">
        <v>23</v>
      </c>
      <c r="U219" t="s">
        <v>24</v>
      </c>
      <c r="V219">
        <v>2041</v>
      </c>
      <c r="W219">
        <v>3041</v>
      </c>
      <c r="X219" t="s">
        <v>76</v>
      </c>
      <c r="Y219" t="s">
        <v>26</v>
      </c>
      <c r="Z219">
        <v>32</v>
      </c>
    </row>
    <row r="220" spans="6:26">
      <c r="F220">
        <v>1172</v>
      </c>
      <c r="G220" t="s">
        <v>20</v>
      </c>
      <c r="H220" t="str">
        <f t="shared" si="19"/>
        <v>Mountain Bikes</v>
      </c>
      <c r="I220" t="s">
        <v>74</v>
      </c>
      <c r="J220" t="s">
        <v>75</v>
      </c>
      <c r="K220" s="15">
        <v>44996</v>
      </c>
      <c r="L220">
        <f t="shared" si="24"/>
        <v>3</v>
      </c>
      <c r="M220">
        <f t="shared" si="21"/>
        <v>2023</v>
      </c>
      <c r="N220" s="16">
        <v>780</v>
      </c>
      <c r="O220" s="16">
        <v>1300</v>
      </c>
      <c r="P220">
        <v>2</v>
      </c>
      <c r="Q220" s="16">
        <f t="shared" si="22"/>
        <v>2600</v>
      </c>
      <c r="R220" s="1">
        <f t="shared" si="23"/>
        <v>130</v>
      </c>
      <c r="S220" s="16">
        <f t="shared" si="20"/>
        <v>2730</v>
      </c>
      <c r="T220" t="s">
        <v>23</v>
      </c>
      <c r="U220" t="s">
        <v>24</v>
      </c>
      <c r="V220">
        <v>2041</v>
      </c>
      <c r="W220">
        <v>3041</v>
      </c>
      <c r="X220" t="s">
        <v>76</v>
      </c>
      <c r="Y220" t="s">
        <v>26</v>
      </c>
      <c r="Z220">
        <v>32</v>
      </c>
    </row>
    <row r="221" spans="6:26">
      <c r="F221">
        <v>1018</v>
      </c>
      <c r="G221" t="s">
        <v>20</v>
      </c>
      <c r="H221" t="str">
        <f t="shared" si="19"/>
        <v>Mountain Bikes</v>
      </c>
      <c r="I221" t="s">
        <v>74</v>
      </c>
      <c r="J221" t="s">
        <v>77</v>
      </c>
      <c r="K221" s="15">
        <v>44997</v>
      </c>
      <c r="L221">
        <f t="shared" si="24"/>
        <v>3</v>
      </c>
      <c r="M221">
        <f t="shared" si="21"/>
        <v>2023</v>
      </c>
      <c r="N221" s="16">
        <v>960</v>
      </c>
      <c r="O221" s="16">
        <v>1600</v>
      </c>
      <c r="P221">
        <v>1</v>
      </c>
      <c r="Q221" s="16">
        <f t="shared" si="22"/>
        <v>1600</v>
      </c>
      <c r="R221" s="1">
        <f t="shared" si="23"/>
        <v>0</v>
      </c>
      <c r="S221" s="16">
        <f t="shared" si="20"/>
        <v>1600</v>
      </c>
      <c r="T221" t="s">
        <v>28</v>
      </c>
      <c r="U221" t="s">
        <v>29</v>
      </c>
      <c r="V221">
        <v>2042</v>
      </c>
      <c r="W221">
        <v>3042</v>
      </c>
      <c r="X221" t="s">
        <v>78</v>
      </c>
      <c r="Y221" t="s">
        <v>31</v>
      </c>
      <c r="Z221">
        <v>29</v>
      </c>
    </row>
    <row r="222" spans="6:26">
      <c r="F222">
        <v>1173</v>
      </c>
      <c r="G222" t="s">
        <v>20</v>
      </c>
      <c r="H222" t="str">
        <f t="shared" si="19"/>
        <v>Mountain Bikes</v>
      </c>
      <c r="I222" t="s">
        <v>74</v>
      </c>
      <c r="J222" t="s">
        <v>77</v>
      </c>
      <c r="K222" s="15">
        <v>44997</v>
      </c>
      <c r="L222">
        <f t="shared" si="24"/>
        <v>3</v>
      </c>
      <c r="M222">
        <f t="shared" si="21"/>
        <v>2023</v>
      </c>
      <c r="N222" s="16">
        <v>960</v>
      </c>
      <c r="O222" s="16">
        <v>1600</v>
      </c>
      <c r="P222">
        <v>1</v>
      </c>
      <c r="Q222" s="16">
        <f t="shared" si="22"/>
        <v>1600</v>
      </c>
      <c r="R222" s="1">
        <f t="shared" si="23"/>
        <v>0</v>
      </c>
      <c r="S222" s="16">
        <f t="shared" si="20"/>
        <v>1600</v>
      </c>
      <c r="T222" t="s">
        <v>28</v>
      </c>
      <c r="U222" t="s">
        <v>29</v>
      </c>
      <c r="V222">
        <v>2042</v>
      </c>
      <c r="W222">
        <v>3042</v>
      </c>
      <c r="X222" t="s">
        <v>78</v>
      </c>
      <c r="Y222" t="s">
        <v>31</v>
      </c>
      <c r="Z222">
        <v>29</v>
      </c>
    </row>
    <row r="223" spans="6:26">
      <c r="F223">
        <v>1019</v>
      </c>
      <c r="G223" t="s">
        <v>32</v>
      </c>
      <c r="H223" t="str">
        <f t="shared" si="19"/>
        <v>Road Bikes</v>
      </c>
      <c r="I223" t="s">
        <v>79</v>
      </c>
      <c r="J223" t="s">
        <v>80</v>
      </c>
      <c r="K223" s="15">
        <v>44998</v>
      </c>
      <c r="L223">
        <f t="shared" si="24"/>
        <v>3</v>
      </c>
      <c r="M223">
        <f t="shared" si="21"/>
        <v>2023</v>
      </c>
      <c r="N223" s="16">
        <v>1292</v>
      </c>
      <c r="O223" s="16">
        <v>1900</v>
      </c>
      <c r="P223">
        <v>3</v>
      </c>
      <c r="Q223" s="16">
        <f t="shared" si="22"/>
        <v>5700</v>
      </c>
      <c r="R223" s="1">
        <f t="shared" si="23"/>
        <v>285</v>
      </c>
      <c r="S223" s="16">
        <f t="shared" si="20"/>
        <v>5985</v>
      </c>
      <c r="T223" t="s">
        <v>23</v>
      </c>
      <c r="U223" t="s">
        <v>35</v>
      </c>
      <c r="V223">
        <v>2043</v>
      </c>
      <c r="W223">
        <v>3043</v>
      </c>
      <c r="X223" t="s">
        <v>81</v>
      </c>
      <c r="Y223" t="s">
        <v>26</v>
      </c>
      <c r="Z223">
        <v>21</v>
      </c>
    </row>
    <row r="224" spans="6:26">
      <c r="F224">
        <v>1174</v>
      </c>
      <c r="G224" t="s">
        <v>32</v>
      </c>
      <c r="H224" t="str">
        <f t="shared" si="19"/>
        <v>Road Bikes</v>
      </c>
      <c r="I224" t="s">
        <v>79</v>
      </c>
      <c r="J224" t="s">
        <v>80</v>
      </c>
      <c r="K224" s="15">
        <v>44998</v>
      </c>
      <c r="L224">
        <f t="shared" si="24"/>
        <v>3</v>
      </c>
      <c r="M224">
        <f t="shared" si="21"/>
        <v>2023</v>
      </c>
      <c r="N224" s="16">
        <v>1292</v>
      </c>
      <c r="O224" s="16">
        <v>1900</v>
      </c>
      <c r="P224">
        <v>3</v>
      </c>
      <c r="Q224" s="16">
        <f t="shared" si="22"/>
        <v>5700</v>
      </c>
      <c r="R224" s="1">
        <f t="shared" si="23"/>
        <v>285</v>
      </c>
      <c r="S224" s="16">
        <f t="shared" si="20"/>
        <v>5985</v>
      </c>
      <c r="T224" t="s">
        <v>23</v>
      </c>
      <c r="U224" t="s">
        <v>35</v>
      </c>
      <c r="V224">
        <v>2043</v>
      </c>
      <c r="W224">
        <v>3043</v>
      </c>
      <c r="X224" t="s">
        <v>81</v>
      </c>
      <c r="Y224" t="s">
        <v>26</v>
      </c>
      <c r="Z224">
        <v>21</v>
      </c>
    </row>
    <row r="225" spans="6:26">
      <c r="F225">
        <v>1020</v>
      </c>
      <c r="G225" t="s">
        <v>32</v>
      </c>
      <c r="H225" t="str">
        <f t="shared" si="19"/>
        <v>Road Bikes</v>
      </c>
      <c r="I225" t="s">
        <v>79</v>
      </c>
      <c r="J225" t="s">
        <v>82</v>
      </c>
      <c r="K225" s="15">
        <v>44999</v>
      </c>
      <c r="L225">
        <f t="shared" si="24"/>
        <v>3</v>
      </c>
      <c r="M225">
        <f t="shared" si="21"/>
        <v>2023</v>
      </c>
      <c r="N225" s="16">
        <v>1496</v>
      </c>
      <c r="O225" s="16">
        <v>2200</v>
      </c>
      <c r="P225">
        <v>1</v>
      </c>
      <c r="Q225" s="16">
        <f t="shared" si="22"/>
        <v>2200</v>
      </c>
      <c r="R225" s="1">
        <f t="shared" si="23"/>
        <v>110</v>
      </c>
      <c r="S225" s="16">
        <f t="shared" si="20"/>
        <v>2310</v>
      </c>
      <c r="T225" t="s">
        <v>23</v>
      </c>
      <c r="U225" t="s">
        <v>24</v>
      </c>
      <c r="V225">
        <v>2044</v>
      </c>
      <c r="W225">
        <v>3044</v>
      </c>
      <c r="X225" t="s">
        <v>83</v>
      </c>
      <c r="Y225" t="s">
        <v>31</v>
      </c>
      <c r="Z225">
        <v>19</v>
      </c>
    </row>
    <row r="226" spans="6:26">
      <c r="F226">
        <v>1175</v>
      </c>
      <c r="G226" t="s">
        <v>32</v>
      </c>
      <c r="H226" t="str">
        <f t="shared" si="19"/>
        <v>Road Bikes</v>
      </c>
      <c r="I226" t="s">
        <v>79</v>
      </c>
      <c r="J226" t="s">
        <v>82</v>
      </c>
      <c r="K226" s="15">
        <v>44999</v>
      </c>
      <c r="L226">
        <f t="shared" si="24"/>
        <v>3</v>
      </c>
      <c r="M226">
        <f t="shared" si="21"/>
        <v>2023</v>
      </c>
      <c r="N226" s="16">
        <v>1496</v>
      </c>
      <c r="O226" s="16">
        <v>2200</v>
      </c>
      <c r="P226">
        <v>1</v>
      </c>
      <c r="Q226" s="16">
        <f t="shared" si="22"/>
        <v>2200</v>
      </c>
      <c r="R226" s="1">
        <f t="shared" si="23"/>
        <v>110</v>
      </c>
      <c r="S226" s="16">
        <f t="shared" si="20"/>
        <v>2310</v>
      </c>
      <c r="T226" t="s">
        <v>23</v>
      </c>
      <c r="U226" t="s">
        <v>24</v>
      </c>
      <c r="V226">
        <v>2044</v>
      </c>
      <c r="W226">
        <v>3044</v>
      </c>
      <c r="X226" t="s">
        <v>83</v>
      </c>
      <c r="Y226" t="s">
        <v>31</v>
      </c>
      <c r="Z226">
        <v>19</v>
      </c>
    </row>
    <row r="227" spans="6:26">
      <c r="F227">
        <v>1021</v>
      </c>
      <c r="G227" t="s">
        <v>40</v>
      </c>
      <c r="H227" t="str">
        <f t="shared" si="19"/>
        <v>Touring Bikes</v>
      </c>
      <c r="I227" t="s">
        <v>84</v>
      </c>
      <c r="J227" t="s">
        <v>85</v>
      </c>
      <c r="K227" s="15">
        <v>45000</v>
      </c>
      <c r="L227">
        <f t="shared" si="24"/>
        <v>3</v>
      </c>
      <c r="M227">
        <f t="shared" si="21"/>
        <v>2023</v>
      </c>
      <c r="N227" s="16">
        <v>1340</v>
      </c>
      <c r="O227" s="16">
        <v>2000</v>
      </c>
      <c r="P227">
        <v>2</v>
      </c>
      <c r="Q227" s="16">
        <f t="shared" si="22"/>
        <v>4000</v>
      </c>
      <c r="R227" s="1">
        <f t="shared" si="23"/>
        <v>200</v>
      </c>
      <c r="S227" s="16">
        <f t="shared" si="20"/>
        <v>4200</v>
      </c>
      <c r="T227" t="s">
        <v>28</v>
      </c>
      <c r="U227" t="s">
        <v>29</v>
      </c>
      <c r="V227">
        <v>2045</v>
      </c>
      <c r="W227">
        <v>3045</v>
      </c>
      <c r="X227" t="s">
        <v>86</v>
      </c>
      <c r="Y227" t="s">
        <v>26</v>
      </c>
      <c r="Z227">
        <v>36</v>
      </c>
    </row>
    <row r="228" spans="6:26">
      <c r="F228">
        <v>1022</v>
      </c>
      <c r="G228" t="s">
        <v>40</v>
      </c>
      <c r="H228" t="str">
        <f t="shared" si="19"/>
        <v>Touring Bikes</v>
      </c>
      <c r="I228" t="s">
        <v>84</v>
      </c>
      <c r="J228" t="s">
        <v>87</v>
      </c>
      <c r="K228" s="15">
        <v>45001</v>
      </c>
      <c r="L228">
        <f t="shared" si="24"/>
        <v>3</v>
      </c>
      <c r="M228">
        <f t="shared" si="21"/>
        <v>2023</v>
      </c>
      <c r="N228" s="16">
        <v>1541</v>
      </c>
      <c r="O228" s="16">
        <v>2300</v>
      </c>
      <c r="P228">
        <v>1</v>
      </c>
      <c r="Q228" s="16">
        <f t="shared" si="22"/>
        <v>2300</v>
      </c>
      <c r="R228" s="1">
        <f t="shared" si="23"/>
        <v>115</v>
      </c>
      <c r="S228" s="16">
        <f t="shared" si="20"/>
        <v>2415</v>
      </c>
      <c r="T228" t="s">
        <v>23</v>
      </c>
      <c r="U228" t="s">
        <v>24</v>
      </c>
      <c r="V228">
        <v>2046</v>
      </c>
      <c r="W228">
        <v>3046</v>
      </c>
      <c r="X228" t="s">
        <v>88</v>
      </c>
      <c r="Y228" t="s">
        <v>31</v>
      </c>
      <c r="Z228">
        <v>34</v>
      </c>
    </row>
    <row r="229" spans="6:26">
      <c r="F229">
        <v>1023</v>
      </c>
      <c r="G229" t="s">
        <v>20</v>
      </c>
      <c r="H229" t="str">
        <f t="shared" si="19"/>
        <v>Mountain Bikes</v>
      </c>
      <c r="I229" t="s">
        <v>89</v>
      </c>
      <c r="J229" t="s">
        <v>90</v>
      </c>
      <c r="K229" s="15">
        <v>45002</v>
      </c>
      <c r="L229">
        <f t="shared" si="24"/>
        <v>3</v>
      </c>
      <c r="M229">
        <f t="shared" si="21"/>
        <v>2023</v>
      </c>
      <c r="N229" s="16">
        <v>2250</v>
      </c>
      <c r="O229" s="16">
        <v>3000</v>
      </c>
      <c r="P229">
        <v>2</v>
      </c>
      <c r="Q229" s="16">
        <f t="shared" si="22"/>
        <v>6000</v>
      </c>
      <c r="R229" s="1">
        <f t="shared" si="23"/>
        <v>300</v>
      </c>
      <c r="S229" s="16">
        <f t="shared" si="20"/>
        <v>6300</v>
      </c>
      <c r="T229" t="s">
        <v>28</v>
      </c>
      <c r="U229" t="s">
        <v>24</v>
      </c>
      <c r="V229">
        <v>2047</v>
      </c>
      <c r="W229">
        <v>3047</v>
      </c>
      <c r="X229" t="s">
        <v>91</v>
      </c>
      <c r="Y229" t="s">
        <v>26</v>
      </c>
      <c r="Z229">
        <v>40</v>
      </c>
    </row>
    <row r="230" spans="6:26">
      <c r="F230">
        <v>1024</v>
      </c>
      <c r="G230" t="s">
        <v>20</v>
      </c>
      <c r="H230" t="str">
        <f t="shared" si="19"/>
        <v>Mountain Bikes</v>
      </c>
      <c r="I230" t="s">
        <v>89</v>
      </c>
      <c r="J230" t="s">
        <v>92</v>
      </c>
      <c r="K230" s="15">
        <v>45003</v>
      </c>
      <c r="L230">
        <f t="shared" si="24"/>
        <v>3</v>
      </c>
      <c r="M230">
        <f t="shared" si="21"/>
        <v>2023</v>
      </c>
      <c r="N230" s="16">
        <v>2625</v>
      </c>
      <c r="O230" s="16">
        <v>3500</v>
      </c>
      <c r="P230">
        <v>1</v>
      </c>
      <c r="Q230" s="16">
        <f t="shared" si="22"/>
        <v>3500</v>
      </c>
      <c r="R230" s="1">
        <f t="shared" si="23"/>
        <v>175</v>
      </c>
      <c r="S230" s="16">
        <f t="shared" si="20"/>
        <v>3675</v>
      </c>
      <c r="T230" t="s">
        <v>23</v>
      </c>
      <c r="U230" t="s">
        <v>29</v>
      </c>
      <c r="V230">
        <v>2048</v>
      </c>
      <c r="W230">
        <v>3048</v>
      </c>
      <c r="X230" t="s">
        <v>93</v>
      </c>
      <c r="Y230" t="s">
        <v>31</v>
      </c>
      <c r="Z230">
        <v>38</v>
      </c>
    </row>
    <row r="231" spans="6:26">
      <c r="F231">
        <v>1009</v>
      </c>
      <c r="G231" t="s">
        <v>20</v>
      </c>
      <c r="H231" t="str">
        <f t="shared" si="19"/>
        <v>Mountain Bikes</v>
      </c>
      <c r="I231" t="s">
        <v>51</v>
      </c>
      <c r="J231" t="s">
        <v>52</v>
      </c>
      <c r="K231" s="15">
        <v>45006</v>
      </c>
      <c r="L231">
        <f t="shared" si="24"/>
        <v>3</v>
      </c>
      <c r="M231">
        <f t="shared" si="21"/>
        <v>2023</v>
      </c>
      <c r="N231" s="16">
        <v>737</v>
      </c>
      <c r="O231" s="16">
        <v>1100</v>
      </c>
      <c r="P231">
        <v>2</v>
      </c>
      <c r="Q231" s="16">
        <f t="shared" si="22"/>
        <v>2200</v>
      </c>
      <c r="R231" s="1">
        <f t="shared" si="23"/>
        <v>110</v>
      </c>
      <c r="S231" s="16">
        <f t="shared" si="20"/>
        <v>2310</v>
      </c>
      <c r="T231" t="s">
        <v>23</v>
      </c>
      <c r="U231" t="s">
        <v>24</v>
      </c>
      <c r="V231">
        <v>2021</v>
      </c>
      <c r="W231">
        <v>3021</v>
      </c>
      <c r="X231" t="s">
        <v>53</v>
      </c>
      <c r="Y231" t="s">
        <v>26</v>
      </c>
      <c r="Z231">
        <v>24</v>
      </c>
    </row>
    <row r="232" spans="6:26">
      <c r="F232">
        <v>1164</v>
      </c>
      <c r="G232" t="s">
        <v>20</v>
      </c>
      <c r="H232" t="str">
        <f t="shared" si="19"/>
        <v>Mountain Bikes</v>
      </c>
      <c r="I232" t="s">
        <v>51</v>
      </c>
      <c r="J232" t="s">
        <v>52</v>
      </c>
      <c r="K232" s="15">
        <v>45006</v>
      </c>
      <c r="L232">
        <f t="shared" si="24"/>
        <v>3</v>
      </c>
      <c r="M232">
        <f t="shared" si="21"/>
        <v>2023</v>
      </c>
      <c r="N232" s="16">
        <v>737</v>
      </c>
      <c r="O232" s="16">
        <v>1100</v>
      </c>
      <c r="P232">
        <v>2</v>
      </c>
      <c r="Q232" s="16">
        <f t="shared" si="22"/>
        <v>2200</v>
      </c>
      <c r="R232" s="1">
        <f t="shared" si="23"/>
        <v>110</v>
      </c>
      <c r="S232" s="16">
        <f t="shared" si="20"/>
        <v>2310</v>
      </c>
      <c r="T232" t="s">
        <v>23</v>
      </c>
      <c r="U232" t="s">
        <v>24</v>
      </c>
      <c r="V232">
        <v>2021</v>
      </c>
      <c r="W232">
        <v>3021</v>
      </c>
      <c r="X232" t="s">
        <v>53</v>
      </c>
      <c r="Y232" t="s">
        <v>26</v>
      </c>
      <c r="Z232">
        <v>24</v>
      </c>
    </row>
    <row r="233" spans="6:26">
      <c r="F233">
        <v>1010</v>
      </c>
      <c r="G233" t="s">
        <v>20</v>
      </c>
      <c r="H233" t="str">
        <f t="shared" si="19"/>
        <v>Mountain Bikes</v>
      </c>
      <c r="I233" t="s">
        <v>51</v>
      </c>
      <c r="J233" t="s">
        <v>54</v>
      </c>
      <c r="K233" s="15">
        <v>45007</v>
      </c>
      <c r="L233">
        <f t="shared" si="24"/>
        <v>3</v>
      </c>
      <c r="M233">
        <f t="shared" si="21"/>
        <v>2023</v>
      </c>
      <c r="N233" s="16">
        <v>938</v>
      </c>
      <c r="O233" s="16">
        <v>1400</v>
      </c>
      <c r="P233">
        <v>1</v>
      </c>
      <c r="Q233" s="16">
        <f t="shared" si="22"/>
        <v>1400</v>
      </c>
      <c r="R233" s="1">
        <f t="shared" si="23"/>
        <v>0</v>
      </c>
      <c r="S233" s="16">
        <f t="shared" si="20"/>
        <v>1400</v>
      </c>
      <c r="T233" t="s">
        <v>28</v>
      </c>
      <c r="U233" t="s">
        <v>29</v>
      </c>
      <c r="V233">
        <v>2022</v>
      </c>
      <c r="W233">
        <v>3022</v>
      </c>
      <c r="X233" t="s">
        <v>55</v>
      </c>
      <c r="Y233" t="s">
        <v>31</v>
      </c>
      <c r="Z233">
        <v>21</v>
      </c>
    </row>
    <row r="234" spans="6:26">
      <c r="F234">
        <v>1165</v>
      </c>
      <c r="G234" t="s">
        <v>20</v>
      </c>
      <c r="H234" t="str">
        <f t="shared" si="19"/>
        <v>Mountain Bikes</v>
      </c>
      <c r="I234" t="s">
        <v>51</v>
      </c>
      <c r="J234" t="s">
        <v>54</v>
      </c>
      <c r="K234" s="15">
        <v>45007</v>
      </c>
      <c r="L234">
        <f t="shared" si="24"/>
        <v>3</v>
      </c>
      <c r="M234">
        <f t="shared" si="21"/>
        <v>2023</v>
      </c>
      <c r="N234" s="16">
        <v>938</v>
      </c>
      <c r="O234" s="16">
        <v>1400</v>
      </c>
      <c r="P234">
        <v>1</v>
      </c>
      <c r="Q234" s="16">
        <f t="shared" si="22"/>
        <v>1400</v>
      </c>
      <c r="R234" s="1">
        <f t="shared" si="23"/>
        <v>0</v>
      </c>
      <c r="S234" s="16">
        <f t="shared" si="20"/>
        <v>1400</v>
      </c>
      <c r="T234" t="s">
        <v>28</v>
      </c>
      <c r="U234" t="s">
        <v>29</v>
      </c>
      <c r="V234">
        <v>2022</v>
      </c>
      <c r="W234">
        <v>3022</v>
      </c>
      <c r="X234" t="s">
        <v>55</v>
      </c>
      <c r="Y234" t="s">
        <v>31</v>
      </c>
      <c r="Z234">
        <v>21</v>
      </c>
    </row>
    <row r="235" spans="6:26">
      <c r="F235">
        <v>1011</v>
      </c>
      <c r="G235" t="s">
        <v>32</v>
      </c>
      <c r="H235" t="str">
        <f t="shared" si="19"/>
        <v>Road Bikes</v>
      </c>
      <c r="I235" t="s">
        <v>57</v>
      </c>
      <c r="J235" t="s">
        <v>58</v>
      </c>
      <c r="K235" s="15">
        <v>45008</v>
      </c>
      <c r="L235">
        <f t="shared" si="24"/>
        <v>3</v>
      </c>
      <c r="M235">
        <f t="shared" si="21"/>
        <v>2023</v>
      </c>
      <c r="N235" s="16">
        <v>1190</v>
      </c>
      <c r="O235" s="16">
        <v>1700</v>
      </c>
      <c r="P235">
        <v>3</v>
      </c>
      <c r="Q235" s="16">
        <f t="shared" si="22"/>
        <v>5100</v>
      </c>
      <c r="R235" s="1">
        <f t="shared" si="23"/>
        <v>255</v>
      </c>
      <c r="S235" s="16">
        <f t="shared" si="20"/>
        <v>5355</v>
      </c>
      <c r="T235" t="s">
        <v>23</v>
      </c>
      <c r="U235" t="s">
        <v>35</v>
      </c>
      <c r="V235">
        <v>2023</v>
      </c>
      <c r="W235">
        <v>3023</v>
      </c>
      <c r="X235" t="s">
        <v>59</v>
      </c>
      <c r="Y235" t="s">
        <v>26</v>
      </c>
      <c r="Z235">
        <v>20</v>
      </c>
    </row>
    <row r="236" spans="6:26">
      <c r="F236">
        <v>1166</v>
      </c>
      <c r="G236" t="s">
        <v>32</v>
      </c>
      <c r="H236" t="str">
        <f t="shared" si="19"/>
        <v>Road Bikes</v>
      </c>
      <c r="I236" t="s">
        <v>57</v>
      </c>
      <c r="J236" t="s">
        <v>58</v>
      </c>
      <c r="K236" s="15">
        <v>45008</v>
      </c>
      <c r="L236">
        <f t="shared" si="24"/>
        <v>3</v>
      </c>
      <c r="M236">
        <f t="shared" si="21"/>
        <v>2023</v>
      </c>
      <c r="N236" s="16">
        <v>1190</v>
      </c>
      <c r="O236" s="16">
        <v>1700</v>
      </c>
      <c r="P236">
        <v>3</v>
      </c>
      <c r="Q236" s="16">
        <f t="shared" si="22"/>
        <v>5100</v>
      </c>
      <c r="R236" s="1">
        <f t="shared" si="23"/>
        <v>255</v>
      </c>
      <c r="S236" s="16">
        <f t="shared" si="20"/>
        <v>5355</v>
      </c>
      <c r="T236" t="s">
        <v>23</v>
      </c>
      <c r="U236" t="s">
        <v>35</v>
      </c>
      <c r="V236">
        <v>2023</v>
      </c>
      <c r="W236">
        <v>3023</v>
      </c>
      <c r="X236" t="s">
        <v>59</v>
      </c>
      <c r="Y236" t="s">
        <v>26</v>
      </c>
      <c r="Z236">
        <v>20</v>
      </c>
    </row>
    <row r="237" spans="6:26">
      <c r="F237">
        <v>1012</v>
      </c>
      <c r="G237" t="s">
        <v>32</v>
      </c>
      <c r="H237" t="str">
        <f t="shared" si="19"/>
        <v>Road Bikes</v>
      </c>
      <c r="I237" t="s">
        <v>57</v>
      </c>
      <c r="J237" t="s">
        <v>61</v>
      </c>
      <c r="K237" s="15">
        <v>45009</v>
      </c>
      <c r="L237">
        <f t="shared" si="24"/>
        <v>3</v>
      </c>
      <c r="M237">
        <f t="shared" si="21"/>
        <v>2023</v>
      </c>
      <c r="N237" s="16">
        <v>1400</v>
      </c>
      <c r="O237" s="16">
        <v>2000</v>
      </c>
      <c r="P237">
        <v>1</v>
      </c>
      <c r="Q237" s="16">
        <f t="shared" si="22"/>
        <v>2000</v>
      </c>
      <c r="R237" s="1">
        <f t="shared" si="23"/>
        <v>0</v>
      </c>
      <c r="S237" s="16">
        <f t="shared" si="20"/>
        <v>2000</v>
      </c>
      <c r="T237" t="s">
        <v>23</v>
      </c>
      <c r="U237" t="s">
        <v>24</v>
      </c>
      <c r="V237">
        <v>2024</v>
      </c>
      <c r="W237">
        <v>3024</v>
      </c>
      <c r="X237" t="s">
        <v>62</v>
      </c>
      <c r="Y237" t="s">
        <v>31</v>
      </c>
      <c r="Z237">
        <v>18</v>
      </c>
    </row>
    <row r="238" spans="6:26">
      <c r="F238">
        <v>1167</v>
      </c>
      <c r="G238" t="s">
        <v>32</v>
      </c>
      <c r="H238" t="str">
        <f t="shared" si="19"/>
        <v>Road Bikes</v>
      </c>
      <c r="I238" t="s">
        <v>57</v>
      </c>
      <c r="J238" t="s">
        <v>61</v>
      </c>
      <c r="K238" s="15">
        <v>45009</v>
      </c>
      <c r="L238">
        <f t="shared" si="24"/>
        <v>3</v>
      </c>
      <c r="M238">
        <f t="shared" si="21"/>
        <v>2023</v>
      </c>
      <c r="N238" s="16">
        <v>1400</v>
      </c>
      <c r="O238" s="16">
        <v>2000</v>
      </c>
      <c r="P238">
        <v>1</v>
      </c>
      <c r="Q238" s="16">
        <f t="shared" si="22"/>
        <v>2000</v>
      </c>
      <c r="R238" s="1">
        <f t="shared" si="23"/>
        <v>0</v>
      </c>
      <c r="S238" s="16">
        <f t="shared" si="20"/>
        <v>2000</v>
      </c>
      <c r="T238" t="s">
        <v>23</v>
      </c>
      <c r="U238" t="s">
        <v>24</v>
      </c>
      <c r="V238">
        <v>2024</v>
      </c>
      <c r="W238">
        <v>3024</v>
      </c>
      <c r="X238" t="s">
        <v>62</v>
      </c>
      <c r="Y238" t="s">
        <v>31</v>
      </c>
      <c r="Z238">
        <v>18</v>
      </c>
    </row>
    <row r="239" spans="6:26">
      <c r="F239">
        <v>1013</v>
      </c>
      <c r="G239" t="s">
        <v>40</v>
      </c>
      <c r="H239" t="str">
        <f t="shared" si="19"/>
        <v>Touring Bikes</v>
      </c>
      <c r="I239" t="s">
        <v>64</v>
      </c>
      <c r="J239" t="s">
        <v>65</v>
      </c>
      <c r="K239" s="15">
        <v>45010</v>
      </c>
      <c r="L239">
        <f t="shared" si="24"/>
        <v>3</v>
      </c>
      <c r="M239">
        <f t="shared" si="21"/>
        <v>2023</v>
      </c>
      <c r="N239" s="16">
        <v>975</v>
      </c>
      <c r="O239" s="16">
        <v>1500</v>
      </c>
      <c r="P239">
        <v>2</v>
      </c>
      <c r="Q239" s="16">
        <f t="shared" si="22"/>
        <v>3000</v>
      </c>
      <c r="R239" s="1">
        <f t="shared" si="23"/>
        <v>150</v>
      </c>
      <c r="S239" s="16">
        <f t="shared" si="20"/>
        <v>3150</v>
      </c>
      <c r="T239" t="s">
        <v>28</v>
      </c>
      <c r="U239" t="s">
        <v>29</v>
      </c>
      <c r="V239">
        <v>2025</v>
      </c>
      <c r="W239">
        <v>3025</v>
      </c>
      <c r="X239" t="s">
        <v>66</v>
      </c>
      <c r="Y239" t="s">
        <v>26</v>
      </c>
      <c r="Z239">
        <v>28</v>
      </c>
    </row>
    <row r="240" spans="6:26">
      <c r="F240">
        <v>1168</v>
      </c>
      <c r="G240" t="s">
        <v>40</v>
      </c>
      <c r="H240" t="str">
        <f t="shared" si="19"/>
        <v>Touring Bikes</v>
      </c>
      <c r="I240" t="s">
        <v>64</v>
      </c>
      <c r="J240" t="s">
        <v>65</v>
      </c>
      <c r="K240" s="15">
        <v>45010</v>
      </c>
      <c r="L240">
        <f t="shared" si="24"/>
        <v>3</v>
      </c>
      <c r="M240">
        <f t="shared" si="21"/>
        <v>2023</v>
      </c>
      <c r="N240" s="16">
        <v>975</v>
      </c>
      <c r="O240" s="16">
        <v>1500</v>
      </c>
      <c r="P240">
        <v>2</v>
      </c>
      <c r="Q240" s="16">
        <f t="shared" si="22"/>
        <v>3000</v>
      </c>
      <c r="R240" s="1">
        <f t="shared" si="23"/>
        <v>150</v>
      </c>
      <c r="S240" s="16">
        <f t="shared" si="20"/>
        <v>3150</v>
      </c>
      <c r="T240" t="s">
        <v>28</v>
      </c>
      <c r="U240" t="s">
        <v>29</v>
      </c>
      <c r="V240">
        <v>2025</v>
      </c>
      <c r="W240">
        <v>3025</v>
      </c>
      <c r="X240" t="s">
        <v>66</v>
      </c>
      <c r="Y240" t="s">
        <v>26</v>
      </c>
      <c r="Z240">
        <v>28</v>
      </c>
    </row>
    <row r="241" spans="6:26">
      <c r="F241">
        <v>1014</v>
      </c>
      <c r="G241" t="s">
        <v>40</v>
      </c>
      <c r="H241" t="str">
        <f t="shared" si="19"/>
        <v>Touring Bikes</v>
      </c>
      <c r="I241" t="s">
        <v>64</v>
      </c>
      <c r="J241" t="s">
        <v>67</v>
      </c>
      <c r="K241" s="15">
        <v>45011</v>
      </c>
      <c r="L241">
        <f t="shared" si="24"/>
        <v>3</v>
      </c>
      <c r="M241">
        <f t="shared" si="21"/>
        <v>2023</v>
      </c>
      <c r="N241" s="16">
        <v>1170</v>
      </c>
      <c r="O241" s="16">
        <v>1800</v>
      </c>
      <c r="P241">
        <v>1</v>
      </c>
      <c r="Q241" s="16">
        <f t="shared" si="22"/>
        <v>1800</v>
      </c>
      <c r="R241" s="1">
        <f t="shared" si="23"/>
        <v>0</v>
      </c>
      <c r="S241" s="16">
        <f t="shared" si="20"/>
        <v>1800</v>
      </c>
      <c r="T241" t="s">
        <v>23</v>
      </c>
      <c r="U241" t="s">
        <v>24</v>
      </c>
      <c r="V241">
        <v>2026</v>
      </c>
      <c r="W241">
        <v>3026</v>
      </c>
      <c r="X241" t="s">
        <v>68</v>
      </c>
      <c r="Y241" t="s">
        <v>31</v>
      </c>
      <c r="Z241">
        <v>26</v>
      </c>
    </row>
    <row r="242" spans="6:26">
      <c r="F242">
        <v>1169</v>
      </c>
      <c r="G242" t="s">
        <v>40</v>
      </c>
      <c r="H242" t="str">
        <f t="shared" si="19"/>
        <v>Touring Bikes</v>
      </c>
      <c r="I242" t="s">
        <v>64</v>
      </c>
      <c r="J242" t="s">
        <v>67</v>
      </c>
      <c r="K242" s="15">
        <v>45011</v>
      </c>
      <c r="L242">
        <f t="shared" si="24"/>
        <v>3</v>
      </c>
      <c r="M242">
        <f t="shared" si="21"/>
        <v>2023</v>
      </c>
      <c r="N242" s="16">
        <v>1170</v>
      </c>
      <c r="O242" s="16">
        <v>1800</v>
      </c>
      <c r="P242">
        <v>1</v>
      </c>
      <c r="Q242" s="16">
        <f t="shared" si="22"/>
        <v>1800</v>
      </c>
      <c r="R242" s="1">
        <f t="shared" si="23"/>
        <v>0</v>
      </c>
      <c r="S242" s="16">
        <f t="shared" si="20"/>
        <v>1800</v>
      </c>
      <c r="T242" t="s">
        <v>23</v>
      </c>
      <c r="U242" t="s">
        <v>24</v>
      </c>
      <c r="V242">
        <v>2026</v>
      </c>
      <c r="W242">
        <v>3026</v>
      </c>
      <c r="X242" t="s">
        <v>68</v>
      </c>
      <c r="Y242" t="s">
        <v>31</v>
      </c>
      <c r="Z242">
        <v>26</v>
      </c>
    </row>
    <row r="243" spans="6:26">
      <c r="F243">
        <v>1015</v>
      </c>
      <c r="G243" t="s">
        <v>20</v>
      </c>
      <c r="H243" t="str">
        <f t="shared" si="19"/>
        <v>Mountain Bikes</v>
      </c>
      <c r="I243" t="s">
        <v>69</v>
      </c>
      <c r="J243" t="s">
        <v>70</v>
      </c>
      <c r="K243" s="15">
        <v>45012</v>
      </c>
      <c r="L243">
        <f t="shared" si="24"/>
        <v>3</v>
      </c>
      <c r="M243">
        <f t="shared" si="21"/>
        <v>2023</v>
      </c>
      <c r="N243" s="16">
        <v>1656</v>
      </c>
      <c r="O243" s="16">
        <v>2300</v>
      </c>
      <c r="P243">
        <v>2</v>
      </c>
      <c r="Q243" s="16">
        <f t="shared" si="22"/>
        <v>4600</v>
      </c>
      <c r="R243" s="1">
        <f t="shared" si="23"/>
        <v>230</v>
      </c>
      <c r="S243" s="16">
        <f t="shared" si="20"/>
        <v>4830</v>
      </c>
      <c r="T243" t="s">
        <v>28</v>
      </c>
      <c r="U243" t="s">
        <v>24</v>
      </c>
      <c r="V243">
        <v>2027</v>
      </c>
      <c r="W243">
        <v>3027</v>
      </c>
      <c r="X243" t="s">
        <v>71</v>
      </c>
      <c r="Y243" t="s">
        <v>26</v>
      </c>
      <c r="Z243">
        <v>30</v>
      </c>
    </row>
    <row r="244" spans="6:26">
      <c r="F244">
        <v>1170</v>
      </c>
      <c r="G244" t="s">
        <v>20</v>
      </c>
      <c r="H244" t="str">
        <f t="shared" si="19"/>
        <v>Mountain Bikes</v>
      </c>
      <c r="I244" t="s">
        <v>69</v>
      </c>
      <c r="J244" t="s">
        <v>70</v>
      </c>
      <c r="K244" s="15">
        <v>45012</v>
      </c>
      <c r="L244">
        <f t="shared" si="24"/>
        <v>3</v>
      </c>
      <c r="M244">
        <f t="shared" si="21"/>
        <v>2023</v>
      </c>
      <c r="N244" s="16">
        <v>1656</v>
      </c>
      <c r="O244" s="16">
        <v>2300</v>
      </c>
      <c r="P244">
        <v>2</v>
      </c>
      <c r="Q244" s="16">
        <f t="shared" si="22"/>
        <v>4600</v>
      </c>
      <c r="R244" s="1">
        <f t="shared" si="23"/>
        <v>230</v>
      </c>
      <c r="S244" s="16">
        <f t="shared" si="20"/>
        <v>4830</v>
      </c>
      <c r="T244" t="s">
        <v>28</v>
      </c>
      <c r="U244" t="s">
        <v>24</v>
      </c>
      <c r="V244">
        <v>2027</v>
      </c>
      <c r="W244">
        <v>3027</v>
      </c>
      <c r="X244" t="s">
        <v>71</v>
      </c>
      <c r="Y244" t="s">
        <v>26</v>
      </c>
      <c r="Z244">
        <v>30</v>
      </c>
    </row>
    <row r="245" spans="6:26">
      <c r="F245">
        <v>1016</v>
      </c>
      <c r="G245" t="s">
        <v>20</v>
      </c>
      <c r="H245" t="str">
        <f t="shared" si="19"/>
        <v>Mountain Bikes</v>
      </c>
      <c r="I245" t="s">
        <v>69</v>
      </c>
      <c r="J245" t="s">
        <v>72</v>
      </c>
      <c r="K245" s="15">
        <v>45013</v>
      </c>
      <c r="L245">
        <f t="shared" si="24"/>
        <v>3</v>
      </c>
      <c r="M245">
        <f t="shared" si="21"/>
        <v>2023</v>
      </c>
      <c r="N245" s="16">
        <v>1872</v>
      </c>
      <c r="O245" s="16">
        <v>1600</v>
      </c>
      <c r="P245">
        <v>1</v>
      </c>
      <c r="Q245" s="16">
        <f t="shared" si="22"/>
        <v>1600</v>
      </c>
      <c r="R245" s="1">
        <f t="shared" si="23"/>
        <v>0</v>
      </c>
      <c r="S245" s="16">
        <f t="shared" si="20"/>
        <v>1600</v>
      </c>
      <c r="T245" t="s">
        <v>23</v>
      </c>
      <c r="U245" t="s">
        <v>29</v>
      </c>
      <c r="V245">
        <v>2028</v>
      </c>
      <c r="W245">
        <v>3028</v>
      </c>
      <c r="X245" t="s">
        <v>73</v>
      </c>
      <c r="Y245" t="s">
        <v>31</v>
      </c>
      <c r="Z245">
        <v>28</v>
      </c>
    </row>
    <row r="246" spans="6:26">
      <c r="F246">
        <v>1171</v>
      </c>
      <c r="G246" t="s">
        <v>20</v>
      </c>
      <c r="H246" t="str">
        <f t="shared" si="19"/>
        <v>Mountain Bikes</v>
      </c>
      <c r="I246" t="s">
        <v>69</v>
      </c>
      <c r="J246" t="s">
        <v>72</v>
      </c>
      <c r="K246" s="15">
        <v>45013</v>
      </c>
      <c r="L246">
        <f t="shared" si="24"/>
        <v>3</v>
      </c>
      <c r="M246">
        <f t="shared" si="21"/>
        <v>2023</v>
      </c>
      <c r="N246" s="16">
        <v>1872</v>
      </c>
      <c r="O246" s="16">
        <v>2600</v>
      </c>
      <c r="P246">
        <v>1</v>
      </c>
      <c r="Q246" s="16">
        <f t="shared" si="22"/>
        <v>2600</v>
      </c>
      <c r="R246" s="1">
        <f t="shared" si="23"/>
        <v>130</v>
      </c>
      <c r="S246" s="16">
        <f t="shared" si="20"/>
        <v>2730</v>
      </c>
      <c r="T246" t="s">
        <v>23</v>
      </c>
      <c r="U246" t="s">
        <v>29</v>
      </c>
      <c r="V246">
        <v>2028</v>
      </c>
      <c r="W246">
        <v>3028</v>
      </c>
      <c r="X246" t="s">
        <v>73</v>
      </c>
      <c r="Y246" t="s">
        <v>31</v>
      </c>
      <c r="Z246">
        <v>28</v>
      </c>
    </row>
  </sheetData>
  <mergeCells count="2">
    <mergeCell ref="A4:D4"/>
    <mergeCell ref="A10:D10"/>
  </mergeCells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6 E A C 3 B 3 3 2 A 2 F D 0 4 E 9 1 8 F 9 F D 7 2 E 2 B 3 0 A C "   m a : c o n t e n t T y p e V e r s i o n = " 1 3 "   m a : c o n t e n t T y p e D e s c r i p t i o n = " C r e a t e   a   n e w   d o c u m e n t . "   m a : c o n t e n t T y p e S c o p e = " "   m a : v e r s i o n I D = " d 6 d 9 4 8 a d b 3 d 1 4 4 1 0 7 c f e 4 7 2 9 b 3 6 c f f c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f b c 5 a 9 4 1 f 9 4 1 6 8 8 c 8 5 e d 9 1 8 8 5 8 2 6 3 6 e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a e d 4 3 4 6 - 8 0 1 2 - 4 1 3 3 - 9 8 3 7 - e 4 9 6 d 0 f 5 c 9 9 a "   x m l n s : n s 3 = " 1 5 1 7 9 a 9 9 - 4 c e f - 4 b a c - a b 2 0 - a 4 c 0 3 d 7 e c 5 d b " >  
 < x s d : i m p o r t   n a m e s p a c e = " 2 a e d 4 3 4 6 - 8 0 1 2 - 4 1 3 3 - 9 8 3 7 - e 4 9 6 d 0 f 5 c 9 9 a " / >  
 < x s d : i m p o r t   n a m e s p a c e = " 1 5 1 7 9 a 9 9 - 4 c e f - 4 b a c - a b 2 0 - a 4 c 0 3 d 7 e c 5 d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S t a t u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a e d 4 3 4 6 - 8 0 1 2 - 4 1 3 3 - 9 8 3 7 - e 4 9 6 d 0 f 5 c 9 9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a b 5 4 d c d - 1 0 f 4 - 4 3 8 7 - b e 8 7 - f 6 9 5 4 a 0 a 4 9 6 f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9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S t a t u s "   m a : i n d e x = " 2 0 "   n i l l a b l e = " t r u e "   m a : d i s p l a y N a m e = " S t a t u s "   m a : f o r m a t = " D r o p d o w n "   m a : i n t e r n a l N a m e = " S t a t u s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/ x s d : s c h e m a >  
 < x s d : s c h e m a   t a r g e t N a m e s p a c e = " 1 5 1 7 9 a 9 9 - 4 c e f - 4 b a c - a b 2 0 - a 4 c 0 3 d 7 e c 5 d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2 "   n i l l a b l e = " t r u e "   m a : d i s p l a y N a m e = " T a x o n o m y   C a t c h   A l l   C o l u m n "   m a : h i d d e n = " t r u e "   m a : l i s t = " { 1 9 8 d 3 c a e - 3 8 f f - 4 d 2 0 - 8 5 f e - 2 d f 5 e 9 4 c e a 4 5 } "   m a : i n t e r n a l N a m e = " T a x C a t c h A l l "   m a : s h o w F i e l d = " C a t c h A l l D a t a "   m a : w e b = " 1 5 1 7 9 a 9 9 - 4 c e f - 4 b a c - a b 2 0 - a 4 c 0 3 d 7 e c 5 d b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1 5 1 7 9 a 9 9 - 4 c e f - 4 b a c - a b 2 0 - a 4 c 0 3 d 7 e c 5 d b "   x s i : n i l = " t r u e " / > < l c f 7 6 f 1 5 5 c e d 4 d d c b 4 0 9 7 1 3 4 f f 3 c 3 3 2 f   x m l n s = " 2 a e d 4 3 4 6 - 8 0 1 2 - 4 1 3 3 - 9 8 3 7 - e 4 9 6 d 0 f 5 c 9 9 a " > < T e r m s   x m l n s = " h t t p : / / s c h e m a s . m i c r o s o f t . c o m / o f f i c e / i n f o p a t h / 2 0 0 7 / P a r t n e r C o n t r o l s " > < / T e r m s > < / l c f 7 6 f 1 5 5 c e d 4 d d c b 4 0 9 7 1 3 4 f f 3 c 3 3 2 f > < S h a r e d W i t h U s e r s   x m l n s = " 1 5 1 7 9 a 9 9 - 4 c e f - 4 b a c - a b 2 0 - a 4 c 0 3 d 7 e c 5 d b " > < U s e r I n f o > < D i s p l a y N a m e > < / D i s p l a y N a m e > < A c c o u n t I d   x s i : n i l = " t r u e " > < / A c c o u n t I d > < A c c o u n t T y p e / > < / U s e r I n f o > < / S h a r e d W i t h U s e r s > < M e d i a L e n g t h I n S e c o n d s   x m l n s = " 2 a e d 4 3 4 6 - 8 0 1 2 - 4 1 3 3 - 9 8 3 7 - e 4 9 6 d 0 f 5 c 9 9 a "   x s i : n i l = " t r u e " / > < S t a t u s   x m l n s = " 2 a e d 4 3 4 6 - 8 0 1 2 - 4 1 3 3 - 9 8 3 7 - e 4 9 6 d 0 f 5 c 9 9 a "   x s i : n i l = " t r u e " / > < / d o c u m e n t M a n a g e m e n t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AF1C3E33-F758-44EC-8869-E7E6DBE6E0A7}">
  <ds:schemaRefs/>
</ds:datastoreItem>
</file>

<file path=customXml/itemProps2.xml><?xml version="1.0" encoding="utf-8"?>
<ds:datastoreItem xmlns:ds="http://schemas.openxmlformats.org/officeDocument/2006/customXml" ds:itemID="{7C0F115A-431B-4DE8-8A36-BE4E8E00EC55}">
  <ds:schemaRefs/>
</ds:datastoreItem>
</file>

<file path=customXml/itemProps3.xml><?xml version="1.0" encoding="utf-8"?>
<ds:datastoreItem xmlns:ds="http://schemas.openxmlformats.org/officeDocument/2006/customXml" ds:itemID="{5E81C907-F051-4E3D-9872-9A80AC2C58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Brennan</dc:creator>
  <cp:lastModifiedBy>Ayman</cp:lastModifiedBy>
  <dcterms:created xsi:type="dcterms:W3CDTF">2023-05-23T18:13:00Z</dcterms:created>
  <dcterms:modified xsi:type="dcterms:W3CDTF">2024-05-10T14:57:28Z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  <property fmtid="{D5CDD505-2E9C-101B-9397-08002B2CF9AE}" pid="10" name="ICV">
    <vt:lpwstr>DDF2F48FC0CE4CFE83744B52A1762D2B_12</vt:lpwstr>
  </property>
  <property fmtid="{D5CDD505-2E9C-101B-9397-08002B2CF9AE}" pid="11" name="KSOProductBuildVer">
    <vt:lpwstr>1033-12.2.0.16909</vt:lpwstr>
  </property>
</Properties>
</file>