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C4DF6CBE-9D9A-47A5-9338-2A4CEDD7EAFE}" xr6:coauthVersionLast="47" xr6:coauthVersionMax="47" xr10:uidLastSave="{00000000-0000-0000-0000-000000000000}"/>
  <bookViews>
    <workbookView xWindow="2835" yWindow="1860" windowWidth="2086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K26" i="1"/>
  <c r="K27" i="1"/>
  <c r="K28" i="1"/>
  <c r="K29" i="1"/>
  <c r="K25" i="1"/>
  <c r="J26" i="1"/>
  <c r="J27" i="1"/>
  <c r="J28" i="1"/>
  <c r="J29" i="1"/>
  <c r="J25" i="1"/>
  <c r="I26" i="1"/>
  <c r="I27" i="1"/>
  <c r="I28" i="1"/>
  <c r="I29" i="1"/>
  <c r="I25" i="1"/>
  <c r="C15" i="1"/>
  <c r="C25" i="1" s="1"/>
  <c r="C16" i="1"/>
  <c r="C17" i="1"/>
  <c r="C18" i="1"/>
  <c r="C28" i="1" s="1"/>
  <c r="C19" i="1"/>
  <c r="C26" i="1" s="1"/>
  <c r="D15" i="1"/>
  <c r="D16" i="1"/>
  <c r="D17" i="1"/>
  <c r="D27" i="1" s="1"/>
  <c r="D18" i="1"/>
  <c r="D19" i="1"/>
  <c r="D26" i="1" s="1"/>
  <c r="D25" i="1"/>
  <c r="D28" i="1"/>
  <c r="D29" i="1"/>
  <c r="F32" i="1"/>
  <c r="C29" i="1"/>
  <c r="C27" i="1"/>
  <c r="B24" i="1"/>
  <c r="F29" i="1"/>
  <c r="F27" i="1"/>
  <c r="F25" i="1"/>
  <c r="E29" i="1"/>
  <c r="E26" i="1"/>
  <c r="E25" i="1"/>
  <c r="K16" i="1"/>
  <c r="K17" i="1"/>
  <c r="K18" i="1"/>
  <c r="F28" i="1" s="1"/>
  <c r="K19" i="1"/>
  <c r="F26" i="1" s="1"/>
  <c r="K15" i="1"/>
  <c r="J16" i="1"/>
  <c r="J17" i="1"/>
  <c r="E27" i="1" s="1"/>
  <c r="J18" i="1"/>
  <c r="E28" i="1" s="1"/>
  <c r="J19" i="1"/>
  <c r="J15" i="1"/>
  <c r="L16" i="1"/>
  <c r="B29" i="1" s="1"/>
  <c r="L17" i="1"/>
  <c r="B27" i="1" s="1"/>
  <c r="L18" i="1"/>
  <c r="B28" i="1" s="1"/>
  <c r="L19" i="1"/>
  <c r="B26" i="1" s="1"/>
  <c r="L15" i="1"/>
  <c r="B25" i="1" s="1"/>
  <c r="A16" i="1"/>
  <c r="B16" i="1"/>
  <c r="D32" i="1"/>
  <c r="E16" i="1"/>
  <c r="F16" i="1"/>
  <c r="G16" i="1"/>
  <c r="H16" i="1"/>
  <c r="I16" i="1"/>
  <c r="A17" i="1"/>
  <c r="B17" i="1"/>
  <c r="E17" i="1"/>
  <c r="F17" i="1"/>
  <c r="G17" i="1"/>
  <c r="H17" i="1"/>
  <c r="I17" i="1"/>
  <c r="A18" i="1"/>
  <c r="B18" i="1"/>
  <c r="E18" i="1"/>
  <c r="F18" i="1"/>
  <c r="G18" i="1"/>
  <c r="H18" i="1"/>
  <c r="I18" i="1"/>
  <c r="A19" i="1"/>
  <c r="B19" i="1"/>
  <c r="E19" i="1"/>
  <c r="F19" i="1"/>
  <c r="G19" i="1"/>
  <c r="H19" i="1"/>
  <c r="I19" i="1"/>
  <c r="B15" i="1"/>
  <c r="E15" i="1"/>
  <c r="F15" i="1"/>
  <c r="G15" i="1"/>
  <c r="H15" i="1"/>
  <c r="I15" i="1"/>
  <c r="A15" i="1"/>
  <c r="D31" i="1" l="1"/>
  <c r="C33" i="1"/>
  <c r="C32" i="1"/>
</calcChain>
</file>

<file path=xl/sharedStrings.xml><?xml version="1.0" encoding="utf-8"?>
<sst xmlns="http://schemas.openxmlformats.org/spreadsheetml/2006/main" count="65" uniqueCount="47">
  <si>
    <t>ct.scan</t>
  </si>
  <si>
    <t>index</t>
  </si>
  <si>
    <t>initial.month.stroke</t>
  </si>
  <si>
    <t>initial.month.mortality</t>
  </si>
  <si>
    <t>cost.this.cycle</t>
  </si>
  <si>
    <t>mortality.this.cycle</t>
  </si>
  <si>
    <t>qaly.this.cycle</t>
  </si>
  <si>
    <t>QALY.post.stroke</t>
  </si>
  <si>
    <t>QALY.post.trauma</t>
  </si>
  <si>
    <t>current.age</t>
  </si>
  <si>
    <t>monthly.mortality</t>
  </si>
  <si>
    <t>monthly.cost.total</t>
  </si>
  <si>
    <t>monthly.qaly.total</t>
  </si>
  <si>
    <t>final.cost.per.mult</t>
  </si>
  <si>
    <t>final.qaly.per.mult</t>
  </si>
  <si>
    <t>strategy</t>
  </si>
  <si>
    <t>[0.18435024799361646, 0.18463111488947206, 0.1849118836146468, 0.18519255420429395, 0.18547312669355362, 0.18575360111755296, 0.186033977511406, 0.18631425591021375, 0.18659443634906417, 0.1868745188630322, 0.1871545034871797]</t>
  </si>
  <si>
    <t>[793.8645120000001, 862.4408302758651, 930.9767064645504, 999.472164416307, 1067.927227967321, 1136.3419209397207, 1204.716267141586, 1273.0502903669565, 1341.344014395839, 1409.5974629942164, 1477.8106599140563]</t>
  </si>
  <si>
    <t>[0.05623437056334967, 0.11339164269960397, 0.17052937972880283, 0.22764758839422522, 0.2847462754367837, 0.34182544759502526, 0.3988851116051321, 0.45592527420092266, 0.5129459421138522, 0.5699471220730139, 0.6269288208051396]</t>
  </si>
  <si>
    <t>none</t>
  </si>
  <si>
    <t>[0.16348763766184213, 0.16377397476383582, 0.16406021277250893, 0.16434635172278242, 0.16463239164956453, 0.1649183325877509, 0.1652041745722245, 0.16548991763785556, 0.16577556181950182, 0.16606110715200825, 0.16634655367020723]</t>
  </si>
  <si>
    <t>[1154.010688, 1204.518540510138, 1254.996606600914, 1305.4449038385226, 1355.8634497787993, 1406.2522619672263, 1456.6113579389382, 1506.9407552187286, 1557.2404713210562, 1607.5105237500507, 1657.7509299995188]</t>
  </si>
  <si>
    <t>[0.05811811359527356, 0.11691033362874437, 0.17568253822418892, 0.23443473424505681, 0.2931669285524153, 0.35187912800495014, 0.41057133945896646, 0.4692435697683896, 0.5278958257847659, 0.5865281143572637, 0.645140442332674]</t>
  </si>
  <si>
    <t>universal</t>
  </si>
  <si>
    <t>[0.17235424705284624, 0.17263825931723126, 0.17292217288041756, 0.17320598777742485, 0.17348970404325992, 0.1737733217129168, 0.17405684082137662, 0.17434026140360778, 0.17462358349456583, 0.17490680712919343, 0.17518993234242056]</t>
  </si>
  <si>
    <t>[761.5142912000001, 819.7012416605721, 877.8538770429595, 935.9722175840811, 994.0562835089212, 1052.1060950305366, 1110.1216723500638, 1168.1030356567258, 1226.050205127839, 1283.9632009288212, 1341.8420432131973]</t>
  </si>
  <si>
    <t>[0.057317522806705906, 0.1154148899838597, 0.1734924458636498, 0.23155019725845336, 0.28958815097827184, 0.34760631383073204, 0.40560469262108684, 0.4635832941522161, 0.5215421252246275, 0.5794811926364575, 0.6374005031834717]</t>
  </si>
  <si>
    <t>dc</t>
  </si>
  <si>
    <t>[0.16876587807578103, 0.16905083121562178, 0.16933568549556982, 0.16962044095060486, 0.16990509761569378, 0.17018965552579082, 0.1704741147158374, 0.17075847522076218, 0.17104273707548107, 0.17132690031489728, 0.17161096497390121]</t>
  </si>
  <si>
    <t>[826.076201472, 881.155375820867, 936.2020678664139, 991.2162967647021, 1046.1980816604953, 1101.1474416872672, 1156.064395967208, 1210.94896361123, 1265.801163718976, 1320.6210153788245, 1375.4085376678966]</t>
  </si>
  <si>
    <t>[0.05764152660819681, 0.11602010482367184, 0.17437878912485621, 0.2327175863447964, 0.2910365033141605, 0.34933554686123913, 0.40761472381194636, 0.46587404098982044, 0.5241135052160247, 0.5823331233093485, 0.6405329020862077]</t>
  </si>
  <si>
    <t>edc</t>
  </si>
  <si>
    <t>[0.17448223330668722, 0.17476568761004616, 0.17504904330631565, 0.17533230043053905, 0.17561545901774683, 0.17589851910295662, 0.17618148072117318, 0.17646434390738838, 0.17674710869658122, 0.17702977512371793, 0.17731234322375178]</t>
  </si>
  <si>
    <t>[760.1057492480002, 820.1356832166763, 880.1302152290505, 940.0893661630151, 1000.0131568841504, 1059.901608245731, 1119.754741088734, 1179.572576241845, 1239.3551345214669, 1299.1024367317261, 1358.81450366448]</t>
  </si>
  <si>
    <t>[0.05712538101744967, 0.11505598350908738, 0.17296682369712046, 0.23085790838166856, 0.2887292443604774, 0.3465808384289197, 0.4044126973799957, 0.46222482800433445, 0.5200172370901943, 0.577789931423464, 0.6355429177876633]</t>
  </si>
  <si>
    <t>mc</t>
  </si>
  <si>
    <t>COUNT:</t>
  </si>
  <si>
    <t>Adjusted:</t>
  </si>
  <si>
    <t>Universal vs. EDC</t>
  </si>
  <si>
    <t>Total cost, 1 year, in millions</t>
  </si>
  <si>
    <t>Total QALY, 1 year, in thousands</t>
  </si>
  <si>
    <t>Strokes, initial month event, IN THOUSANDS</t>
  </si>
  <si>
    <t>Mortality, initial month event, in thousands</t>
  </si>
  <si>
    <t>Strokes per 1000</t>
  </si>
  <si>
    <t>Mortality per 1000</t>
  </si>
  <si>
    <t>Total Cost per 1000</t>
  </si>
  <si>
    <t>Total QALY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</si>
</sst>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B13" workbookViewId="0">
      <selection activeCell="C33" sqref="C33"/>
    </sheetView>
  </sheetViews>
  <sheetFormatPr defaultRowHeight="15" x14ac:dyDescent="0.25"/>
  <cols>
    <col min="1" max="1" width="10" bestFit="1" customWidth="1"/>
    <col min="2" max="2" width="9.140625" bestFit="1" customWidth="1"/>
    <col min="3" max="3" width="26.140625" bestFit="1" customWidth="1"/>
    <col min="4" max="4" width="27.7109375" bestFit="1" customWidth="1"/>
    <col min="5" max="5" width="26.5703125" bestFit="1" customWidth="1"/>
    <col min="6" max="6" width="29.7109375" bestFit="1" customWidth="1"/>
    <col min="7" max="7" width="13.7109375" bestFit="1" customWidth="1"/>
    <col min="8" max="8" width="16.28515625" bestFit="1" customWidth="1"/>
    <col min="9" max="9" width="17" bestFit="1" customWidth="1"/>
    <col min="10" max="10" width="17.7109375" bestFit="1" customWidth="1"/>
    <col min="11" max="11" width="17.85546875" bestFit="1" customWidth="1"/>
    <col min="12" max="12" width="1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11</v>
      </c>
      <c r="C2">
        <v>2.3465756006383499E-2</v>
      </c>
      <c r="D2">
        <v>0.18435024799361599</v>
      </c>
      <c r="E2">
        <v>0</v>
      </c>
      <c r="F2">
        <v>0</v>
      </c>
      <c r="G2">
        <v>0</v>
      </c>
      <c r="H2">
        <v>0</v>
      </c>
      <c r="I2">
        <v>0</v>
      </c>
      <c r="J2">
        <v>612</v>
      </c>
      <c r="K2" t="s">
        <v>16</v>
      </c>
      <c r="L2" t="s">
        <v>17</v>
      </c>
      <c r="M2" t="s">
        <v>18</v>
      </c>
      <c r="N2">
        <v>1477810.65991405</v>
      </c>
      <c r="O2">
        <v>626.92882080513903</v>
      </c>
      <c r="P2" t="s">
        <v>19</v>
      </c>
    </row>
    <row r="3" spans="1:16" x14ac:dyDescent="0.25">
      <c r="A3">
        <v>1</v>
      </c>
      <c r="B3">
        <v>11</v>
      </c>
      <c r="C3">
        <v>1.72830063381578E-2</v>
      </c>
      <c r="D3">
        <v>0.16348763766184199</v>
      </c>
      <c r="E3">
        <v>0</v>
      </c>
      <c r="F3">
        <v>0</v>
      </c>
      <c r="G3">
        <v>0</v>
      </c>
      <c r="H3">
        <v>0</v>
      </c>
      <c r="I3">
        <v>0</v>
      </c>
      <c r="J3">
        <v>612</v>
      </c>
      <c r="K3" t="s">
        <v>20</v>
      </c>
      <c r="L3" t="s">
        <v>21</v>
      </c>
      <c r="M3" t="s">
        <v>22</v>
      </c>
      <c r="N3">
        <v>1657750.9299995101</v>
      </c>
      <c r="O3">
        <v>645.14044233267396</v>
      </c>
      <c r="P3" t="s">
        <v>23</v>
      </c>
    </row>
    <row r="4" spans="1:16" x14ac:dyDescent="0.25">
      <c r="A4">
        <v>0.236815999999999</v>
      </c>
      <c r="B4">
        <v>11</v>
      </c>
      <c r="C4">
        <v>1.9910674947153699E-2</v>
      </c>
      <c r="D4">
        <v>0.17235424705284599</v>
      </c>
      <c r="E4">
        <v>0</v>
      </c>
      <c r="F4">
        <v>0</v>
      </c>
      <c r="G4">
        <v>0</v>
      </c>
      <c r="H4">
        <v>0</v>
      </c>
      <c r="I4">
        <v>0</v>
      </c>
      <c r="J4">
        <v>612</v>
      </c>
      <c r="K4" t="s">
        <v>24</v>
      </c>
      <c r="L4" t="s">
        <v>25</v>
      </c>
      <c r="M4" t="s">
        <v>26</v>
      </c>
      <c r="N4">
        <v>1341842.04321319</v>
      </c>
      <c r="O4">
        <v>637.40050318347096</v>
      </c>
      <c r="P4" t="s">
        <v>27</v>
      </c>
    </row>
    <row r="5" spans="1:16" x14ac:dyDescent="0.25">
      <c r="A5">
        <v>0.41251199999999999</v>
      </c>
      <c r="B5">
        <v>11</v>
      </c>
      <c r="C5">
        <v>1.88472420042189E-2</v>
      </c>
      <c r="D5">
        <v>0.168765878075781</v>
      </c>
      <c r="E5">
        <v>0</v>
      </c>
      <c r="F5">
        <v>0</v>
      </c>
      <c r="G5">
        <v>0</v>
      </c>
      <c r="H5">
        <v>0</v>
      </c>
      <c r="I5">
        <v>0</v>
      </c>
      <c r="J5">
        <v>612</v>
      </c>
      <c r="K5" t="s">
        <v>28</v>
      </c>
      <c r="L5" t="s">
        <v>29</v>
      </c>
      <c r="M5" t="s">
        <v>30</v>
      </c>
      <c r="N5">
        <v>1375408.5376678901</v>
      </c>
      <c r="O5">
        <v>640.53290208620695</v>
      </c>
      <c r="P5" t="s">
        <v>31</v>
      </c>
    </row>
    <row r="6" spans="1:16" x14ac:dyDescent="0.25">
      <c r="A6">
        <v>0.18471199999999999</v>
      </c>
      <c r="B6">
        <v>11</v>
      </c>
      <c r="C6">
        <v>2.0541315413312802E-2</v>
      </c>
      <c r="D6">
        <v>0.174482233306687</v>
      </c>
      <c r="E6">
        <v>0</v>
      </c>
      <c r="F6">
        <v>0</v>
      </c>
      <c r="G6">
        <v>0</v>
      </c>
      <c r="H6">
        <v>0</v>
      </c>
      <c r="I6">
        <v>0</v>
      </c>
      <c r="J6">
        <v>612</v>
      </c>
      <c r="K6" t="s">
        <v>32</v>
      </c>
      <c r="L6" t="s">
        <v>33</v>
      </c>
      <c r="M6" t="s">
        <v>34</v>
      </c>
      <c r="N6">
        <v>1358814.5036644801</v>
      </c>
      <c r="O6">
        <v>635.54291778766299</v>
      </c>
      <c r="P6" t="s">
        <v>35</v>
      </c>
    </row>
    <row r="11" spans="1:16" x14ac:dyDescent="0.25">
      <c r="A11" t="s">
        <v>36</v>
      </c>
      <c r="B11">
        <v>2405000</v>
      </c>
    </row>
    <row r="13" spans="1:16" x14ac:dyDescent="0.25">
      <c r="A13" t="s">
        <v>37</v>
      </c>
    </row>
    <row r="14" spans="1:1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13</v>
      </c>
      <c r="K14" t="s">
        <v>14</v>
      </c>
      <c r="L14" t="s">
        <v>15</v>
      </c>
    </row>
    <row r="15" spans="1:16" x14ac:dyDescent="0.25">
      <c r="A15">
        <f>$B$11*A2</f>
        <v>0</v>
      </c>
      <c r="B15">
        <f t="shared" ref="B15:I15" si="0">$B$11*B2</f>
        <v>26455000</v>
      </c>
      <c r="C15">
        <f t="shared" si="0"/>
        <v>56435.143195352313</v>
      </c>
      <c r="D15">
        <f t="shared" si="0"/>
        <v>443362.34642464644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>$B$11/1000*N2</f>
        <v>3554134637.0932903</v>
      </c>
      <c r="K15">
        <f>$B$11/1000*O2</f>
        <v>1507763.8140363593</v>
      </c>
      <c r="L15" t="str">
        <f>P2</f>
        <v>none</v>
      </c>
    </row>
    <row r="16" spans="1:16" x14ac:dyDescent="0.25">
      <c r="A16">
        <f t="shared" ref="A16:I16" si="1">$B$11*A3</f>
        <v>2405000</v>
      </c>
      <c r="B16">
        <f t="shared" si="1"/>
        <v>26455000</v>
      </c>
      <c r="C16">
        <f t="shared" si="1"/>
        <v>41565.630243269508</v>
      </c>
      <c r="D16">
        <f t="shared" si="1"/>
        <v>393187.76857672998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ref="J16:J19" si="2">$B$11/1000*N3</f>
        <v>3986890986.6488218</v>
      </c>
      <c r="K16">
        <f t="shared" ref="K16:K19" si="3">$B$11/1000*O3</f>
        <v>1551562.7638100809</v>
      </c>
      <c r="L16" t="str">
        <f>P3</f>
        <v>universal</v>
      </c>
    </row>
    <row r="17" spans="1:12" x14ac:dyDescent="0.25">
      <c r="A17">
        <f t="shared" ref="A17:I17" si="4">$B$11*A4</f>
        <v>569542.47999999754</v>
      </c>
      <c r="B17">
        <f t="shared" si="4"/>
        <v>26455000</v>
      </c>
      <c r="C17">
        <f t="shared" si="4"/>
        <v>47885.173247904648</v>
      </c>
      <c r="D17">
        <f t="shared" si="4"/>
        <v>414511.96416209463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2"/>
        <v>3227130113.927722</v>
      </c>
      <c r="K17">
        <f t="shared" si="3"/>
        <v>1532948.2101562477</v>
      </c>
      <c r="L17" t="str">
        <f>P4</f>
        <v>dc</v>
      </c>
    </row>
    <row r="18" spans="1:12" x14ac:dyDescent="0.25">
      <c r="A18">
        <f t="shared" ref="A18:I18" si="5">$B$11*A5</f>
        <v>992091.36</v>
      </c>
      <c r="B18">
        <f t="shared" si="5"/>
        <v>26455000</v>
      </c>
      <c r="C18">
        <f t="shared" si="5"/>
        <v>45327.617020146456</v>
      </c>
      <c r="D18">
        <f t="shared" si="5"/>
        <v>405881.93677225331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2"/>
        <v>3307857533.0912757</v>
      </c>
      <c r="K18">
        <f t="shared" si="3"/>
        <v>1540481.6295173278</v>
      </c>
      <c r="L18" t="str">
        <f>P5</f>
        <v>edc</v>
      </c>
    </row>
    <row r="19" spans="1:12" x14ac:dyDescent="0.25">
      <c r="A19">
        <f t="shared" ref="A19:I19" si="6">$B$11*A6</f>
        <v>444232.36</v>
      </c>
      <c r="B19">
        <f t="shared" si="6"/>
        <v>26455000</v>
      </c>
      <c r="C19">
        <f t="shared" si="6"/>
        <v>49401.863569017289</v>
      </c>
      <c r="D19">
        <f t="shared" si="6"/>
        <v>419629.77110258222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2"/>
        <v>3267948881.3130746</v>
      </c>
      <c r="K19">
        <f t="shared" si="3"/>
        <v>1528480.7172793294</v>
      </c>
      <c r="L19" t="str">
        <f>P6</f>
        <v>mc</v>
      </c>
    </row>
    <row r="24" spans="1:12" x14ac:dyDescent="0.25">
      <c r="B24" t="str">
        <f>L14</f>
        <v>strategy</v>
      </c>
      <c r="C24" t="s">
        <v>41</v>
      </c>
      <c r="D24" t="s">
        <v>42</v>
      </c>
      <c r="E24" t="s">
        <v>39</v>
      </c>
      <c r="F24" t="s">
        <v>40</v>
      </c>
      <c r="H24" t="s">
        <v>15</v>
      </c>
      <c r="I24" t="s">
        <v>43</v>
      </c>
      <c r="J24" t="s">
        <v>44</v>
      </c>
      <c r="K24" t="s">
        <v>45</v>
      </c>
      <c r="L24" t="s">
        <v>46</v>
      </c>
    </row>
    <row r="25" spans="1:12" x14ac:dyDescent="0.25">
      <c r="B25" t="str">
        <f>L15</f>
        <v>none</v>
      </c>
      <c r="C25" s="2">
        <f>C15</f>
        <v>56435.143195352313</v>
      </c>
      <c r="D25" s="2">
        <f>D15/1000</f>
        <v>443.36234642464643</v>
      </c>
      <c r="E25" s="2">
        <f>J15/1000000</f>
        <v>3554.1346370932902</v>
      </c>
      <c r="F25" s="2">
        <f>K15/1000</f>
        <v>1507.7638140363592</v>
      </c>
      <c r="H25" t="s">
        <v>19</v>
      </c>
      <c r="I25">
        <f>C2*1000</f>
        <v>23.465756006383497</v>
      </c>
      <c r="J25">
        <f>D2*1000</f>
        <v>184.35024799361599</v>
      </c>
      <c r="K25">
        <f>N2</f>
        <v>1477810.65991405</v>
      </c>
      <c r="L25">
        <f>O2</f>
        <v>626.92882080513903</v>
      </c>
    </row>
    <row r="26" spans="1:12" x14ac:dyDescent="0.25">
      <c r="B26" t="str">
        <f>L19</f>
        <v>mc</v>
      </c>
      <c r="C26" s="2">
        <f>C19</f>
        <v>49401.863569017289</v>
      </c>
      <c r="D26" s="2">
        <f>D19/1000</f>
        <v>419.6297711025822</v>
      </c>
      <c r="E26" s="2">
        <f>J19/1000000</f>
        <v>3267.9488813130747</v>
      </c>
      <c r="F26" s="2">
        <f>K19/1000</f>
        <v>1528.4807172793294</v>
      </c>
      <c r="H26" t="s">
        <v>23</v>
      </c>
      <c r="I26">
        <f t="shared" ref="I26:I29" si="7">C3*1000</f>
        <v>17.283006338157801</v>
      </c>
      <c r="J26">
        <f t="shared" ref="J26:J29" si="8">D3*1000</f>
        <v>163.487637661842</v>
      </c>
      <c r="K26">
        <f t="shared" ref="K26:L29" si="9">N3</f>
        <v>1657750.9299995101</v>
      </c>
      <c r="L26">
        <f t="shared" si="9"/>
        <v>645.14044233267396</v>
      </c>
    </row>
    <row r="27" spans="1:12" x14ac:dyDescent="0.25">
      <c r="B27" t="str">
        <f>L17</f>
        <v>dc</v>
      </c>
      <c r="C27" s="2">
        <f>C17</f>
        <v>47885.173247904648</v>
      </c>
      <c r="D27" s="2">
        <f t="shared" ref="D27:D28" si="10">D17/1000</f>
        <v>414.51196416209461</v>
      </c>
      <c r="E27" s="2">
        <f t="shared" ref="E27:E28" si="11">J17/1000000</f>
        <v>3227.130113927722</v>
      </c>
      <c r="F27" s="2">
        <f t="shared" ref="F27:F28" si="12">K17/1000</f>
        <v>1532.9482101562478</v>
      </c>
      <c r="H27" t="s">
        <v>27</v>
      </c>
      <c r="I27">
        <f t="shared" si="7"/>
        <v>19.910674947153698</v>
      </c>
      <c r="J27">
        <f t="shared" si="8"/>
        <v>172.35424705284601</v>
      </c>
      <c r="K27">
        <f t="shared" si="9"/>
        <v>1341842.04321319</v>
      </c>
      <c r="L27">
        <f t="shared" si="9"/>
        <v>637.40050318347096</v>
      </c>
    </row>
    <row r="28" spans="1:12" x14ac:dyDescent="0.25">
      <c r="B28" t="str">
        <f>L18</f>
        <v>edc</v>
      </c>
      <c r="C28" s="2">
        <f>C18</f>
        <v>45327.617020146456</v>
      </c>
      <c r="D28" s="2">
        <f t="shared" si="10"/>
        <v>405.88193677225331</v>
      </c>
      <c r="E28" s="2">
        <f t="shared" si="11"/>
        <v>3307.8575330912759</v>
      </c>
      <c r="F28" s="2">
        <f t="shared" si="12"/>
        <v>1540.4816295173277</v>
      </c>
      <c r="H28" t="s">
        <v>31</v>
      </c>
      <c r="I28">
        <f t="shared" si="7"/>
        <v>18.847242004218899</v>
      </c>
      <c r="J28">
        <f t="shared" si="8"/>
        <v>168.76587807578099</v>
      </c>
      <c r="K28">
        <f t="shared" si="9"/>
        <v>1375408.5376678901</v>
      </c>
      <c r="L28">
        <f t="shared" si="9"/>
        <v>640.53290208620695</v>
      </c>
    </row>
    <row r="29" spans="1:12" x14ac:dyDescent="0.25">
      <c r="B29" t="str">
        <f>L16</f>
        <v>universal</v>
      </c>
      <c r="C29" s="2">
        <f>C16</f>
        <v>41565.630243269508</v>
      </c>
      <c r="D29" s="2">
        <f>D16/1000</f>
        <v>393.18776857672998</v>
      </c>
      <c r="E29" s="2">
        <f>J16/1000000</f>
        <v>3986.890986648822</v>
      </c>
      <c r="F29" s="2">
        <f>K16/1000</f>
        <v>1551.5627638100809</v>
      </c>
      <c r="H29" t="s">
        <v>35</v>
      </c>
      <c r="I29">
        <f t="shared" si="7"/>
        <v>20.541315413312802</v>
      </c>
      <c r="J29">
        <f t="shared" si="8"/>
        <v>174.48223330668699</v>
      </c>
      <c r="K29">
        <f t="shared" si="9"/>
        <v>1358814.5036644801</v>
      </c>
      <c r="L29">
        <f t="shared" si="9"/>
        <v>635.54291778766299</v>
      </c>
    </row>
    <row r="31" spans="1:12" x14ac:dyDescent="0.25">
      <c r="B31" t="s">
        <v>38</v>
      </c>
      <c r="D31" s="2">
        <f>C29-C28</f>
        <v>-3761.9867768769473</v>
      </c>
    </row>
    <row r="32" spans="1:12" x14ac:dyDescent="0.25">
      <c r="C32" s="1">
        <f>E29-E28</f>
        <v>679.03345355754618</v>
      </c>
      <c r="D32" s="3">
        <f>(D29-D28)*1000</f>
        <v>-12694.168195523333</v>
      </c>
      <c r="F32" s="2">
        <f>E29-E28</f>
        <v>679.03345355754618</v>
      </c>
    </row>
    <row r="33" spans="3:4" x14ac:dyDescent="0.25">
      <c r="C33">
        <f>F29-F28</f>
        <v>11.081134292753177</v>
      </c>
    </row>
    <row r="37" spans="3:4" x14ac:dyDescent="0.25">
      <c r="D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2021-09-07T17:30:29Z</dcterms:modified>
</cp:coreProperties>
</file>