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man\Google Drive\research\trauma\CT.neck\code\results\"/>
    </mc:Choice>
  </mc:AlternateContent>
  <xr:revisionPtr revIDLastSave="0" documentId="13_ncr:1_{8D3CA401-58EC-4F4D-B5D8-C67FF8D90074}" xr6:coauthVersionLast="46" xr6:coauthVersionMax="46" xr10:uidLastSave="{00000000-0000-0000-0000-000000000000}"/>
  <bookViews>
    <workbookView xWindow="1185" yWindow="-120" windowWidth="27735" windowHeight="16440" xr2:uid="{555142B4-3F8F-4AF8-A607-9B3B2C082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1" l="1"/>
  <c r="H38" i="1"/>
  <c r="K22" i="1"/>
  <c r="K21" i="1"/>
  <c r="J22" i="1"/>
  <c r="J23" i="1"/>
  <c r="J21" i="1"/>
  <c r="I22" i="1"/>
  <c r="I23" i="1"/>
  <c r="I21" i="1"/>
  <c r="H22" i="1"/>
  <c r="H23" i="1"/>
  <c r="H21" i="1"/>
  <c r="E19" i="1" a="1"/>
  <c r="E19" i="1" s="1"/>
  <c r="E13" i="1" a="1"/>
  <c r="E13" i="1" s="1"/>
  <c r="I6" i="1"/>
  <c r="H6" i="1"/>
  <c r="H8" i="1"/>
  <c r="H9" i="1"/>
  <c r="H7" i="1"/>
  <c r="E6" i="1" a="1"/>
  <c r="E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<sst xmlns="http://schemas.openxmlformats.org/spreadsheetml/2006/main" count="39" uniqueCount="21">
  <si>
    <t>ICER calcaulation</t>
  </si>
  <si>
    <t>final.cost</t>
  </si>
  <si>
    <t>final.qaly</t>
  </si>
  <si>
    <t>strategy</t>
  </si>
  <si>
    <t>universal</t>
  </si>
  <si>
    <t>dc</t>
  </si>
  <si>
    <t>edc</t>
  </si>
  <si>
    <t>mc</t>
  </si>
  <si>
    <t>threshold</t>
  </si>
  <si>
    <t>1. Rank by ascending cost</t>
  </si>
  <si>
    <t>Dominated</t>
  </si>
  <si>
    <t>2. Check dominated by benefit</t>
  </si>
  <si>
    <t>3. filter out dominated</t>
  </si>
  <si>
    <t>4. optional, make sure cost and qaly are ascending now (both)</t>
  </si>
  <si>
    <t>4. calculate initial ICERS</t>
  </si>
  <si>
    <t>δ cost</t>
  </si>
  <si>
    <t>δ qaly</t>
  </si>
  <si>
    <t>N/A</t>
  </si>
  <si>
    <t>ICER</t>
  </si>
  <si>
    <t>5. calculate extended dominance</t>
  </si>
  <si>
    <t>extended dominated?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</si>
</sst>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D9CD-8320-4D51-AC57-CBFEF8360549}">
  <dimension ref="A1:K39"/>
  <sheetViews>
    <sheetView tabSelected="1" topLeftCell="A11" zoomScale="115" zoomScaleNormal="115" workbookViewId="0">
      <selection activeCell="H17" sqref="H17"/>
    </sheetView>
  </sheetViews>
  <sheetFormatPr defaultRowHeight="15" x14ac:dyDescent="0.25"/>
  <cols>
    <col min="4" max="4" width="17.85546875" bestFit="1" customWidth="1"/>
    <col min="5" max="5" width="30.85546875" bestFit="1" customWidth="1"/>
    <col min="6" max="6" width="17.85546875" bestFit="1" customWidth="1"/>
    <col min="7" max="7" width="20.5703125" bestFit="1" customWidth="1"/>
    <col min="8" max="8" width="56.85546875" bestFit="1" customWidth="1"/>
    <col min="9" max="10" width="11" bestFit="1" customWidth="1"/>
    <col min="11" max="11" width="21" bestFit="1" customWidth="1"/>
  </cols>
  <sheetData>
    <row r="1" spans="1:9" x14ac:dyDescent="0.25">
      <c r="A1" t="s">
        <v>0</v>
      </c>
    </row>
    <row r="3" spans="1:9" x14ac:dyDescent="0.25">
      <c r="D3" t="s">
        <v>8</v>
      </c>
      <c r="E3">
        <v>100000</v>
      </c>
    </row>
    <row r="4" spans="1:9" x14ac:dyDescent="0.25">
      <c r="A4" t="s">
        <v>3</v>
      </c>
      <c r="B4" t="s">
        <v>1</v>
      </c>
      <c r="C4" t="s">
        <v>2</v>
      </c>
      <c r="E4" t="s">
        <v>9</v>
      </c>
      <c r="H4" t="s">
        <v>11</v>
      </c>
    </row>
    <row r="5" spans="1:9" x14ac:dyDescent="0.25">
      <c r="A5" t="s">
        <v>4</v>
      </c>
      <c r="B5">
        <v>24568.2377349134</v>
      </c>
      <c r="C5">
        <v>0.62492680289312497</v>
      </c>
      <c r="E5" t="s">
        <v>3</v>
      </c>
      <c r="F5" t="s">
        <v>1</v>
      </c>
      <c r="G5" t="s">
        <v>2</v>
      </c>
      <c r="H5" t="s">
        <v>10</v>
      </c>
    </row>
    <row r="6" spans="1:9" x14ac:dyDescent="0.25">
      <c r="A6" t="s">
        <v>5</v>
      </c>
      <c r="B6">
        <v>24178.360498779901</v>
      </c>
      <c r="C6">
        <v>0.61751482912255096</v>
      </c>
      <c r="E6" t="str" cm="1">
        <f t="array" ref="E6:G9">_xlfn.SORTBY(A5:C8, B5:B8, 1)</f>
        <v>mc</v>
      </c>
      <c r="F6">
        <v>24177.5805553879</v>
      </c>
      <c r="G6">
        <v>0.61573595541761295</v>
      </c>
      <c r="H6" t="b">
        <f>FALSE</f>
        <v>0</v>
      </c>
      <c r="I6" t="b">
        <f>FALSE</f>
        <v>0</v>
      </c>
    </row>
    <row r="7" spans="1:9" x14ac:dyDescent="0.25">
      <c r="A7" t="s">
        <v>6</v>
      </c>
      <c r="B7">
        <v>24241.862419323399</v>
      </c>
      <c r="C7">
        <v>0.62051449850734697</v>
      </c>
      <c r="E7" t="str">
        <v>dc</v>
      </c>
      <c r="F7">
        <v>24178.360498779901</v>
      </c>
      <c r="G7">
        <v>0.61751482912255096</v>
      </c>
      <c r="H7" t="b">
        <f>G7&lt;G6</f>
        <v>0</v>
      </c>
    </row>
    <row r="8" spans="1:9" x14ac:dyDescent="0.25">
      <c r="A8" t="s">
        <v>7</v>
      </c>
      <c r="B8">
        <v>24177.5805553879</v>
      </c>
      <c r="C8">
        <v>0.61573595541761295</v>
      </c>
      <c r="E8" t="str">
        <v>edc</v>
      </c>
      <c r="F8">
        <v>24241.862419323399</v>
      </c>
      <c r="G8">
        <v>0.62051449850734697</v>
      </c>
      <c r="H8" t="b">
        <f t="shared" ref="H8:H9" si="0">G8&lt;G7</f>
        <v>0</v>
      </c>
    </row>
    <row r="9" spans="1:9" x14ac:dyDescent="0.25">
      <c r="E9" t="str">
        <v>universal</v>
      </c>
      <c r="F9">
        <v>24568.2377349134</v>
      </c>
      <c r="G9">
        <v>0.62492680289312497</v>
      </c>
      <c r="H9" t="b">
        <f t="shared" si="0"/>
        <v>0</v>
      </c>
    </row>
    <row r="11" spans="1:9" x14ac:dyDescent="0.25">
      <c r="E11" t="s">
        <v>12</v>
      </c>
      <c r="H11" t="s">
        <v>13</v>
      </c>
    </row>
    <row r="12" spans="1:9" x14ac:dyDescent="0.25">
      <c r="E12" t="s">
        <v>3</v>
      </c>
      <c r="F12" t="s">
        <v>1</v>
      </c>
      <c r="G12" t="s">
        <v>2</v>
      </c>
    </row>
    <row r="13" spans="1:9" x14ac:dyDescent="0.25">
      <c r="E13" t="str" cm="1">
        <f t="array" ref="E13:G16">_xlfn._xlws.FILTER(E6:G9, H6:H9 = FALSE, "All dominated, error")</f>
        <v>mc</v>
      </c>
      <c r="F13">
        <v>24177.5805553879</v>
      </c>
      <c r="G13">
        <v>0.61573595541761295</v>
      </c>
    </row>
    <row r="14" spans="1:9" x14ac:dyDescent="0.25">
      <c r="E14" t="str">
        <v>dc</v>
      </c>
      <c r="F14">
        <v>24178.360498779901</v>
      </c>
      <c r="G14">
        <v>0.61751482912255096</v>
      </c>
    </row>
    <row r="15" spans="1:9" x14ac:dyDescent="0.25">
      <c r="E15" t="str">
        <v>edc</v>
      </c>
      <c r="F15">
        <v>24241.862419323399</v>
      </c>
      <c r="G15">
        <v>0.62051449850734697</v>
      </c>
    </row>
    <row r="16" spans="1:9" x14ac:dyDescent="0.25">
      <c r="E16" t="str">
        <v>universal</v>
      </c>
      <c r="F16">
        <v>24568.2377349134</v>
      </c>
      <c r="G16">
        <v>0.62492680289312497</v>
      </c>
    </row>
    <row r="18" spans="5:11" x14ac:dyDescent="0.25">
      <c r="E18" t="s">
        <v>14</v>
      </c>
    </row>
    <row r="19" spans="5:11" x14ac:dyDescent="0.25">
      <c r="E19" t="str" cm="1">
        <f t="array" ref="E19:G23">E12:G16</f>
        <v>strategy</v>
      </c>
      <c r="F19" t="str">
        <v>final.cost</v>
      </c>
      <c r="G19" t="str">
        <v>final.qaly</v>
      </c>
      <c r="H19" t="s">
        <v>15</v>
      </c>
      <c r="I19" t="s">
        <v>16</v>
      </c>
      <c r="J19" t="s">
        <v>18</v>
      </c>
      <c r="K19" t="s">
        <v>20</v>
      </c>
    </row>
    <row r="20" spans="5:11" x14ac:dyDescent="0.25">
      <c r="E20" t="str">
        <v>mc</v>
      </c>
      <c r="F20">
        <v>24177.5805553879</v>
      </c>
      <c r="G20">
        <v>0.61573595541761295</v>
      </c>
      <c r="H20" t="s">
        <v>17</v>
      </c>
      <c r="I20" t="s">
        <v>17</v>
      </c>
      <c r="J20" t="s">
        <v>17</v>
      </c>
    </row>
    <row r="21" spans="5:11" x14ac:dyDescent="0.25">
      <c r="E21" t="str">
        <v>dc</v>
      </c>
      <c r="F21">
        <v>24178.360498779901</v>
      </c>
      <c r="G21">
        <v>0.61751482912255096</v>
      </c>
      <c r="H21">
        <f>F21-F20</f>
        <v>0.7799433920008596</v>
      </c>
      <c r="I21">
        <f>G21-G20</f>
        <v>1.778873704938011E-3</v>
      </c>
      <c r="J21">
        <f>H21/I21</f>
        <v>438.44787285111875</v>
      </c>
      <c r="K21" t="b">
        <f>J21&gt;J22</f>
        <v>0</v>
      </c>
    </row>
    <row r="22" spans="5:11" x14ac:dyDescent="0.25">
      <c r="E22" t="str">
        <v>edc</v>
      </c>
      <c r="F22">
        <v>24241.862419323399</v>
      </c>
      <c r="G22">
        <v>0.62051449850734697</v>
      </c>
      <c r="H22">
        <f t="shared" ref="H22:H23" si="1">F22-F21</f>
        <v>63.501920543498272</v>
      </c>
      <c r="I22">
        <f t="shared" ref="I22:I23" si="2">G22-G21</f>
        <v>2.999669384796011E-3</v>
      </c>
      <c r="J22">
        <f t="shared" ref="J22:J23" si="3">H22/I22</f>
        <v>21169.639849431824</v>
      </c>
      <c r="K22" t="b">
        <f>J22&gt;J23</f>
        <v>0</v>
      </c>
    </row>
    <row r="23" spans="5:11" x14ac:dyDescent="0.25">
      <c r="E23" t="str">
        <v>universal</v>
      </c>
      <c r="F23">
        <v>24568.2377349134</v>
      </c>
      <c r="G23">
        <v>0.62492680289312497</v>
      </c>
      <c r="H23">
        <f t="shared" si="1"/>
        <v>326.37531559000126</v>
      </c>
      <c r="I23">
        <f t="shared" si="2"/>
        <v>4.4123043857779987E-3</v>
      </c>
      <c r="J23">
        <f t="shared" si="3"/>
        <v>73969.356384839077</v>
      </c>
      <c r="K23" t="s">
        <v>17</v>
      </c>
    </row>
    <row r="25" spans="5:11" x14ac:dyDescent="0.25">
      <c r="E25" t="s">
        <v>19</v>
      </c>
    </row>
    <row r="32" spans="5:11" x14ac:dyDescent="0.25">
      <c r="G32" t="s">
        <v>3</v>
      </c>
      <c r="H32" t="s">
        <v>1</v>
      </c>
      <c r="I32" t="s">
        <v>2</v>
      </c>
      <c r="J32" t="s">
        <v>18</v>
      </c>
    </row>
    <row r="33" spans="7:10" x14ac:dyDescent="0.25">
      <c r="G33" t="s">
        <v>7</v>
      </c>
      <c r="H33">
        <v>24177.5805553879</v>
      </c>
      <c r="I33">
        <v>0.61573595541761295</v>
      </c>
      <c r="J33" t="s">
        <v>17</v>
      </c>
    </row>
    <row r="34" spans="7:10" x14ac:dyDescent="0.25">
      <c r="G34" t="s">
        <v>5</v>
      </c>
      <c r="H34">
        <v>24178.360498779901</v>
      </c>
      <c r="I34">
        <v>0.61751482912255096</v>
      </c>
      <c r="J34">
        <v>438.44787285111875</v>
      </c>
    </row>
    <row r="35" spans="7:10" x14ac:dyDescent="0.25">
      <c r="G35" t="s">
        <v>6</v>
      </c>
      <c r="H35">
        <v>24241.862419323399</v>
      </c>
      <c r="I35">
        <v>0.62051449850734697</v>
      </c>
      <c r="J35">
        <v>21169.639849431824</v>
      </c>
    </row>
    <row r="36" spans="7:10" x14ac:dyDescent="0.25">
      <c r="G36" t="s">
        <v>4</v>
      </c>
      <c r="H36">
        <v>24568.2377349134</v>
      </c>
      <c r="I36">
        <v>0.62492680289312497</v>
      </c>
      <c r="J36">
        <v>73969.356384839077</v>
      </c>
    </row>
    <row r="38" spans="7:10" x14ac:dyDescent="0.25">
      <c r="H38">
        <f>I36-I33</f>
        <v>9.1908474755120206E-3</v>
      </c>
    </row>
    <row r="39" spans="7:10" x14ac:dyDescent="0.25">
      <c r="H39">
        <f>H38*1000</f>
        <v>9.1908474755120206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Ali</dc:creator>
  <cp:lastModifiedBy>Ayman Ali</cp:lastModifiedBy>
  <dcterms:created xsi:type="dcterms:W3CDTF">2021-05-24T15:28:02Z</dcterms:created>
  <dcterms:modified xsi:type="dcterms:W3CDTF">2021-05-25T00:21:06Z</dcterms:modified>
</cp:coreProperties>
</file>