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B74C70E2-8CA3-40C2-B1EE-3AA7D281C98C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36" i="1"/>
  <c r="E36" i="1"/>
  <c r="E37" i="1"/>
  <c r="E38" i="1"/>
  <c r="E39" i="1"/>
  <c r="E35" i="1"/>
  <c r="F26" i="1"/>
  <c r="F27" i="1"/>
  <c r="F28" i="1"/>
  <c r="F29" i="1"/>
  <c r="F25" i="1"/>
  <c r="D26" i="1"/>
  <c r="D27" i="1"/>
  <c r="D28" i="1"/>
  <c r="D29" i="1"/>
  <c r="D25" i="1"/>
  <c r="L26" i="1"/>
  <c r="L27" i="1"/>
  <c r="L28" i="1"/>
  <c r="L29" i="1"/>
  <c r="K26" i="1"/>
  <c r="K27" i="1"/>
  <c r="K28" i="1"/>
  <c r="K29" i="1"/>
  <c r="J25" i="1"/>
  <c r="K25" i="1"/>
  <c r="L25" i="1"/>
  <c r="J26" i="1"/>
  <c r="J27" i="1"/>
  <c r="J28" i="1"/>
  <c r="J29" i="1"/>
  <c r="I26" i="1"/>
  <c r="I27" i="1"/>
  <c r="I28" i="1"/>
  <c r="I29" i="1"/>
  <c r="H26" i="1"/>
  <c r="H27" i="1"/>
  <c r="H28" i="1"/>
  <c r="H29" i="1"/>
  <c r="H25" i="1"/>
  <c r="E26" i="1"/>
  <c r="E27" i="1"/>
  <c r="E28" i="1"/>
  <c r="E29" i="1"/>
  <c r="C26" i="1"/>
  <c r="C27" i="1"/>
  <c r="C28" i="1"/>
  <c r="C29" i="1"/>
  <c r="B26" i="1"/>
  <c r="B27" i="1"/>
  <c r="B28" i="1"/>
  <c r="B29" i="1"/>
  <c r="B25" i="1"/>
  <c r="I25" i="1"/>
  <c r="C15" i="1"/>
  <c r="C25" i="1" s="1"/>
  <c r="C16" i="1"/>
  <c r="C17" i="1"/>
  <c r="C18" i="1"/>
  <c r="C19" i="1"/>
  <c r="D15" i="1"/>
  <c r="D16" i="1"/>
  <c r="D17" i="1"/>
  <c r="D18" i="1"/>
  <c r="D19" i="1"/>
  <c r="B24" i="1"/>
  <c r="K16" i="1"/>
  <c r="K17" i="1"/>
  <c r="K18" i="1"/>
  <c r="K19" i="1"/>
  <c r="K15" i="1"/>
  <c r="J16" i="1"/>
  <c r="J17" i="1"/>
  <c r="J18" i="1"/>
  <c r="J19" i="1"/>
  <c r="J15" i="1"/>
  <c r="E25" i="1" s="1"/>
  <c r="L16" i="1"/>
  <c r="L17" i="1"/>
  <c r="L18" i="1"/>
  <c r="L19" i="1"/>
  <c r="L15" i="1"/>
  <c r="A16" i="1"/>
  <c r="B16" i="1"/>
  <c r="E16" i="1"/>
  <c r="F16" i="1"/>
  <c r="G16" i="1"/>
  <c r="H16" i="1"/>
  <c r="I16" i="1"/>
  <c r="A17" i="1"/>
  <c r="B17" i="1"/>
  <c r="E17" i="1"/>
  <c r="F17" i="1"/>
  <c r="G17" i="1"/>
  <c r="H17" i="1"/>
  <c r="I17" i="1"/>
  <c r="A18" i="1"/>
  <c r="B18" i="1"/>
  <c r="E18" i="1"/>
  <c r="F18" i="1"/>
  <c r="G18" i="1"/>
  <c r="H18" i="1"/>
  <c r="I18" i="1"/>
  <c r="A19" i="1"/>
  <c r="B19" i="1"/>
  <c r="E19" i="1"/>
  <c r="F19" i="1"/>
  <c r="G19" i="1"/>
  <c r="H19" i="1"/>
  <c r="I19" i="1"/>
  <c r="B15" i="1"/>
  <c r="E15" i="1"/>
  <c r="F15" i="1"/>
  <c r="G15" i="1"/>
  <c r="H15" i="1"/>
  <c r="I15" i="1"/>
  <c r="A15" i="1"/>
</calcChain>
</file>

<file path=xl/sharedStrings.xml><?xml version="1.0" encoding="utf-8"?>
<sst xmlns="http://schemas.openxmlformats.org/spreadsheetml/2006/main" count="63" uniqueCount="50">
  <si>
    <t>ct.scan</t>
  </si>
  <si>
    <t>index</t>
  </si>
  <si>
    <t>initial.month.stroke</t>
  </si>
  <si>
    <t>initial.month.mortality</t>
  </si>
  <si>
    <t>cost.this.cycle</t>
  </si>
  <si>
    <t>mortality.this.cycle</t>
  </si>
  <si>
    <t>qaly.this.cycle</t>
  </si>
  <si>
    <t>QALY.post.stroke</t>
  </si>
  <si>
    <t>QALY.post.trauma</t>
  </si>
  <si>
    <t>current.age</t>
  </si>
  <si>
    <t>monthly.mortality</t>
  </si>
  <si>
    <t>monthly.cost.total</t>
  </si>
  <si>
    <t>monthly.qaly.total</t>
  </si>
  <si>
    <t>final.cost.per.mult</t>
  </si>
  <si>
    <t>final.qaly.per.mult</t>
  </si>
  <si>
    <t>strategy</t>
  </si>
  <si>
    <t>none</t>
  </si>
  <si>
    <t>universal</t>
  </si>
  <si>
    <t>dc</t>
  </si>
  <si>
    <t>edc</t>
  </si>
  <si>
    <t>mc</t>
  </si>
  <si>
    <t>COUNT:</t>
  </si>
  <si>
    <t>Adjusted:</t>
  </si>
  <si>
    <t>Total cost, 1 year, in millions</t>
  </si>
  <si>
    <t>Strokes per 1000</t>
  </si>
  <si>
    <t>Mortality per 1000</t>
  </si>
  <si>
    <t>Total Cost per 1000</t>
  </si>
  <si>
    <t>Total QALY per 1000</t>
  </si>
  <si>
    <t>[0.1838491027944195, 0.18412909000887287, 0.18440897996757075, 0.1846887727049933, 0.18496846825560798, 0.1852480666538697, 0.18552756793422076, 0.18580697213109082, 0.18608627927889695, 0.18636548941204364, 0.18664460256492274]</t>
  </si>
  <si>
    <t>[687.1536, 743.6011681393054, 800.015446980947, 856.3964561569014, 912.7442152875676, 969.0587439817735, 1025.3400618367832, 1081.5881884383032, 1137.8031433604897, 1193.9849461659553, 1250.133616405776]</t>
  </si>
  <si>
    <t>[0.033603881441782925, 0.08550967359198308, 0.1373977691153383, 0.18926817409512503, 0.24112089461249953, 0.2929559367464986, 0.3447733065740404, 0.39657301016992497, 0.4483550536068354, 0.5001194429553383, 0.5518661842838845]</t>
  </si>
  <si>
    <t>[0.16298649246264515, 0.16327194988323662, 0.16355730912543287, 0.16384257022348175, 0.16412773321161886, 0.16441279812406762, 0.1646977649950392, 0.16498263385873257, 0.16526740474933452, 0.16555207770101957, 0.16583665274795012]</t>
  </si>
  <si>
    <t>[1047.2997759999998, 1085.6788783735783, 1124.0353471173105, 1162.3691955791169, 1200.6804370990458, 1238.9690850092788, 1277.2351526341347, 1315.4786532900746, 1353.699600285706, 1391.8980069217887, 1430.0738864912373]</t>
  </si>
  <si>
    <t>[0.03460196415702822, 0.0879888267552951, 0.14135755760336702, 0.19470816289338086, 0.24804064881533888, 0.3013550215571095, 0.3546512873044281, 0.4079294522408975, 0.4611895225479892, 0.5144315044050436, 0.5676554039892711]</t>
  </si>
  <si>
    <t>[0.17185310185364927, 0.17213623443663206, 0.1724192692333415, 0.1727022062781242, 0.17298504560531425, 0.17326778724923353, 0.1735504312441914, 0.17383297762448488, 0.1741154264243986, 0.17439777767820486, 0.17468003142016356]</t>
  </si>
  <si>
    <t>[654.8033792, 700.8615795240124, 746.8926175593562, 792.8965093246754, 838.8732708291677, 884.8229180725892, 930.7454670452605, 976.6409337280719, 1022.5093340924893, 1068.3506841005596, 1114.1649997049165]</t>
  </si>
  <si>
    <t>[0.03417777900304897, 0.08693518666088748, 0.1396746474959548, 0.1923961676541221, 0.24509975327913214, 0.2977854105125999, 0.3504531454940133, 0.4031029643607342, 0.45573487324799883, 0.5083488782889188, 0.5609449856144817]</t>
  </si>
  <si>
    <t>[0.16826473287658403, 0.16854880633502256, 0.16883278184849373, 0.16911665945130414, 0.16940043917774808, 0.1696841210621075, 0.1699677051386521, 0.17025119144163917, 0.17053458000531377, 0.17081787086390862, 0.17110106405164413]</t>
  </si>
  <si>
    <t>[719.365289472, 762.3157136843074, 805.2408083828108, 848.1405885052966, 891.0150689807421, 933.8642647293202, 976.688190662405, 1019.4868616825765, 1062.2602926836264, 1105.0084985505628, 1147.7314941596155]</t>
  </si>
  <si>
    <t>[0.034349449230071154, 0.08736160100497714, 0.14035573111589572, 0.1933318457274221, 0.2462899510020205, 0.29923005310002493, 0.35215215817963996, 0.4050562723969414, 0.4579424019058772, 0.510810552858268, 0.5636607314038081]</t>
  </si>
  <si>
    <t>[0.17398108810749024, 0.17426366272944693, 0.17454613965923954, 0.17482851893123832, 0.1751108005798011, 0.1753929846392733, 0.17567507114398787, 0.17595706012826534, 0.1762389516264139, 0.1765207456727292, 0.17680244230149464]</t>
  </si>
  <si>
    <t>[653.394837248, 701.2960210801166, 749.1689557454471, 797.0136579036094, 844.8301442043969, 892.6184312877837, 940.3785357839306, 988.1104743131912, 1035.8142634861172, 1083.4899199034646, 1131.1374601561993]</t>
  </si>
  <si>
    <t>[0.03407597456609395, 0.08668231303822965, 0.13927074907017586, 0.19184128879670004, 0.24439393835044254, 0.29692870386191755, 0.3494455914595137, 0.40194460726949494, 0.4544257574160011, 0.5068890480210488, 0.5593344852045322]</t>
  </si>
  <si>
    <t>Strokes, initial month event</t>
  </si>
  <si>
    <t>Mortality, initial month event</t>
  </si>
  <si>
    <t>Total QALY, 1 year</t>
  </si>
  <si>
    <t>Table One: Results of the Base Case Scenario</t>
  </si>
  <si>
    <t>Strategy</t>
  </si>
  <si>
    <t>Strokes Averted per Year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</si>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</sst>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A14" workbookViewId="0">
      <selection activeCell="E36" sqref="E36"/>
    </sheetView>
  </sheetViews>
  <sheetFormatPr defaultRowHeight="15" x14ac:dyDescent="0.25"/>
  <cols>
    <col min="1" max="1" width="10" bestFit="1" customWidth="1"/>
    <col min="2" max="2" width="9.140625" bestFit="1" customWidth="1"/>
    <col min="3" max="3" width="26.140625" bestFit="1" customWidth="1"/>
    <col min="4" max="4" width="27.7109375" bestFit="1" customWidth="1"/>
    <col min="5" max="5" width="41.28515625" bestFit="1" customWidth="1"/>
    <col min="6" max="6" width="29.7109375" bestFit="1" customWidth="1"/>
    <col min="7" max="7" width="13.7109375" bestFit="1" customWidth="1"/>
    <col min="8" max="8" width="9.140625" bestFit="1" customWidth="1"/>
    <col min="9" max="9" width="15.5703125" bestFit="1" customWidth="1"/>
    <col min="10" max="10" width="17.28515625" bestFit="1" customWidth="1"/>
    <col min="11" max="11" width="17.85546875" bestFit="1" customWidth="1"/>
    <col min="12" max="13" width="18.5703125" bestFit="1" customWidth="1"/>
    <col min="14" max="14" width="41" bestFit="1" customWidth="1"/>
    <col min="15" max="15" width="40.42578125" bestFit="1" customWidth="1"/>
    <col min="16" max="16" width="26.5703125" bestFit="1" customWidth="1"/>
    <col min="17" max="17" width="2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11</v>
      </c>
      <c r="C2">
        <v>1.9315485205580501E-2</v>
      </c>
      <c r="D2">
        <v>0.18384910279441899</v>
      </c>
      <c r="E2">
        <v>0</v>
      </c>
      <c r="F2">
        <v>0</v>
      </c>
      <c r="G2">
        <v>0</v>
      </c>
      <c r="H2">
        <v>0</v>
      </c>
      <c r="I2">
        <v>0</v>
      </c>
      <c r="J2">
        <v>612</v>
      </c>
      <c r="K2" t="s">
        <v>28</v>
      </c>
      <c r="L2" t="s">
        <v>29</v>
      </c>
      <c r="M2" t="s">
        <v>30</v>
      </c>
      <c r="N2">
        <v>1250133.6164057699</v>
      </c>
      <c r="O2">
        <v>551.86618428388397</v>
      </c>
      <c r="P2" t="s">
        <v>16</v>
      </c>
    </row>
    <row r="3" spans="1:16" x14ac:dyDescent="0.25">
      <c r="A3">
        <v>1</v>
      </c>
      <c r="B3">
        <v>11</v>
      </c>
      <c r="C3">
        <v>1.3132735537354801E-2</v>
      </c>
      <c r="D3">
        <v>0.16298649246264499</v>
      </c>
      <c r="E3">
        <v>0</v>
      </c>
      <c r="F3">
        <v>0</v>
      </c>
      <c r="G3">
        <v>0</v>
      </c>
      <c r="H3">
        <v>0</v>
      </c>
      <c r="I3">
        <v>0</v>
      </c>
      <c r="J3">
        <v>612</v>
      </c>
      <c r="K3" t="s">
        <v>31</v>
      </c>
      <c r="L3" t="s">
        <v>32</v>
      </c>
      <c r="M3" t="s">
        <v>33</v>
      </c>
      <c r="N3">
        <v>1430073.88649123</v>
      </c>
      <c r="O3">
        <v>567.65540398927101</v>
      </c>
      <c r="P3" t="s">
        <v>17</v>
      </c>
    </row>
    <row r="4" spans="1:16" x14ac:dyDescent="0.25">
      <c r="A4">
        <v>0.236815999999999</v>
      </c>
      <c r="B4">
        <v>11</v>
      </c>
      <c r="C4">
        <v>1.5760404146350701E-2</v>
      </c>
      <c r="D4">
        <v>0.17185310185364899</v>
      </c>
      <c r="E4">
        <v>0</v>
      </c>
      <c r="F4">
        <v>0</v>
      </c>
      <c r="G4">
        <v>0</v>
      </c>
      <c r="H4">
        <v>0</v>
      </c>
      <c r="I4">
        <v>0</v>
      </c>
      <c r="J4">
        <v>612</v>
      </c>
      <c r="K4" t="s">
        <v>34</v>
      </c>
      <c r="L4" t="s">
        <v>35</v>
      </c>
      <c r="M4" t="s">
        <v>36</v>
      </c>
      <c r="N4">
        <v>1114164.99970491</v>
      </c>
      <c r="O4">
        <v>560.94498561448097</v>
      </c>
      <c r="P4" t="s">
        <v>18</v>
      </c>
    </row>
    <row r="5" spans="1:16" x14ac:dyDescent="0.25">
      <c r="A5">
        <v>0.41251199999999999</v>
      </c>
      <c r="B5">
        <v>11</v>
      </c>
      <c r="C5">
        <v>1.46969712034159E-2</v>
      </c>
      <c r="D5">
        <v>0.168264732876584</v>
      </c>
      <c r="E5">
        <v>0</v>
      </c>
      <c r="F5">
        <v>0</v>
      </c>
      <c r="G5">
        <v>0</v>
      </c>
      <c r="H5">
        <v>0</v>
      </c>
      <c r="I5">
        <v>0</v>
      </c>
      <c r="J5">
        <v>612</v>
      </c>
      <c r="K5" t="s">
        <v>37</v>
      </c>
      <c r="L5" t="s">
        <v>38</v>
      </c>
      <c r="M5" t="s">
        <v>39</v>
      </c>
      <c r="N5">
        <v>1147731.49415961</v>
      </c>
      <c r="O5">
        <v>563.66073140380797</v>
      </c>
      <c r="P5" t="s">
        <v>19</v>
      </c>
    </row>
    <row r="6" spans="1:16" x14ac:dyDescent="0.25">
      <c r="A6">
        <v>0.18471199999999999</v>
      </c>
      <c r="B6">
        <v>11</v>
      </c>
      <c r="C6">
        <v>1.63910446125097E-2</v>
      </c>
      <c r="D6">
        <v>0.17398108810749</v>
      </c>
      <c r="E6">
        <v>0</v>
      </c>
      <c r="F6">
        <v>0</v>
      </c>
      <c r="G6">
        <v>0</v>
      </c>
      <c r="H6">
        <v>0</v>
      </c>
      <c r="I6">
        <v>0</v>
      </c>
      <c r="J6">
        <v>612</v>
      </c>
      <c r="K6" t="s">
        <v>40</v>
      </c>
      <c r="L6" t="s">
        <v>41</v>
      </c>
      <c r="M6" t="s">
        <v>42</v>
      </c>
      <c r="N6">
        <v>1131137.46015619</v>
      </c>
      <c r="O6">
        <v>559.33448520453203</v>
      </c>
      <c r="P6" t="s">
        <v>20</v>
      </c>
    </row>
    <row r="11" spans="1:16" x14ac:dyDescent="0.25">
      <c r="A11" t="s">
        <v>21</v>
      </c>
      <c r="B11">
        <v>2405000</v>
      </c>
    </row>
    <row r="13" spans="1:16" x14ac:dyDescent="0.25">
      <c r="A13" t="s">
        <v>22</v>
      </c>
    </row>
    <row r="14" spans="1:1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13</v>
      </c>
      <c r="K14" t="s">
        <v>14</v>
      </c>
      <c r="L14" t="s">
        <v>15</v>
      </c>
    </row>
    <row r="15" spans="1:16" x14ac:dyDescent="0.25">
      <c r="A15">
        <f t="shared" ref="A15:I15" si="0">$B$11*A2</f>
        <v>0</v>
      </c>
      <c r="B15">
        <f t="shared" si="0"/>
        <v>26455000</v>
      </c>
      <c r="C15">
        <f t="shared" si="0"/>
        <v>46453.741919421103</v>
      </c>
      <c r="D15">
        <f t="shared" si="0"/>
        <v>442157.09222057764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ref="J15:K19" si="1">$B$11/1000*N2</f>
        <v>3006571347.4558768</v>
      </c>
      <c r="K15">
        <f t="shared" si="1"/>
        <v>1327238.173202741</v>
      </c>
      <c r="L15" t="str">
        <f>P2</f>
        <v>none</v>
      </c>
    </row>
    <row r="16" spans="1:16" x14ac:dyDescent="0.25">
      <c r="A16">
        <f t="shared" ref="A16:I16" si="2">$B$11*A3</f>
        <v>2405000</v>
      </c>
      <c r="B16">
        <f t="shared" si="2"/>
        <v>26455000</v>
      </c>
      <c r="C16">
        <f t="shared" si="2"/>
        <v>31584.228967338295</v>
      </c>
      <c r="D16">
        <f t="shared" si="2"/>
        <v>391982.51437266119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1"/>
        <v>3439327697.0114083</v>
      </c>
      <c r="K16">
        <f t="shared" si="1"/>
        <v>1365211.2465941969</v>
      </c>
      <c r="L16" t="str">
        <f>P3</f>
        <v>universal</v>
      </c>
    </row>
    <row r="17" spans="1:12" x14ac:dyDescent="0.25">
      <c r="A17">
        <f t="shared" ref="A17:I17" si="3">$B$11*A4</f>
        <v>569542.47999999754</v>
      </c>
      <c r="B17">
        <f t="shared" si="3"/>
        <v>26455000</v>
      </c>
      <c r="C17">
        <f t="shared" si="3"/>
        <v>37903.771971973438</v>
      </c>
      <c r="D17">
        <f t="shared" si="3"/>
        <v>413306.70995802584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1"/>
        <v>2679566824.2903085</v>
      </c>
      <c r="K17">
        <f t="shared" si="1"/>
        <v>1349072.6904028268</v>
      </c>
      <c r="L17" t="str">
        <f>P4</f>
        <v>dc</v>
      </c>
    </row>
    <row r="18" spans="1:12" x14ac:dyDescent="0.25">
      <c r="A18">
        <f t="shared" ref="A18:I18" si="4">$B$11*A5</f>
        <v>992091.36</v>
      </c>
      <c r="B18">
        <f t="shared" si="4"/>
        <v>26455000</v>
      </c>
      <c r="C18">
        <f t="shared" si="4"/>
        <v>35346.215744215238</v>
      </c>
      <c r="D18">
        <f t="shared" si="4"/>
        <v>404676.68256818451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1"/>
        <v>2760294243.4538622</v>
      </c>
      <c r="K18">
        <f t="shared" si="1"/>
        <v>1355604.0590261582</v>
      </c>
      <c r="L18" t="str">
        <f>P5</f>
        <v>edc</v>
      </c>
    </row>
    <row r="19" spans="1:12" x14ac:dyDescent="0.25">
      <c r="A19">
        <f t="shared" ref="A19:I19" si="5">$B$11*A6</f>
        <v>444232.36</v>
      </c>
      <c r="B19">
        <f t="shared" si="5"/>
        <v>26455000</v>
      </c>
      <c r="C19">
        <f t="shared" si="5"/>
        <v>39420.462293085824</v>
      </c>
      <c r="D19">
        <f t="shared" si="5"/>
        <v>418424.51689851342</v>
      </c>
      <c r="E19">
        <f t="shared" si="5"/>
        <v>0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1"/>
        <v>2720385591.6756368</v>
      </c>
      <c r="K19">
        <f t="shared" si="1"/>
        <v>1345199.4369168996</v>
      </c>
      <c r="L19" t="str">
        <f>P6</f>
        <v>mc</v>
      </c>
    </row>
    <row r="24" spans="1:12" x14ac:dyDescent="0.25">
      <c r="B24" t="str">
        <f>L14</f>
        <v>strategy</v>
      </c>
      <c r="C24" t="s">
        <v>43</v>
      </c>
      <c r="D24" t="s">
        <v>44</v>
      </c>
      <c r="E24" t="s">
        <v>23</v>
      </c>
      <c r="F24" t="s">
        <v>45</v>
      </c>
      <c r="H24" t="s">
        <v>15</v>
      </c>
      <c r="I24" t="s">
        <v>24</v>
      </c>
      <c r="J24" t="s">
        <v>25</v>
      </c>
      <c r="K24" t="s">
        <v>26</v>
      </c>
      <c r="L24" t="s">
        <v>27</v>
      </c>
    </row>
    <row r="25" spans="1:12" x14ac:dyDescent="0.25">
      <c r="B25" t="str">
        <f>L15</f>
        <v>none</v>
      </c>
      <c r="C25" s="2">
        <f>C15</f>
        <v>46453.741919421103</v>
      </c>
      <c r="D25" s="2">
        <f>D15</f>
        <v>442157.09222057764</v>
      </c>
      <c r="E25" s="2">
        <f>J15/1000000</f>
        <v>3006.571347455877</v>
      </c>
      <c r="F25" s="2">
        <f>K15</f>
        <v>1327238.173202741</v>
      </c>
      <c r="H25" t="str">
        <f>B25</f>
        <v>none</v>
      </c>
      <c r="I25">
        <f t="shared" ref="I25:J29" si="6">C2*1000</f>
        <v>19.315485205580501</v>
      </c>
      <c r="J25">
        <f t="shared" si="6"/>
        <v>183.849102794419</v>
      </c>
      <c r="K25">
        <f t="shared" ref="K25:L29" si="7">N2</f>
        <v>1250133.6164057699</v>
      </c>
      <c r="L25">
        <f t="shared" si="7"/>
        <v>551.86618428388397</v>
      </c>
    </row>
    <row r="26" spans="1:12" x14ac:dyDescent="0.25">
      <c r="B26" t="str">
        <f t="shared" ref="B26:B29" si="8">L16</f>
        <v>universal</v>
      </c>
      <c r="C26" s="2">
        <f t="shared" ref="C26:D29" si="9">C16</f>
        <v>31584.228967338295</v>
      </c>
      <c r="D26" s="2">
        <f t="shared" si="9"/>
        <v>391982.51437266119</v>
      </c>
      <c r="E26" s="2">
        <f t="shared" ref="E26:E29" si="10">J16/1000000</f>
        <v>3439.3276970114084</v>
      </c>
      <c r="F26" s="2">
        <f t="shared" ref="F26:F29" si="11">K16</f>
        <v>1365211.2465941969</v>
      </c>
      <c r="H26" t="str">
        <f t="shared" ref="H26:H29" si="12">B26</f>
        <v>universal</v>
      </c>
      <c r="I26">
        <f t="shared" ref="I26:I29" si="13">C3*1000</f>
        <v>13.132735537354801</v>
      </c>
      <c r="J26">
        <f t="shared" ref="J26:J29" si="14">D3*1000</f>
        <v>162.98649246264497</v>
      </c>
      <c r="K26">
        <f t="shared" si="7"/>
        <v>1430073.88649123</v>
      </c>
      <c r="L26">
        <f t="shared" si="7"/>
        <v>567.65540398927101</v>
      </c>
    </row>
    <row r="27" spans="1:12" x14ac:dyDescent="0.25">
      <c r="B27" t="str">
        <f t="shared" si="8"/>
        <v>dc</v>
      </c>
      <c r="C27" s="2">
        <f t="shared" si="9"/>
        <v>37903.771971973438</v>
      </c>
      <c r="D27" s="2">
        <f t="shared" si="9"/>
        <v>413306.70995802584</v>
      </c>
      <c r="E27" s="2">
        <f t="shared" si="10"/>
        <v>2679.5668242903084</v>
      </c>
      <c r="F27" s="2">
        <f t="shared" si="11"/>
        <v>1349072.6904028268</v>
      </c>
      <c r="H27" t="str">
        <f t="shared" si="12"/>
        <v>dc</v>
      </c>
      <c r="I27">
        <f t="shared" si="13"/>
        <v>15.760404146350702</v>
      </c>
      <c r="J27">
        <f t="shared" si="14"/>
        <v>171.85310185364898</v>
      </c>
      <c r="K27">
        <f t="shared" si="7"/>
        <v>1114164.99970491</v>
      </c>
      <c r="L27">
        <f t="shared" si="7"/>
        <v>560.94498561448097</v>
      </c>
    </row>
    <row r="28" spans="1:12" x14ac:dyDescent="0.25">
      <c r="B28" t="str">
        <f t="shared" si="8"/>
        <v>edc</v>
      </c>
      <c r="C28" s="2">
        <f t="shared" si="9"/>
        <v>35346.215744215238</v>
      </c>
      <c r="D28" s="2">
        <f t="shared" si="9"/>
        <v>404676.68256818451</v>
      </c>
      <c r="E28" s="2">
        <f t="shared" si="10"/>
        <v>2760.2942434538622</v>
      </c>
      <c r="F28" s="2">
        <f t="shared" si="11"/>
        <v>1355604.0590261582</v>
      </c>
      <c r="H28" t="str">
        <f t="shared" si="12"/>
        <v>edc</v>
      </c>
      <c r="I28">
        <f t="shared" si="13"/>
        <v>14.696971203415901</v>
      </c>
      <c r="J28">
        <f t="shared" si="14"/>
        <v>168.26473287658399</v>
      </c>
      <c r="K28">
        <f t="shared" si="7"/>
        <v>1147731.49415961</v>
      </c>
      <c r="L28">
        <f t="shared" si="7"/>
        <v>563.66073140380797</v>
      </c>
    </row>
    <row r="29" spans="1:12" x14ac:dyDescent="0.25">
      <c r="B29" t="str">
        <f t="shared" si="8"/>
        <v>mc</v>
      </c>
      <c r="C29" s="2">
        <f t="shared" si="9"/>
        <v>39420.462293085824</v>
      </c>
      <c r="D29" s="2">
        <f t="shared" si="9"/>
        <v>418424.51689851342</v>
      </c>
      <c r="E29" s="2">
        <f t="shared" si="10"/>
        <v>2720.385591675637</v>
      </c>
      <c r="F29" s="2">
        <f t="shared" si="11"/>
        <v>1345199.4369168996</v>
      </c>
      <c r="H29" t="str">
        <f t="shared" si="12"/>
        <v>mc</v>
      </c>
      <c r="I29">
        <f t="shared" si="13"/>
        <v>16.391044612509699</v>
      </c>
      <c r="J29">
        <f t="shared" si="14"/>
        <v>173.98108810749</v>
      </c>
      <c r="K29">
        <f t="shared" si="7"/>
        <v>1131137.46015619</v>
      </c>
      <c r="L29">
        <f t="shared" si="7"/>
        <v>559.33448520453203</v>
      </c>
    </row>
    <row r="31" spans="1:12" x14ac:dyDescent="0.25">
      <c r="D31" s="2"/>
    </row>
    <row r="32" spans="1:12" x14ac:dyDescent="0.25">
      <c r="C32" s="1"/>
      <c r="D32" s="3"/>
      <c r="E32" t="s">
        <v>46</v>
      </c>
      <c r="F32" s="2"/>
    </row>
    <row r="34" spans="2:18" x14ac:dyDescent="0.25">
      <c r="E34" t="s">
        <v>47</v>
      </c>
      <c r="F34" t="s">
        <v>48</v>
      </c>
    </row>
    <row r="35" spans="2:18" x14ac:dyDescent="0.25">
      <c r="B35" s="2"/>
      <c r="D35" s="2"/>
      <c r="E35" t="str">
        <f>B25</f>
        <v>none</v>
      </c>
      <c r="F35" t="s">
        <v>49</v>
      </c>
    </row>
    <row r="36" spans="2:18" x14ac:dyDescent="0.25">
      <c r="E36" t="str">
        <f t="shared" ref="E36:E39" si="15">B26</f>
        <v>universal</v>
      </c>
      <c r="F36" s="2">
        <f>$C$25-C26</f>
        <v>14869.512952082809</v>
      </c>
      <c r="N36" s="2"/>
      <c r="O36" s="2"/>
      <c r="P36" s="2"/>
      <c r="Q36" s="2"/>
      <c r="R36" s="2"/>
    </row>
    <row r="37" spans="2:18" x14ac:dyDescent="0.25">
      <c r="D37" s="2"/>
      <c r="E37" t="str">
        <f t="shared" si="15"/>
        <v>dc</v>
      </c>
      <c r="F37" s="2">
        <f t="shared" ref="F37:F39" si="16">$C$25-C27</f>
        <v>8549.9699474476656</v>
      </c>
      <c r="N37" s="2"/>
      <c r="O37" s="2"/>
      <c r="P37" s="2"/>
      <c r="Q37" s="2"/>
      <c r="R37" s="2"/>
    </row>
    <row r="38" spans="2:18" x14ac:dyDescent="0.25">
      <c r="E38" t="str">
        <f t="shared" si="15"/>
        <v>edc</v>
      </c>
      <c r="F38" s="2">
        <f t="shared" si="16"/>
        <v>11107.526175205865</v>
      </c>
      <c r="N38" s="2"/>
      <c r="O38" s="2"/>
      <c r="P38" s="2"/>
      <c r="Q38" s="2"/>
    </row>
    <row r="39" spans="2:18" x14ac:dyDescent="0.25">
      <c r="E39" t="str">
        <f t="shared" si="15"/>
        <v>mc</v>
      </c>
      <c r="F39" s="2">
        <f t="shared" si="16"/>
        <v>7033.2796263352793</v>
      </c>
      <c r="N39" s="2"/>
      <c r="O39" s="2"/>
      <c r="P39" s="2"/>
      <c r="Q39" s="2"/>
    </row>
    <row r="40" spans="2:18" x14ac:dyDescent="0.25">
      <c r="N40" s="2"/>
      <c r="O40" s="2"/>
      <c r="P40" s="2"/>
      <c r="Q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2021-12-20T13:34:24Z</dcterms:modified>
</cp:coreProperties>
</file>